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codeName="ThisWorkbook"/>
  <mc:AlternateContent xmlns:mc="http://schemas.openxmlformats.org/markup-compatibility/2006">
    <mc:Choice Requires="x15">
      <x15ac:absPath xmlns:x15ac="http://schemas.microsoft.com/office/spreadsheetml/2010/11/ac" url="C:\Users\jlenieregue\hub.brussels\Dossiers JLE\Notes\Plan financier\"/>
    </mc:Choice>
  </mc:AlternateContent>
  <xr:revisionPtr revIDLastSave="0" documentId="13_ncr:1_{769DB055-B820-4A2D-ABBF-157FF9124794}" xr6:coauthVersionLast="47" xr6:coauthVersionMax="47" xr10:uidLastSave="{00000000-0000-0000-0000-000000000000}"/>
  <bookViews>
    <workbookView xWindow="-108" yWindow="-108" windowWidth="23256" windowHeight="12576" tabRatio="670" firstSheet="1" activeTab="2" xr2:uid="{00000000-000D-0000-FFFF-FFFF00000000}"/>
  </bookViews>
  <sheets>
    <sheet name="Instructies" sheetId="15" r:id="rId1"/>
    <sheet name="Veronderstellingen" sheetId="24" r:id="rId2"/>
    <sheet name="Basisgegevens" sheetId="1" r:id="rId3"/>
    <sheet name="1. Samenvatting" sheetId="13" r:id="rId4"/>
    <sheet name="2. Jaarlijkse prognoses" sheetId="12" r:id="rId5"/>
    <sheet name="3. Balans" sheetId="22" r:id="rId6"/>
    <sheet name="4. Resultaten" sheetId="21" r:id="rId7"/>
    <sheet name="5. Cash Flow" sheetId="23" r:id="rId8"/>
    <sheet name="6. Vaste activa" sheetId="18" r:id="rId9"/>
    <sheet name="7. Human ressources" sheetId="11" r:id="rId10"/>
    <sheet name="8.1. Leningen" sheetId="5" r:id="rId11"/>
    <sheet name="8.2. Aflossingstabel" sheetId="17" r:id="rId12"/>
    <sheet name="9. BTW" sheetId="19" r:id="rId13"/>
    <sheet name="10. Voorraden" sheetId="20" r:id="rId14"/>
    <sheet name="A - Boekhoudkundig Plan" sheetId="16" r:id="rId15"/>
  </sheets>
  <externalReferences>
    <externalReference r:id="rId16"/>
  </externalReferences>
  <definedNames>
    <definedName name="AutresProduits" localSheetId="2">'A - Boekhoudkundig Plan'!$C$8:$C$15</definedName>
    <definedName name="Différé">[1]TAM!$F$9</definedName>
    <definedName name="_xlnm.Print_Area" localSheetId="3">'1. Samenvatting'!$B$2:$H$54</definedName>
    <definedName name="_xlnm.Print_Area" localSheetId="13">'10. Voorraden'!$B$2:$BP$58</definedName>
    <definedName name="_xlnm.Print_Area" localSheetId="4">'2. Jaarlijkse prognoses'!$B$2:$H$157</definedName>
    <definedName name="_xlnm.Print_Area" localSheetId="5">'3. Balans'!$B$2:$BP$48</definedName>
    <definedName name="_xlnm.Print_Area" localSheetId="6">'4. Resultaten'!$B$2:$BP$95</definedName>
    <definedName name="_xlnm.Print_Area" localSheetId="7">'5. Cash Flow'!$B$2:$BP$49</definedName>
    <definedName name="_xlnm.Print_Area" localSheetId="8">'6. Vaste activa'!$B$2:$U$59</definedName>
    <definedName name="_xlnm.Print_Area" localSheetId="9">'7. Human ressources'!$B$2:$BP$60</definedName>
    <definedName name="_xlnm.Print_Area" localSheetId="10">'8.1. Leningen'!$B$2:$BP$34</definedName>
    <definedName name="_xlnm.Print_Area" localSheetId="11">'8.2. Aflossingstabel'!$B$2:$J$74,'8.2. Aflossingstabel'!$L$2:$T$74,'8.2. Aflossingstabel'!$V$2:$AD$74</definedName>
    <definedName name="_xlnm.Print_Area" localSheetId="12">'9. BTW'!$B$2:$BP$255</definedName>
    <definedName name="_xlnm.Print_Area" localSheetId="14">'A - Boekhoudkundig Plan'!$B$2:$L$59</definedName>
    <definedName name="_xlnm.Print_Area" localSheetId="2">Basisgegevens!$A$1:$BO$294</definedName>
    <definedName name="_xlnm.Print_Area" localSheetId="0">Instructies!$A$1:$C$230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13" l="1"/>
  <c r="A53" i="24" l="1"/>
  <c r="B49" i="24"/>
  <c r="B45" i="24"/>
  <c r="A43" i="24"/>
  <c r="A39" i="24"/>
  <c r="B35" i="24"/>
  <c r="B31" i="24"/>
  <c r="B27" i="24"/>
  <c r="A25" i="24"/>
  <c r="A21" i="24"/>
  <c r="B17" i="24"/>
  <c r="B13" i="24"/>
  <c r="A11" i="24"/>
  <c r="A7" i="24"/>
  <c r="A3" i="24"/>
  <c r="AT5" i="17"/>
  <c r="AM5" i="17"/>
  <c r="AF5" i="17"/>
  <c r="B5" i="17"/>
  <c r="V5" i="17"/>
  <c r="L5" i="17"/>
  <c r="B53" i="20"/>
  <c r="B46" i="20"/>
  <c r="B39" i="20"/>
  <c r="B32" i="20"/>
  <c r="B25" i="20"/>
  <c r="B18" i="20"/>
  <c r="J268" i="1"/>
  <c r="J269" i="1"/>
  <c r="J267" i="1"/>
  <c r="C11" i="1"/>
  <c r="CB131" i="1"/>
  <c r="F269" i="1"/>
  <c r="F268" i="1"/>
  <c r="F267" i="1"/>
  <c r="C211" i="19"/>
  <c r="E190" i="1"/>
  <c r="C185" i="19"/>
  <c r="C184" i="19"/>
  <c r="C142" i="19"/>
  <c r="C141" i="19"/>
  <c r="C140" i="19"/>
  <c r="C139" i="19"/>
  <c r="C138" i="19"/>
  <c r="C137" i="19"/>
  <c r="C136" i="19"/>
  <c r="C135" i="19"/>
  <c r="C134" i="19"/>
  <c r="C133" i="19"/>
  <c r="C132" i="19"/>
  <c r="C131" i="19"/>
  <c r="C130" i="19"/>
  <c r="C129" i="19"/>
  <c r="C128" i="19"/>
  <c r="C127" i="19"/>
  <c r="C126" i="19"/>
  <c r="C125" i="19"/>
  <c r="C124" i="19"/>
  <c r="C123" i="19"/>
  <c r="B62" i="1"/>
  <c r="C96" i="19"/>
  <c r="B61" i="1"/>
  <c r="B60" i="1"/>
  <c r="C94" i="19"/>
  <c r="B59" i="1"/>
  <c r="B58" i="1"/>
  <c r="B57" i="1"/>
  <c r="B71" i="1"/>
  <c r="C112" i="19"/>
  <c r="B70" i="1"/>
  <c r="C111" i="19"/>
  <c r="B69" i="1"/>
  <c r="C110" i="19"/>
  <c r="B68" i="1"/>
  <c r="C109" i="19"/>
  <c r="B67" i="1"/>
  <c r="C108" i="19"/>
  <c r="B66" i="1"/>
  <c r="C107" i="19"/>
  <c r="C80" i="19"/>
  <c r="C51" i="19"/>
  <c r="C50" i="19"/>
  <c r="C49" i="19"/>
  <c r="C38" i="19"/>
  <c r="C37" i="19"/>
  <c r="C36" i="19"/>
  <c r="C35" i="19"/>
  <c r="C34" i="19"/>
  <c r="C33" i="19"/>
  <c r="B56" i="19"/>
  <c r="B55" i="19"/>
  <c r="B54" i="19"/>
  <c r="B51" i="19"/>
  <c r="B50" i="19"/>
  <c r="B49" i="19"/>
  <c r="B164" i="19"/>
  <c r="B163" i="19"/>
  <c r="B162" i="19"/>
  <c r="B161" i="19"/>
  <c r="B160" i="19"/>
  <c r="B159" i="19"/>
  <c r="B158" i="19"/>
  <c r="B157" i="19"/>
  <c r="B156" i="19"/>
  <c r="B155" i="19"/>
  <c r="B154" i="19"/>
  <c r="B153" i="19"/>
  <c r="B152" i="19"/>
  <c r="B151" i="19"/>
  <c r="B150" i="19"/>
  <c r="B149" i="19"/>
  <c r="B148" i="19"/>
  <c r="B147" i="19"/>
  <c r="B146" i="19"/>
  <c r="B145" i="19"/>
  <c r="B142" i="19"/>
  <c r="B141" i="19"/>
  <c r="B140" i="19"/>
  <c r="B139" i="19"/>
  <c r="B138" i="19"/>
  <c r="B137" i="19"/>
  <c r="B136" i="19"/>
  <c r="B135" i="19"/>
  <c r="B134" i="19"/>
  <c r="B133" i="19"/>
  <c r="B132" i="19"/>
  <c r="B131" i="19"/>
  <c r="B130" i="19"/>
  <c r="B129" i="19"/>
  <c r="B128" i="19"/>
  <c r="B127" i="19"/>
  <c r="B126" i="19"/>
  <c r="B125" i="19"/>
  <c r="B124" i="19"/>
  <c r="B123" i="19"/>
  <c r="B120" i="19"/>
  <c r="B119" i="19"/>
  <c r="B118" i="19"/>
  <c r="B117" i="19"/>
  <c r="B116" i="19"/>
  <c r="B115" i="19"/>
  <c r="B112" i="19"/>
  <c r="B111" i="19"/>
  <c r="B110" i="19"/>
  <c r="B109" i="19"/>
  <c r="B108" i="19"/>
  <c r="B107" i="19"/>
  <c r="B104" i="19"/>
  <c r="B103" i="19"/>
  <c r="B102" i="19"/>
  <c r="B101" i="19"/>
  <c r="B100" i="19"/>
  <c r="B99" i="19"/>
  <c r="B96" i="19"/>
  <c r="B95" i="19"/>
  <c r="B94" i="19"/>
  <c r="B93" i="19"/>
  <c r="B92" i="19"/>
  <c r="B91" i="19"/>
  <c r="B88" i="19"/>
  <c r="B87" i="19"/>
  <c r="B86" i="19"/>
  <c r="B85" i="19"/>
  <c r="B84" i="19"/>
  <c r="B83" i="19"/>
  <c r="B80" i="19"/>
  <c r="B79" i="19"/>
  <c r="B78" i="19"/>
  <c r="B77" i="19"/>
  <c r="B76" i="19"/>
  <c r="B75" i="19"/>
  <c r="B46" i="19"/>
  <c r="B45" i="19"/>
  <c r="B44" i="19"/>
  <c r="B43" i="19"/>
  <c r="B42" i="19"/>
  <c r="B41" i="19"/>
  <c r="B38" i="19"/>
  <c r="B37" i="19"/>
  <c r="B36" i="19"/>
  <c r="B35" i="19"/>
  <c r="B34" i="19"/>
  <c r="B33" i="19"/>
  <c r="B66" i="20"/>
  <c r="B65" i="20"/>
  <c r="B64" i="20"/>
  <c r="B63" i="20"/>
  <c r="B62" i="20"/>
  <c r="B61" i="20"/>
  <c r="C64" i="21"/>
  <c r="C63" i="21"/>
  <c r="C62" i="21"/>
  <c r="C61" i="21"/>
  <c r="C60" i="21"/>
  <c r="C59" i="21"/>
  <c r="C58" i="21"/>
  <c r="C57" i="21"/>
  <c r="C56" i="21"/>
  <c r="C55" i="21"/>
  <c r="C54" i="21"/>
  <c r="C53" i="21"/>
  <c r="C52" i="21"/>
  <c r="C51" i="21"/>
  <c r="C50" i="21"/>
  <c r="C49" i="21"/>
  <c r="C48" i="21"/>
  <c r="C47" i="21"/>
  <c r="C46" i="21"/>
  <c r="C45" i="21"/>
  <c r="C36" i="21"/>
  <c r="C35" i="21"/>
  <c r="C34" i="21"/>
  <c r="C33" i="21"/>
  <c r="C32" i="21"/>
  <c r="C31" i="21"/>
  <c r="C28" i="21"/>
  <c r="C27" i="21"/>
  <c r="C26" i="21"/>
  <c r="C25" i="21"/>
  <c r="C24" i="21"/>
  <c r="C23" i="21"/>
  <c r="C17" i="21"/>
  <c r="C16" i="21"/>
  <c r="C15" i="21"/>
  <c r="C14" i="21"/>
  <c r="C13" i="21"/>
  <c r="C12" i="21"/>
  <c r="BO259" i="1"/>
  <c r="BB259" i="1"/>
  <c r="AO259" i="1"/>
  <c r="AB259" i="1"/>
  <c r="O259" i="1"/>
  <c r="BO257" i="1"/>
  <c r="BB257" i="1"/>
  <c r="AO257" i="1"/>
  <c r="AB257" i="1"/>
  <c r="M8" i="1"/>
  <c r="C12" i="1" s="1"/>
  <c r="BO166" i="1"/>
  <c r="BO165" i="1"/>
  <c r="BO164" i="1"/>
  <c r="BO163" i="1"/>
  <c r="BB166" i="1"/>
  <c r="BB165" i="1"/>
  <c r="BB164" i="1"/>
  <c r="BB163" i="1"/>
  <c r="AO166" i="1"/>
  <c r="AO165" i="1"/>
  <c r="AO164" i="1"/>
  <c r="AO163" i="1"/>
  <c r="AB166" i="1"/>
  <c r="AB165" i="1"/>
  <c r="AB164" i="1"/>
  <c r="AB163" i="1"/>
  <c r="O166" i="1"/>
  <c r="O165" i="1"/>
  <c r="O164" i="1"/>
  <c r="O163" i="1"/>
  <c r="BO161" i="1"/>
  <c r="BB161" i="1"/>
  <c r="AO161" i="1"/>
  <c r="AB161" i="1"/>
  <c r="BO105" i="1"/>
  <c r="BB105" i="1"/>
  <c r="AO105" i="1"/>
  <c r="AB105" i="1"/>
  <c r="BO126" i="1"/>
  <c r="BO125" i="1"/>
  <c r="BO124" i="1"/>
  <c r="BO123" i="1"/>
  <c r="BO122" i="1"/>
  <c r="BO121" i="1"/>
  <c r="BO120" i="1"/>
  <c r="BO119" i="1"/>
  <c r="BO118" i="1"/>
  <c r="BO117" i="1"/>
  <c r="BO116" i="1"/>
  <c r="BO115" i="1"/>
  <c r="BO114" i="1"/>
  <c r="BO113" i="1"/>
  <c r="BO112" i="1"/>
  <c r="BO111" i="1"/>
  <c r="BO110" i="1"/>
  <c r="BO109" i="1"/>
  <c r="BO108" i="1"/>
  <c r="BO107" i="1"/>
  <c r="BB126" i="1"/>
  <c r="BB125" i="1"/>
  <c r="BB124" i="1"/>
  <c r="BB123" i="1"/>
  <c r="BB122" i="1"/>
  <c r="BB121" i="1"/>
  <c r="BB120" i="1"/>
  <c r="BB119" i="1"/>
  <c r="BB118" i="1"/>
  <c r="BB117" i="1"/>
  <c r="BB116" i="1"/>
  <c r="BB115" i="1"/>
  <c r="BB114" i="1"/>
  <c r="BB113" i="1"/>
  <c r="BB112" i="1"/>
  <c r="BB111" i="1"/>
  <c r="BB110" i="1"/>
  <c r="BB109" i="1"/>
  <c r="BB108" i="1"/>
  <c r="BB107" i="1"/>
  <c r="AO126" i="1"/>
  <c r="AO125" i="1"/>
  <c r="AO124" i="1"/>
  <c r="AO123" i="1"/>
  <c r="AO122" i="1"/>
  <c r="AO121" i="1"/>
  <c r="AO120" i="1"/>
  <c r="AO119" i="1"/>
  <c r="AO118" i="1"/>
  <c r="AO117" i="1"/>
  <c r="AO116" i="1"/>
  <c r="AO115" i="1"/>
  <c r="AO114" i="1"/>
  <c r="AO113" i="1"/>
  <c r="AO112" i="1"/>
  <c r="AO111" i="1"/>
  <c r="AO110" i="1"/>
  <c r="AO109" i="1"/>
  <c r="AO108" i="1"/>
  <c r="AO107" i="1"/>
  <c r="AB126" i="1"/>
  <c r="AB125" i="1"/>
  <c r="AB124" i="1"/>
  <c r="AB123" i="1"/>
  <c r="AB122" i="1"/>
  <c r="AB121" i="1"/>
  <c r="AB120" i="1"/>
  <c r="AB119" i="1"/>
  <c r="AB118" i="1"/>
  <c r="AB117" i="1"/>
  <c r="AB116" i="1"/>
  <c r="AB115" i="1"/>
  <c r="AB114" i="1"/>
  <c r="AB113" i="1"/>
  <c r="AB112" i="1"/>
  <c r="AB111" i="1"/>
  <c r="AB110" i="1"/>
  <c r="AB109" i="1"/>
  <c r="AB108" i="1"/>
  <c r="AB107" i="1"/>
  <c r="O126" i="1"/>
  <c r="O125" i="1"/>
  <c r="O124" i="1"/>
  <c r="O123" i="1"/>
  <c r="O122" i="1"/>
  <c r="O121" i="1"/>
  <c r="O120" i="1"/>
  <c r="O119" i="1"/>
  <c r="O118" i="1"/>
  <c r="O117" i="1"/>
  <c r="O116" i="1"/>
  <c r="O115" i="1"/>
  <c r="O114" i="1"/>
  <c r="O113" i="1"/>
  <c r="O112" i="1"/>
  <c r="O111" i="1"/>
  <c r="O110" i="1"/>
  <c r="O109" i="1"/>
  <c r="O108" i="1"/>
  <c r="O107" i="1"/>
  <c r="A92" i="1"/>
  <c r="A91" i="1"/>
  <c r="A90" i="1"/>
  <c r="A89" i="1"/>
  <c r="A88" i="1"/>
  <c r="A87" i="1"/>
  <c r="BO76" i="1"/>
  <c r="BB76" i="1"/>
  <c r="AO76" i="1"/>
  <c r="AB76" i="1"/>
  <c r="BO80" i="1"/>
  <c r="BB80" i="1"/>
  <c r="AO80" i="1"/>
  <c r="AB80" i="1"/>
  <c r="O80" i="1"/>
  <c r="BO79" i="1"/>
  <c r="BB79" i="1"/>
  <c r="AO79" i="1"/>
  <c r="AB79" i="1"/>
  <c r="O79" i="1"/>
  <c r="BO78" i="1"/>
  <c r="BB78" i="1"/>
  <c r="AO78" i="1"/>
  <c r="AB78" i="1"/>
  <c r="O78" i="1"/>
  <c r="A62" i="1"/>
  <c r="A61" i="1"/>
  <c r="A60" i="1"/>
  <c r="A59" i="1"/>
  <c r="A58" i="1"/>
  <c r="A57" i="1"/>
  <c r="A71" i="1"/>
  <c r="A70" i="1"/>
  <c r="A69" i="1"/>
  <c r="A68" i="1"/>
  <c r="A67" i="1"/>
  <c r="A66" i="1"/>
  <c r="B33" i="1"/>
  <c r="B47" i="1"/>
  <c r="A47" i="1"/>
  <c r="B46" i="1"/>
  <c r="A46" i="1"/>
  <c r="B45" i="1"/>
  <c r="A45" i="1"/>
  <c r="B44" i="1"/>
  <c r="A44" i="1"/>
  <c r="B43" i="1"/>
  <c r="A43" i="1"/>
  <c r="B42" i="1"/>
  <c r="A42" i="1"/>
  <c r="B38" i="1"/>
  <c r="B37" i="1"/>
  <c r="B36" i="1"/>
  <c r="B35" i="1"/>
  <c r="B34" i="1"/>
  <c r="A38" i="1"/>
  <c r="A37" i="1"/>
  <c r="A36" i="1"/>
  <c r="A35" i="1"/>
  <c r="A34" i="1"/>
  <c r="A33" i="1"/>
  <c r="P81" i="1"/>
  <c r="Q18" i="21"/>
  <c r="Q81" i="1"/>
  <c r="R18" i="21"/>
  <c r="R81" i="1"/>
  <c r="S18" i="21"/>
  <c r="S81" i="1"/>
  <c r="T18" i="21"/>
  <c r="T81" i="1"/>
  <c r="U18" i="21"/>
  <c r="U81" i="1"/>
  <c r="V18" i="21"/>
  <c r="V81" i="1"/>
  <c r="W18" i="21"/>
  <c r="W81" i="1"/>
  <c r="X18" i="21"/>
  <c r="X81" i="1"/>
  <c r="Y18" i="21"/>
  <c r="Y81" i="1"/>
  <c r="Z18" i="21"/>
  <c r="Z81" i="1"/>
  <c r="AA18" i="21"/>
  <c r="AA81" i="1"/>
  <c r="AB18" i="21"/>
  <c r="P42" i="1"/>
  <c r="Q12" i="21"/>
  <c r="Q42" i="1"/>
  <c r="R12" i="21"/>
  <c r="R10" i="21"/>
  <c r="R42" i="1"/>
  <c r="S12" i="21"/>
  <c r="S42" i="1"/>
  <c r="T12" i="21"/>
  <c r="T10" i="21"/>
  <c r="T42" i="1"/>
  <c r="U12" i="21"/>
  <c r="U42" i="1"/>
  <c r="V12" i="21"/>
  <c r="V10" i="21"/>
  <c r="V42" i="1"/>
  <c r="W12" i="21"/>
  <c r="W42" i="1"/>
  <c r="X12" i="21"/>
  <c r="X10" i="21"/>
  <c r="X42" i="1"/>
  <c r="Y12" i="21"/>
  <c r="Y42" i="1"/>
  <c r="Z12" i="21"/>
  <c r="Z10" i="21"/>
  <c r="Z42" i="1"/>
  <c r="AA12" i="21"/>
  <c r="AA42" i="1"/>
  <c r="AB12" i="21"/>
  <c r="AB10" i="21"/>
  <c r="P43" i="1"/>
  <c r="Q13" i="21"/>
  <c r="Q43" i="1"/>
  <c r="R13" i="21"/>
  <c r="R43" i="1"/>
  <c r="S13" i="21"/>
  <c r="S43" i="1"/>
  <c r="T13" i="21"/>
  <c r="T43" i="1"/>
  <c r="U13" i="21"/>
  <c r="U43" i="1"/>
  <c r="V13" i="21"/>
  <c r="V43" i="1"/>
  <c r="W13" i="21"/>
  <c r="W43" i="1"/>
  <c r="X13" i="21"/>
  <c r="X43" i="1"/>
  <c r="Y13" i="21"/>
  <c r="Y43" i="1"/>
  <c r="Z13" i="21"/>
  <c r="Z43" i="1"/>
  <c r="AA13" i="21"/>
  <c r="AA43" i="1"/>
  <c r="AB13" i="21"/>
  <c r="P44" i="1"/>
  <c r="Q14" i="21"/>
  <c r="AC14" i="21"/>
  <c r="E54" i="12"/>
  <c r="Q44" i="1"/>
  <c r="R14" i="21"/>
  <c r="R44" i="1"/>
  <c r="S14" i="21"/>
  <c r="S44" i="1"/>
  <c r="T14" i="21"/>
  <c r="T44" i="1"/>
  <c r="U14" i="21"/>
  <c r="U44" i="1"/>
  <c r="V14" i="21"/>
  <c r="V44" i="1"/>
  <c r="W14" i="21"/>
  <c r="W44" i="1"/>
  <c r="X14" i="21"/>
  <c r="X44" i="1"/>
  <c r="Y14" i="21"/>
  <c r="Y44" i="1"/>
  <c r="Z14" i="21"/>
  <c r="Z44" i="1"/>
  <c r="AA14" i="21"/>
  <c r="AA44" i="1"/>
  <c r="AB14" i="21"/>
  <c r="P45" i="1"/>
  <c r="Q15" i="21"/>
  <c r="Q45" i="1"/>
  <c r="R15" i="21"/>
  <c r="R45" i="1"/>
  <c r="S15" i="21"/>
  <c r="S45" i="1"/>
  <c r="T15" i="21"/>
  <c r="T45" i="1"/>
  <c r="U15" i="21"/>
  <c r="U45" i="1"/>
  <c r="V15" i="21"/>
  <c r="V45" i="1"/>
  <c r="W15" i="21"/>
  <c r="W45" i="1"/>
  <c r="X15" i="21"/>
  <c r="X45" i="1"/>
  <c r="Y15" i="21"/>
  <c r="Y45" i="1"/>
  <c r="Z15" i="21"/>
  <c r="Z45" i="1"/>
  <c r="AA15" i="21"/>
  <c r="AA45" i="1"/>
  <c r="AB15" i="21"/>
  <c r="P46" i="1"/>
  <c r="Q16" i="21"/>
  <c r="AC16" i="21"/>
  <c r="E56" i="12"/>
  <c r="Q46" i="1"/>
  <c r="R16" i="21"/>
  <c r="R46" i="1"/>
  <c r="S16" i="21"/>
  <c r="S46" i="1"/>
  <c r="T16" i="21"/>
  <c r="T46" i="1"/>
  <c r="U16" i="21"/>
  <c r="U46" i="1"/>
  <c r="V16" i="21"/>
  <c r="V46" i="1"/>
  <c r="W16" i="21"/>
  <c r="W46" i="1"/>
  <c r="X16" i="21"/>
  <c r="X46" i="1"/>
  <c r="Y16" i="21"/>
  <c r="Y46" i="1"/>
  <c r="Z16" i="21"/>
  <c r="Z46" i="1"/>
  <c r="AA16" i="21"/>
  <c r="AA46" i="1"/>
  <c r="AB16" i="21"/>
  <c r="P47" i="1"/>
  <c r="Q17" i="21"/>
  <c r="Q47" i="1"/>
  <c r="R17" i="21"/>
  <c r="R47" i="1"/>
  <c r="S17" i="21"/>
  <c r="S47" i="1"/>
  <c r="T17" i="21"/>
  <c r="T47" i="1"/>
  <c r="U17" i="21"/>
  <c r="U10" i="21"/>
  <c r="U47" i="1"/>
  <c r="V17" i="21"/>
  <c r="V47" i="1"/>
  <c r="W17" i="21"/>
  <c r="W47" i="1"/>
  <c r="X17" i="21"/>
  <c r="X47" i="1"/>
  <c r="Y17" i="21"/>
  <c r="Y47" i="1"/>
  <c r="Z17" i="21"/>
  <c r="Z47" i="1"/>
  <c r="AA17" i="21"/>
  <c r="AA47" i="1"/>
  <c r="AB17" i="21"/>
  <c r="AC81" i="1"/>
  <c r="AD18" i="21"/>
  <c r="AD81" i="1"/>
  <c r="AE18" i="21"/>
  <c r="AE81" i="1"/>
  <c r="AF18" i="21"/>
  <c r="AF81" i="1"/>
  <c r="AG18" i="21"/>
  <c r="AG81" i="1"/>
  <c r="AH18" i="21"/>
  <c r="AH81" i="1"/>
  <c r="AI18" i="21"/>
  <c r="AI81" i="1"/>
  <c r="AJ18" i="21"/>
  <c r="AJ81" i="1"/>
  <c r="AK18" i="21"/>
  <c r="AK81" i="1"/>
  <c r="AL18" i="21"/>
  <c r="AL81" i="1"/>
  <c r="AM18" i="21"/>
  <c r="AM81" i="1"/>
  <c r="AN18" i="21"/>
  <c r="AN81" i="1"/>
  <c r="AO18" i="21"/>
  <c r="AC42" i="1"/>
  <c r="AD12" i="21"/>
  <c r="AD42" i="1"/>
  <c r="AE12" i="21"/>
  <c r="AE42" i="1"/>
  <c r="AF12" i="21"/>
  <c r="AF42" i="1"/>
  <c r="AG12" i="21"/>
  <c r="AG42" i="1"/>
  <c r="AH12" i="21"/>
  <c r="AH42" i="1"/>
  <c r="AI12" i="21"/>
  <c r="AI42" i="1"/>
  <c r="AJ12" i="21"/>
  <c r="AJ42" i="1"/>
  <c r="AK12" i="21"/>
  <c r="AK42" i="1"/>
  <c r="AL12" i="21"/>
  <c r="AL42" i="1"/>
  <c r="AM12" i="21"/>
  <c r="AM42" i="1"/>
  <c r="AN12" i="21"/>
  <c r="AN42" i="1"/>
  <c r="AO12" i="21"/>
  <c r="AC43" i="1"/>
  <c r="AD13" i="21"/>
  <c r="AD43" i="1"/>
  <c r="AE13" i="21"/>
  <c r="AE43" i="1"/>
  <c r="AF13" i="21"/>
  <c r="AF43" i="1"/>
  <c r="AG13" i="21"/>
  <c r="AG43" i="1"/>
  <c r="AH13" i="21"/>
  <c r="AH43" i="1"/>
  <c r="AI13" i="21"/>
  <c r="AI10" i="21"/>
  <c r="AI43" i="1"/>
  <c r="AJ13" i="21"/>
  <c r="AJ43" i="1"/>
  <c r="AK13" i="21"/>
  <c r="AK43" i="1"/>
  <c r="AL13" i="21"/>
  <c r="AL43" i="1"/>
  <c r="AM13" i="21"/>
  <c r="AM43" i="1"/>
  <c r="AN13" i="21"/>
  <c r="AN10" i="21"/>
  <c r="AN43" i="1"/>
  <c r="AO13" i="21"/>
  <c r="AC44" i="1"/>
  <c r="AD14" i="21"/>
  <c r="AD44" i="1"/>
  <c r="AE14" i="21"/>
  <c r="AE44" i="1"/>
  <c r="AF14" i="21"/>
  <c r="AF44" i="1"/>
  <c r="AG14" i="21"/>
  <c r="AG44" i="1"/>
  <c r="AH14" i="21"/>
  <c r="AH44" i="1"/>
  <c r="AI14" i="21"/>
  <c r="AI44" i="1"/>
  <c r="AJ14" i="21"/>
  <c r="AJ44" i="1"/>
  <c r="AK14" i="21"/>
  <c r="AK44" i="1"/>
  <c r="AL14" i="21"/>
  <c r="AL44" i="1"/>
  <c r="AM14" i="21"/>
  <c r="AM44" i="1"/>
  <c r="AN14" i="21"/>
  <c r="AN44" i="1"/>
  <c r="AO14" i="21"/>
  <c r="AP14" i="21"/>
  <c r="F54" i="12"/>
  <c r="AC45" i="1"/>
  <c r="AD15" i="21"/>
  <c r="AD45" i="1"/>
  <c r="AE15" i="21"/>
  <c r="AE45" i="1"/>
  <c r="AF15" i="21"/>
  <c r="AF45" i="1"/>
  <c r="AG15" i="21"/>
  <c r="AG45" i="1"/>
  <c r="AH15" i="21"/>
  <c r="AH45" i="1"/>
  <c r="AI15" i="21"/>
  <c r="AI45" i="1"/>
  <c r="AJ15" i="21"/>
  <c r="AJ45" i="1"/>
  <c r="AK15" i="21"/>
  <c r="AK45" i="1"/>
  <c r="AL15" i="21"/>
  <c r="AL45" i="1"/>
  <c r="AM15" i="21"/>
  <c r="AM45" i="1"/>
  <c r="AN15" i="21"/>
  <c r="AN45" i="1"/>
  <c r="AO15" i="21"/>
  <c r="AC46" i="1"/>
  <c r="AD16" i="21"/>
  <c r="AD46" i="1"/>
  <c r="AE16" i="21"/>
  <c r="AE46" i="1"/>
  <c r="AF16" i="21"/>
  <c r="AF46" i="1"/>
  <c r="AG16" i="21"/>
  <c r="AG46" i="1"/>
  <c r="AH16" i="21"/>
  <c r="AH46" i="1"/>
  <c r="AI16" i="21"/>
  <c r="AI46" i="1"/>
  <c r="AJ16" i="21"/>
  <c r="AJ46" i="1"/>
  <c r="AK16" i="21"/>
  <c r="AK46" i="1"/>
  <c r="AL16" i="21"/>
  <c r="AL10" i="21"/>
  <c r="AL46" i="1"/>
  <c r="AM16" i="21"/>
  <c r="AM46" i="1"/>
  <c r="AN16" i="21"/>
  <c r="AN46" i="1"/>
  <c r="AO16" i="21"/>
  <c r="AC47" i="1"/>
  <c r="AD17" i="21"/>
  <c r="AD47" i="1"/>
  <c r="AE17" i="21"/>
  <c r="AE47" i="1"/>
  <c r="AF17" i="21"/>
  <c r="AF47" i="1"/>
  <c r="AG17" i="21"/>
  <c r="AG47" i="1"/>
  <c r="AH17" i="21"/>
  <c r="AH47" i="1"/>
  <c r="AI17" i="21"/>
  <c r="AI47" i="1"/>
  <c r="AJ17" i="21"/>
  <c r="AJ47" i="1"/>
  <c r="AK17" i="21"/>
  <c r="AK47" i="1"/>
  <c r="AL17" i="21"/>
  <c r="AL47" i="1"/>
  <c r="AM17" i="21"/>
  <c r="AM47" i="1"/>
  <c r="AN17" i="21"/>
  <c r="AN47" i="1"/>
  <c r="AO17" i="21"/>
  <c r="AP81" i="1"/>
  <c r="AQ18" i="21"/>
  <c r="BC18" i="21"/>
  <c r="G58" i="12"/>
  <c r="AQ81" i="1"/>
  <c r="AR18" i="21"/>
  <c r="AR81" i="1"/>
  <c r="AS18" i="21"/>
  <c r="AS81" i="1"/>
  <c r="AT18" i="21"/>
  <c r="AT81" i="1"/>
  <c r="AU18" i="21"/>
  <c r="AU81" i="1"/>
  <c r="AV18" i="21"/>
  <c r="AV81" i="1"/>
  <c r="AW18" i="21"/>
  <c r="AW81" i="1"/>
  <c r="AX18" i="21"/>
  <c r="AX81" i="1"/>
  <c r="AY18" i="21"/>
  <c r="AY81" i="1"/>
  <c r="AZ18" i="21"/>
  <c r="AZ81" i="1"/>
  <c r="BA18" i="21"/>
  <c r="BA81" i="1"/>
  <c r="BB18" i="21"/>
  <c r="AP42" i="1"/>
  <c r="AQ12" i="21"/>
  <c r="AQ10" i="21"/>
  <c r="AQ42" i="1"/>
  <c r="AR12" i="21"/>
  <c r="AR42" i="1"/>
  <c r="AS12" i="21"/>
  <c r="AS42" i="1"/>
  <c r="AT12" i="21"/>
  <c r="AT42" i="1"/>
  <c r="AU12" i="21"/>
  <c r="AU10" i="21"/>
  <c r="AU42" i="1"/>
  <c r="AV12" i="21"/>
  <c r="AV42" i="1"/>
  <c r="AW12" i="21"/>
  <c r="AW10" i="21"/>
  <c r="AW42" i="1"/>
  <c r="AX12" i="21"/>
  <c r="AX42" i="1"/>
  <c r="AY42" i="1"/>
  <c r="AZ12" i="21"/>
  <c r="AZ42" i="1"/>
  <c r="BA42" i="1"/>
  <c r="BB12" i="21"/>
  <c r="AP43" i="1"/>
  <c r="AQ13" i="21"/>
  <c r="AQ43" i="1"/>
  <c r="AR13" i="21"/>
  <c r="AR10" i="21"/>
  <c r="AR43" i="1"/>
  <c r="AS13" i="21"/>
  <c r="AS43" i="1"/>
  <c r="AT13" i="21"/>
  <c r="AT10" i="21"/>
  <c r="AT43" i="1"/>
  <c r="AU13" i="21"/>
  <c r="AU43" i="1"/>
  <c r="AV13" i="21"/>
  <c r="AV10" i="21"/>
  <c r="AV43" i="1"/>
  <c r="AW13" i="21"/>
  <c r="AW43" i="1"/>
  <c r="AX43" i="1"/>
  <c r="AY13" i="21"/>
  <c r="AY43" i="1"/>
  <c r="AZ43" i="1"/>
  <c r="BA13" i="21"/>
  <c r="BA43" i="1"/>
  <c r="AP44" i="1"/>
  <c r="AQ14" i="21"/>
  <c r="BC14" i="21"/>
  <c r="G54" i="12"/>
  <c r="AQ44" i="1"/>
  <c r="AR14" i="21"/>
  <c r="AR44" i="1"/>
  <c r="AS14" i="21"/>
  <c r="AS44" i="1"/>
  <c r="AT14" i="21"/>
  <c r="AT44" i="1"/>
  <c r="AU14" i="21"/>
  <c r="AU44" i="1"/>
  <c r="AV14" i="21"/>
  <c r="AV44" i="1"/>
  <c r="AW14" i="21"/>
  <c r="AW44" i="1"/>
  <c r="AX14" i="21"/>
  <c r="AX44" i="1"/>
  <c r="AY14" i="21"/>
  <c r="AY44" i="1"/>
  <c r="AZ14" i="21"/>
  <c r="AZ44" i="1"/>
  <c r="BA14" i="21"/>
  <c r="BA44" i="1"/>
  <c r="BB14" i="21"/>
  <c r="AP45" i="1"/>
  <c r="AQ15" i="21"/>
  <c r="BC15" i="21"/>
  <c r="G55" i="12"/>
  <c r="AQ45" i="1"/>
  <c r="AR15" i="21"/>
  <c r="AR45" i="1"/>
  <c r="AS15" i="21"/>
  <c r="AS45" i="1"/>
  <c r="AT15" i="21"/>
  <c r="AT45" i="1"/>
  <c r="AU15" i="21"/>
  <c r="AU45" i="1"/>
  <c r="AV15" i="21"/>
  <c r="AV45" i="1"/>
  <c r="AW15" i="21"/>
  <c r="AW45" i="1"/>
  <c r="AX15" i="21"/>
  <c r="AX45" i="1"/>
  <c r="AY15" i="21"/>
  <c r="AY45" i="1"/>
  <c r="AZ15" i="21"/>
  <c r="AZ45" i="1"/>
  <c r="BA15" i="21"/>
  <c r="BA45" i="1"/>
  <c r="BB15" i="21"/>
  <c r="AP46" i="1"/>
  <c r="AQ16" i="21"/>
  <c r="BC16" i="21"/>
  <c r="G56" i="12"/>
  <c r="AQ46" i="1"/>
  <c r="AR16" i="21"/>
  <c r="AR46" i="1"/>
  <c r="AS16" i="21"/>
  <c r="AS46" i="1"/>
  <c r="AT16" i="21"/>
  <c r="AT46" i="1"/>
  <c r="AU16" i="21"/>
  <c r="AU46" i="1"/>
  <c r="AV16" i="21"/>
  <c r="AV46" i="1"/>
  <c r="AW16" i="21"/>
  <c r="AW46" i="1"/>
  <c r="AX16" i="21"/>
  <c r="AX46" i="1"/>
  <c r="AY16" i="21"/>
  <c r="AY46" i="1"/>
  <c r="AZ16" i="21"/>
  <c r="AZ46" i="1"/>
  <c r="BA16" i="21"/>
  <c r="BA46" i="1"/>
  <c r="BB16" i="21"/>
  <c r="AP47" i="1"/>
  <c r="AQ17" i="21"/>
  <c r="AQ47" i="1"/>
  <c r="AR17" i="21"/>
  <c r="AR47" i="1"/>
  <c r="AS17" i="21"/>
  <c r="AS47" i="1"/>
  <c r="AT17" i="21"/>
  <c r="AT47" i="1"/>
  <c r="AU17" i="21"/>
  <c r="AU47" i="1"/>
  <c r="AV17" i="21"/>
  <c r="AV47" i="1"/>
  <c r="AW17" i="21"/>
  <c r="AW47" i="1"/>
  <c r="AX17" i="21"/>
  <c r="AX47" i="1"/>
  <c r="AY17" i="21"/>
  <c r="AY47" i="1"/>
  <c r="AZ17" i="21"/>
  <c r="AZ47" i="1"/>
  <c r="BA17" i="21"/>
  <c r="BA47" i="1"/>
  <c r="BB17" i="21"/>
  <c r="BC81" i="1"/>
  <c r="BD18" i="21"/>
  <c r="BD81" i="1"/>
  <c r="BE18" i="21"/>
  <c r="BE81" i="1"/>
  <c r="BF18" i="21"/>
  <c r="BF81" i="1"/>
  <c r="BG18" i="21"/>
  <c r="BP18" i="21"/>
  <c r="H58" i="12"/>
  <c r="BG81" i="1"/>
  <c r="BH18" i="21"/>
  <c r="BH81" i="1"/>
  <c r="BI18" i="21"/>
  <c r="BI81" i="1"/>
  <c r="BJ18" i="21"/>
  <c r="BJ81" i="1"/>
  <c r="BK18" i="21"/>
  <c r="BK81" i="1"/>
  <c r="BL18" i="21"/>
  <c r="BL81" i="1"/>
  <c r="BM18" i="21"/>
  <c r="BM81" i="1"/>
  <c r="BN18" i="21"/>
  <c r="BN81" i="1"/>
  <c r="BO18" i="21"/>
  <c r="BC42" i="1"/>
  <c r="BD12" i="21"/>
  <c r="BD42" i="1"/>
  <c r="BE12" i="21"/>
  <c r="BE42" i="1"/>
  <c r="BF12" i="21"/>
  <c r="BF42" i="1"/>
  <c r="BG12" i="21"/>
  <c r="BG42" i="1"/>
  <c r="BH12" i="21"/>
  <c r="BH42" i="1"/>
  <c r="BI12" i="21"/>
  <c r="BI42" i="1"/>
  <c r="BJ12" i="21"/>
  <c r="BJ42" i="1"/>
  <c r="BK42" i="1"/>
  <c r="BL12" i="21"/>
  <c r="BL42" i="1"/>
  <c r="BM42" i="1"/>
  <c r="BN12" i="21"/>
  <c r="BN42" i="1"/>
  <c r="BO12" i="21"/>
  <c r="BC43" i="1"/>
  <c r="BD13" i="21"/>
  <c r="BD43" i="1"/>
  <c r="BE13" i="21"/>
  <c r="BE43" i="1"/>
  <c r="BF13" i="21"/>
  <c r="BF10" i="21"/>
  <c r="BF43" i="1"/>
  <c r="BG13" i="21"/>
  <c r="BG43" i="1"/>
  <c r="BH13" i="21"/>
  <c r="BH43" i="1"/>
  <c r="BI13" i="21"/>
  <c r="BI43" i="1"/>
  <c r="BJ13" i="21"/>
  <c r="BJ43" i="1"/>
  <c r="BK13" i="21"/>
  <c r="BK43" i="1"/>
  <c r="BL13" i="21"/>
  <c r="BL43" i="1"/>
  <c r="BM13" i="21"/>
  <c r="BM43" i="1"/>
  <c r="BN43" i="1"/>
  <c r="BO13" i="21"/>
  <c r="BC44" i="1"/>
  <c r="BD14" i="21"/>
  <c r="BD44" i="1"/>
  <c r="BE14" i="21"/>
  <c r="BE44" i="1"/>
  <c r="BF14" i="21"/>
  <c r="BF44" i="1"/>
  <c r="BG14" i="21"/>
  <c r="BG44" i="1"/>
  <c r="BH14" i="21"/>
  <c r="BH44" i="1"/>
  <c r="BI44" i="1"/>
  <c r="BJ14" i="21"/>
  <c r="BJ44" i="1"/>
  <c r="BK14" i="21"/>
  <c r="BK44" i="1"/>
  <c r="BL14" i="21"/>
  <c r="BL44" i="1"/>
  <c r="BM14" i="21"/>
  <c r="BM44" i="1"/>
  <c r="BN14" i="21"/>
  <c r="BN44" i="1"/>
  <c r="BO63" i="20"/>
  <c r="BC45" i="1"/>
  <c r="BD15" i="21"/>
  <c r="BD45" i="1"/>
  <c r="BE15" i="21"/>
  <c r="BE45" i="1"/>
  <c r="BF15" i="21"/>
  <c r="BF45" i="1"/>
  <c r="BG15" i="21"/>
  <c r="BG45" i="1"/>
  <c r="BH45" i="1"/>
  <c r="BI15" i="21"/>
  <c r="BI45" i="1"/>
  <c r="BJ45" i="1"/>
  <c r="BK15" i="21"/>
  <c r="BK45" i="1"/>
  <c r="BL15" i="21"/>
  <c r="BL45" i="1"/>
  <c r="BM15" i="21"/>
  <c r="BM45" i="1"/>
  <c r="BN15" i="21"/>
  <c r="BN45" i="1"/>
  <c r="BO15" i="21"/>
  <c r="BC46" i="1"/>
  <c r="BD16" i="21"/>
  <c r="BD46" i="1"/>
  <c r="BE16" i="21"/>
  <c r="BE46" i="1"/>
  <c r="BF16" i="21"/>
  <c r="BF46" i="1"/>
  <c r="BG16" i="21"/>
  <c r="BG46" i="1"/>
  <c r="BH16" i="21"/>
  <c r="BH46" i="1"/>
  <c r="BI16" i="21"/>
  <c r="BI46" i="1"/>
  <c r="BJ16" i="21"/>
  <c r="BJ46" i="1"/>
  <c r="BK46" i="1"/>
  <c r="BL16" i="21"/>
  <c r="BL46" i="1"/>
  <c r="BM46" i="1"/>
  <c r="BN16" i="21"/>
  <c r="BN46" i="1"/>
  <c r="BO16" i="21"/>
  <c r="BC47" i="1"/>
  <c r="BD47" i="1"/>
  <c r="BE17" i="21"/>
  <c r="BE47" i="1"/>
  <c r="BF17" i="21"/>
  <c r="BF47" i="1"/>
  <c r="BG47" i="1"/>
  <c r="BH17" i="21"/>
  <c r="BH47" i="1"/>
  <c r="BI17" i="21"/>
  <c r="BI47" i="1"/>
  <c r="BJ17" i="21"/>
  <c r="BJ47" i="1"/>
  <c r="BK17" i="21"/>
  <c r="BK47" i="1"/>
  <c r="BL17" i="21"/>
  <c r="BL47" i="1"/>
  <c r="BM17" i="21"/>
  <c r="BM47" i="1"/>
  <c r="BN47" i="1"/>
  <c r="BO17" i="21"/>
  <c r="C81" i="1"/>
  <c r="D18" i="21"/>
  <c r="D81" i="1"/>
  <c r="E18" i="21"/>
  <c r="E81" i="1"/>
  <c r="F18" i="21"/>
  <c r="F81" i="1"/>
  <c r="G18" i="21"/>
  <c r="G81" i="1"/>
  <c r="H18" i="21"/>
  <c r="H81" i="1"/>
  <c r="I18" i="21"/>
  <c r="I81" i="1"/>
  <c r="J18" i="21"/>
  <c r="J81" i="1"/>
  <c r="K18" i="21"/>
  <c r="K81" i="1"/>
  <c r="L18" i="21"/>
  <c r="L81" i="1"/>
  <c r="M18" i="21"/>
  <c r="M81" i="1"/>
  <c r="N18" i="21"/>
  <c r="N81" i="1"/>
  <c r="O18" i="21"/>
  <c r="C42" i="1"/>
  <c r="D12" i="21"/>
  <c r="D42" i="1"/>
  <c r="E12" i="21"/>
  <c r="E42" i="1"/>
  <c r="F12" i="21"/>
  <c r="F42" i="1"/>
  <c r="G12" i="21"/>
  <c r="G42" i="1"/>
  <c r="H12" i="21"/>
  <c r="H42" i="1"/>
  <c r="I12" i="21"/>
  <c r="I42" i="1"/>
  <c r="J12" i="21"/>
  <c r="J42" i="1"/>
  <c r="K12" i="21"/>
  <c r="K42" i="1"/>
  <c r="L12" i="21"/>
  <c r="L42" i="1"/>
  <c r="M12" i="21"/>
  <c r="M42" i="1"/>
  <c r="N12" i="21"/>
  <c r="N42" i="1"/>
  <c r="O12" i="21"/>
  <c r="C43" i="1"/>
  <c r="D13" i="21"/>
  <c r="D43" i="1"/>
  <c r="E13" i="21"/>
  <c r="E43" i="1"/>
  <c r="F13" i="21"/>
  <c r="F43" i="1"/>
  <c r="G13" i="21"/>
  <c r="G43" i="1"/>
  <c r="H13" i="21"/>
  <c r="H43" i="1"/>
  <c r="I13" i="21"/>
  <c r="I43" i="1"/>
  <c r="J13" i="21"/>
  <c r="J43" i="1"/>
  <c r="K13" i="21"/>
  <c r="K43" i="1"/>
  <c r="L13" i="21"/>
  <c r="L43" i="1"/>
  <c r="M13" i="21"/>
  <c r="M43" i="1"/>
  <c r="N13" i="21"/>
  <c r="N43" i="1"/>
  <c r="O13" i="21"/>
  <c r="C44" i="1"/>
  <c r="D14" i="21"/>
  <c r="D44" i="1"/>
  <c r="E14" i="21"/>
  <c r="E44" i="1"/>
  <c r="F14" i="21"/>
  <c r="F44" i="1"/>
  <c r="G14" i="21"/>
  <c r="G44" i="1"/>
  <c r="H14" i="21"/>
  <c r="H44" i="1"/>
  <c r="I14" i="21"/>
  <c r="I44" i="1"/>
  <c r="J14" i="21"/>
  <c r="J44" i="1"/>
  <c r="K14" i="21"/>
  <c r="K44" i="1"/>
  <c r="L14" i="21"/>
  <c r="L44" i="1"/>
  <c r="M14" i="21"/>
  <c r="M44" i="1"/>
  <c r="N14" i="21"/>
  <c r="N44" i="1"/>
  <c r="O14" i="21"/>
  <c r="C45" i="1"/>
  <c r="D15" i="21"/>
  <c r="D45" i="1"/>
  <c r="E15" i="21"/>
  <c r="E45" i="1"/>
  <c r="F15" i="21"/>
  <c r="F45" i="1"/>
  <c r="G15" i="21"/>
  <c r="G45" i="1"/>
  <c r="H15" i="21"/>
  <c r="H45" i="1"/>
  <c r="I15" i="21"/>
  <c r="I45" i="1"/>
  <c r="J15" i="21"/>
  <c r="J45" i="1"/>
  <c r="K15" i="21"/>
  <c r="K45" i="1"/>
  <c r="L15" i="21"/>
  <c r="L45" i="1"/>
  <c r="M15" i="21"/>
  <c r="M45" i="1"/>
  <c r="N15" i="21"/>
  <c r="N45" i="1"/>
  <c r="O15" i="21"/>
  <c r="C46" i="1"/>
  <c r="D16" i="21"/>
  <c r="D46" i="1"/>
  <c r="E16" i="21"/>
  <c r="E46" i="1"/>
  <c r="F16" i="21"/>
  <c r="F46" i="1"/>
  <c r="G16" i="21"/>
  <c r="G46" i="1"/>
  <c r="H16" i="21"/>
  <c r="H46" i="1"/>
  <c r="I16" i="21"/>
  <c r="I46" i="1"/>
  <c r="J16" i="21"/>
  <c r="J46" i="1"/>
  <c r="K16" i="21"/>
  <c r="K46" i="1"/>
  <c r="L16" i="21"/>
  <c r="L46" i="1"/>
  <c r="M16" i="21"/>
  <c r="M46" i="1"/>
  <c r="N16" i="21"/>
  <c r="N46" i="1"/>
  <c r="O16" i="21"/>
  <c r="O10" i="21"/>
  <c r="C47" i="1"/>
  <c r="D17" i="21"/>
  <c r="P17" i="21"/>
  <c r="D57" i="12"/>
  <c r="D47" i="1"/>
  <c r="E17" i="21"/>
  <c r="E47" i="1"/>
  <c r="F17" i="21"/>
  <c r="F47" i="1"/>
  <c r="G17" i="21"/>
  <c r="G47" i="1"/>
  <c r="H17" i="21"/>
  <c r="H47" i="1"/>
  <c r="I17" i="21"/>
  <c r="I47" i="1"/>
  <c r="J17" i="21"/>
  <c r="J47" i="1"/>
  <c r="K17" i="21"/>
  <c r="K47" i="1"/>
  <c r="L17" i="21"/>
  <c r="L47" i="1"/>
  <c r="M17" i="21"/>
  <c r="M47" i="1"/>
  <c r="N17" i="21"/>
  <c r="N47" i="1"/>
  <c r="O17" i="21"/>
  <c r="C58" i="12"/>
  <c r="AS10" i="21"/>
  <c r="AH10" i="21"/>
  <c r="AE10" i="21"/>
  <c r="Y10" i="21"/>
  <c r="Q10" i="21"/>
  <c r="G10" i="21"/>
  <c r="L10" i="21"/>
  <c r="BO75" i="19"/>
  <c r="BO76" i="19"/>
  <c r="BO78" i="19"/>
  <c r="BO79" i="19"/>
  <c r="BO80" i="19"/>
  <c r="BO88" i="19"/>
  <c r="BO61" i="20"/>
  <c r="BO19" i="20"/>
  <c r="BO21" i="20"/>
  <c r="BO20" i="20"/>
  <c r="BN61" i="20"/>
  <c r="BN19" i="20"/>
  <c r="BN21" i="20"/>
  <c r="BO22" i="20"/>
  <c r="BN20" i="20"/>
  <c r="BO62" i="20"/>
  <c r="BO26" i="20"/>
  <c r="BO28" i="20"/>
  <c r="BO27" i="20"/>
  <c r="BN62" i="20"/>
  <c r="BN26" i="20"/>
  <c r="BN28" i="20"/>
  <c r="BN27" i="20"/>
  <c r="BO29" i="20"/>
  <c r="BO33" i="20"/>
  <c r="BO35" i="20"/>
  <c r="BO34" i="20"/>
  <c r="BN63" i="20"/>
  <c r="BN33" i="20"/>
  <c r="BN35" i="20"/>
  <c r="BN34" i="20"/>
  <c r="BO36" i="20"/>
  <c r="BO64" i="20"/>
  <c r="BO40" i="20"/>
  <c r="BO42" i="20"/>
  <c r="BO41" i="20"/>
  <c r="BN64" i="20"/>
  <c r="BN40" i="20"/>
  <c r="BN42" i="20"/>
  <c r="BN41" i="20"/>
  <c r="BO65" i="20"/>
  <c r="BO47" i="20"/>
  <c r="BO49" i="20"/>
  <c r="BO48" i="20"/>
  <c r="BN65" i="20"/>
  <c r="BN47" i="20"/>
  <c r="BN49" i="20"/>
  <c r="BN48" i="20"/>
  <c r="BO50" i="20"/>
  <c r="BO55" i="20"/>
  <c r="BN66" i="20"/>
  <c r="BN54" i="20"/>
  <c r="BN56" i="20"/>
  <c r="BO57" i="20"/>
  <c r="BN55" i="20"/>
  <c r="BO107" i="19"/>
  <c r="BO115" i="19"/>
  <c r="BO108" i="19"/>
  <c r="BO116" i="19"/>
  <c r="BO110" i="19"/>
  <c r="BO118" i="19"/>
  <c r="BO111" i="19"/>
  <c r="BO119" i="19"/>
  <c r="BO112" i="19"/>
  <c r="BO120" i="19"/>
  <c r="BO123" i="19"/>
  <c r="BO145" i="19"/>
  <c r="BO124" i="19"/>
  <c r="BO146" i="19"/>
  <c r="BO125" i="19"/>
  <c r="BO147" i="19"/>
  <c r="BO126" i="19"/>
  <c r="BO148" i="19"/>
  <c r="BO127" i="19"/>
  <c r="BO149" i="19"/>
  <c r="BO128" i="19"/>
  <c r="BO150" i="19"/>
  <c r="BO129" i="19"/>
  <c r="BO151" i="19"/>
  <c r="BO130" i="19"/>
  <c r="BO152" i="19"/>
  <c r="BO131" i="19"/>
  <c r="BO153" i="19"/>
  <c r="BO132" i="19"/>
  <c r="BO154" i="19"/>
  <c r="BO133" i="19"/>
  <c r="BO155" i="19"/>
  <c r="BO134" i="19"/>
  <c r="BO156" i="19"/>
  <c r="BO135" i="19"/>
  <c r="BO157" i="19"/>
  <c r="BO136" i="19"/>
  <c r="BO158" i="19"/>
  <c r="BO137" i="19"/>
  <c r="BO159" i="19"/>
  <c r="BO138" i="19"/>
  <c r="BO160" i="19"/>
  <c r="BO139" i="19"/>
  <c r="BO161" i="19"/>
  <c r="BO140" i="19"/>
  <c r="BO162" i="19"/>
  <c r="BO141" i="19"/>
  <c r="BO163" i="19"/>
  <c r="BO142" i="19"/>
  <c r="BO164" i="19"/>
  <c r="BM20" i="20"/>
  <c r="BM61" i="20"/>
  <c r="BM19" i="20"/>
  <c r="BM21" i="20"/>
  <c r="BM27" i="20"/>
  <c r="BM62" i="20"/>
  <c r="BM26" i="20"/>
  <c r="BM28" i="20"/>
  <c r="BM34" i="20"/>
  <c r="BM63" i="20"/>
  <c r="BM33" i="20"/>
  <c r="BM35" i="20"/>
  <c r="BM41" i="20"/>
  <c r="BM64" i="20"/>
  <c r="BM40" i="20"/>
  <c r="BM42" i="20"/>
  <c r="BM48" i="20"/>
  <c r="BM66" i="20"/>
  <c r="BM54" i="20"/>
  <c r="BM55" i="20"/>
  <c r="BN107" i="19"/>
  <c r="BN115" i="19"/>
  <c r="BN109" i="19"/>
  <c r="BN117" i="19"/>
  <c r="BN110" i="19"/>
  <c r="BN118" i="19"/>
  <c r="BN111" i="19"/>
  <c r="BN119" i="19"/>
  <c r="BN75" i="19"/>
  <c r="BN76" i="19"/>
  <c r="BN77" i="19"/>
  <c r="BN78" i="19"/>
  <c r="BN79" i="19"/>
  <c r="BN80" i="19"/>
  <c r="BN88" i="19"/>
  <c r="BN123" i="19"/>
  <c r="BN145" i="19"/>
  <c r="BN124" i="19"/>
  <c r="BN146" i="19"/>
  <c r="BN125" i="19"/>
  <c r="BN147" i="19"/>
  <c r="BN126" i="19"/>
  <c r="BN148" i="19"/>
  <c r="BN127" i="19"/>
  <c r="BN149" i="19"/>
  <c r="BN128" i="19"/>
  <c r="BN150" i="19"/>
  <c r="BN129" i="19"/>
  <c r="BN151" i="19"/>
  <c r="BN130" i="19"/>
  <c r="BN152" i="19"/>
  <c r="BN131" i="19"/>
  <c r="BN153" i="19"/>
  <c r="BN132" i="19"/>
  <c r="BN154" i="19"/>
  <c r="BN133" i="19"/>
  <c r="BN155" i="19"/>
  <c r="BN134" i="19"/>
  <c r="BN156" i="19"/>
  <c r="BN135" i="19"/>
  <c r="BN157" i="19"/>
  <c r="BN136" i="19"/>
  <c r="BN158" i="19"/>
  <c r="BN137" i="19"/>
  <c r="BN159" i="19"/>
  <c r="BN138" i="19"/>
  <c r="BN160" i="19"/>
  <c r="BN139" i="19"/>
  <c r="BN161" i="19"/>
  <c r="BN140" i="19"/>
  <c r="BN162" i="19"/>
  <c r="BN141" i="19"/>
  <c r="BN163" i="19"/>
  <c r="BN144" i="19"/>
  <c r="BN72" i="19"/>
  <c r="BN142" i="19"/>
  <c r="BN164" i="19"/>
  <c r="BJ75" i="19"/>
  <c r="BJ76" i="19"/>
  <c r="BJ77" i="19"/>
  <c r="BJ79" i="19"/>
  <c r="BJ80" i="19"/>
  <c r="BJ88" i="19"/>
  <c r="BJ61" i="20"/>
  <c r="BJ19" i="20"/>
  <c r="BJ20" i="20"/>
  <c r="BJ21" i="20"/>
  <c r="BI61" i="20"/>
  <c r="BI19" i="20"/>
  <c r="BI20" i="20"/>
  <c r="BI21" i="20"/>
  <c r="BJ22" i="20"/>
  <c r="BJ62" i="20"/>
  <c r="BJ26" i="20"/>
  <c r="BJ27" i="20"/>
  <c r="BJ28" i="20"/>
  <c r="BI62" i="20"/>
  <c r="BI26" i="20"/>
  <c r="BI27" i="20"/>
  <c r="BI28" i="20"/>
  <c r="BJ29" i="20"/>
  <c r="BJ63" i="20"/>
  <c r="BJ33" i="20"/>
  <c r="BJ34" i="20"/>
  <c r="BJ35" i="20"/>
  <c r="BI34" i="20"/>
  <c r="BJ41" i="20"/>
  <c r="BI64" i="20"/>
  <c r="BI40" i="20"/>
  <c r="BI41" i="20"/>
  <c r="BJ65" i="20"/>
  <c r="BJ47" i="20"/>
  <c r="BJ48" i="20"/>
  <c r="BJ49" i="20"/>
  <c r="BI65" i="20"/>
  <c r="BI47" i="20"/>
  <c r="BI49" i="20"/>
  <c r="BJ50" i="20"/>
  <c r="BI48" i="20"/>
  <c r="BJ66" i="20"/>
  <c r="BJ54" i="20"/>
  <c r="BJ55" i="20"/>
  <c r="BJ56" i="20"/>
  <c r="BI55" i="20"/>
  <c r="BJ107" i="19"/>
  <c r="BJ115" i="19"/>
  <c r="BJ108" i="19"/>
  <c r="BJ116" i="19"/>
  <c r="BJ109" i="19"/>
  <c r="BJ117" i="19"/>
  <c r="BJ111" i="19"/>
  <c r="BJ119" i="19"/>
  <c r="BJ112" i="19"/>
  <c r="BJ120" i="19"/>
  <c r="BJ123" i="19"/>
  <c r="BJ145" i="19"/>
  <c r="BJ124" i="19"/>
  <c r="BJ146" i="19"/>
  <c r="BJ125" i="19"/>
  <c r="BJ147" i="19"/>
  <c r="BJ126" i="19"/>
  <c r="BJ148" i="19"/>
  <c r="BJ127" i="19"/>
  <c r="BJ149" i="19"/>
  <c r="BJ128" i="19"/>
  <c r="BJ150" i="19"/>
  <c r="BJ129" i="19"/>
  <c r="BJ151" i="19"/>
  <c r="BJ130" i="19"/>
  <c r="BJ152" i="19"/>
  <c r="BJ131" i="19"/>
  <c r="BJ153" i="19"/>
  <c r="BJ132" i="19"/>
  <c r="BJ154" i="19"/>
  <c r="BJ133" i="19"/>
  <c r="BJ155" i="19"/>
  <c r="BJ134" i="19"/>
  <c r="BJ156" i="19"/>
  <c r="BJ135" i="19"/>
  <c r="BJ157" i="19"/>
  <c r="BJ136" i="19"/>
  <c r="BJ158" i="19"/>
  <c r="BJ137" i="19"/>
  <c r="BJ159" i="19"/>
  <c r="BJ138" i="19"/>
  <c r="BJ160" i="19"/>
  <c r="BJ139" i="19"/>
  <c r="BJ161" i="19"/>
  <c r="BJ140" i="19"/>
  <c r="BJ162" i="19"/>
  <c r="BJ141" i="19"/>
  <c r="BJ163" i="19"/>
  <c r="BJ142" i="19"/>
  <c r="BJ164" i="19"/>
  <c r="BK75" i="19"/>
  <c r="BK76" i="19"/>
  <c r="BK77" i="19"/>
  <c r="BK78" i="19"/>
  <c r="BK79" i="19"/>
  <c r="BK80" i="19"/>
  <c r="BK88" i="19"/>
  <c r="BK20" i="20"/>
  <c r="BK62" i="20"/>
  <c r="BK26" i="20"/>
  <c r="BK28" i="20"/>
  <c r="BK27" i="20"/>
  <c r="BK63" i="20"/>
  <c r="BK33" i="20"/>
  <c r="BK35" i="20"/>
  <c r="BK34" i="20"/>
  <c r="BK64" i="20"/>
  <c r="BK40" i="20"/>
  <c r="BK41" i="20"/>
  <c r="BK48" i="20"/>
  <c r="BK66" i="20"/>
  <c r="BK54" i="20"/>
  <c r="BK55" i="20"/>
  <c r="BK107" i="19"/>
  <c r="BK115" i="19"/>
  <c r="BK108" i="19"/>
  <c r="BK116" i="19"/>
  <c r="BK109" i="19"/>
  <c r="BK117" i="19"/>
  <c r="BK110" i="19"/>
  <c r="BK118" i="19"/>
  <c r="BK112" i="19"/>
  <c r="BK120" i="19"/>
  <c r="BK123" i="19"/>
  <c r="BK145" i="19"/>
  <c r="BK124" i="19"/>
  <c r="BK146" i="19"/>
  <c r="BK125" i="19"/>
  <c r="BK147" i="19"/>
  <c r="BK126" i="19"/>
  <c r="BK148" i="19"/>
  <c r="BK127" i="19"/>
  <c r="BK149" i="19"/>
  <c r="BK128" i="19"/>
  <c r="BK150" i="19"/>
  <c r="BK129" i="19"/>
  <c r="BK151" i="19"/>
  <c r="BK130" i="19"/>
  <c r="BK152" i="19"/>
  <c r="BK131" i="19"/>
  <c r="BK153" i="19"/>
  <c r="BK132" i="19"/>
  <c r="BK154" i="19"/>
  <c r="BK133" i="19"/>
  <c r="BK155" i="19"/>
  <c r="BK134" i="19"/>
  <c r="BK156" i="19"/>
  <c r="BK135" i="19"/>
  <c r="BK157" i="19"/>
  <c r="BK136" i="19"/>
  <c r="BK158" i="19"/>
  <c r="BK137" i="19"/>
  <c r="BK159" i="19"/>
  <c r="BK138" i="19"/>
  <c r="BK160" i="19"/>
  <c r="BK139" i="19"/>
  <c r="BK161" i="19"/>
  <c r="BK140" i="19"/>
  <c r="BK162" i="19"/>
  <c r="BK141" i="19"/>
  <c r="BK163" i="19"/>
  <c r="BK142" i="19"/>
  <c r="BK164" i="19"/>
  <c r="BL75" i="19"/>
  <c r="BL76" i="19"/>
  <c r="BL77" i="19"/>
  <c r="BL78" i="19"/>
  <c r="BL79" i="19"/>
  <c r="BL80" i="19"/>
  <c r="BL88" i="19"/>
  <c r="BL61" i="20"/>
  <c r="BL19" i="20"/>
  <c r="BL21" i="20"/>
  <c r="BL20" i="20"/>
  <c r="BL62" i="20"/>
  <c r="BL26" i="20"/>
  <c r="BL28" i="20"/>
  <c r="BM29" i="20"/>
  <c r="BL27" i="20"/>
  <c r="BL63" i="20"/>
  <c r="BL33" i="20"/>
  <c r="BL35" i="20"/>
  <c r="BL34" i="20"/>
  <c r="BL36" i="20"/>
  <c r="BL64" i="20"/>
  <c r="BL40" i="20"/>
  <c r="BL42" i="20"/>
  <c r="BL41" i="20"/>
  <c r="BL65" i="20"/>
  <c r="BL47" i="20"/>
  <c r="BL49" i="20"/>
  <c r="BL48" i="20"/>
  <c r="BL66" i="20"/>
  <c r="BL54" i="20"/>
  <c r="BL56" i="20"/>
  <c r="BM57" i="20"/>
  <c r="BL55" i="20"/>
  <c r="BL107" i="19"/>
  <c r="BL115" i="19"/>
  <c r="BL108" i="19"/>
  <c r="BL116" i="19"/>
  <c r="BL109" i="19"/>
  <c r="BL117" i="19"/>
  <c r="BL110" i="19"/>
  <c r="BL118" i="19"/>
  <c r="BL111" i="19"/>
  <c r="BL119" i="19"/>
  <c r="BL123" i="19"/>
  <c r="BL145" i="19"/>
  <c r="BL124" i="19"/>
  <c r="BL146" i="19"/>
  <c r="BL125" i="19"/>
  <c r="BL147" i="19"/>
  <c r="BL126" i="19"/>
  <c r="BL148" i="19"/>
  <c r="BL127" i="19"/>
  <c r="BL149" i="19"/>
  <c r="BL128" i="19"/>
  <c r="BL150" i="19"/>
  <c r="BL129" i="19"/>
  <c r="BL151" i="19"/>
  <c r="BL130" i="19"/>
  <c r="BL152" i="19"/>
  <c r="BL131" i="19"/>
  <c r="BL153" i="19"/>
  <c r="BL132" i="19"/>
  <c r="BL154" i="19"/>
  <c r="BL133" i="19"/>
  <c r="BL155" i="19"/>
  <c r="BL134" i="19"/>
  <c r="BL156" i="19"/>
  <c r="BL135" i="19"/>
  <c r="BL157" i="19"/>
  <c r="BL136" i="19"/>
  <c r="BL158" i="19"/>
  <c r="BL137" i="19"/>
  <c r="BL159" i="19"/>
  <c r="BL138" i="19"/>
  <c r="BL160" i="19"/>
  <c r="BL139" i="19"/>
  <c r="BL161" i="19"/>
  <c r="BL140" i="19"/>
  <c r="BL162" i="19"/>
  <c r="BL141" i="19"/>
  <c r="BL163" i="19"/>
  <c r="BL142" i="19"/>
  <c r="BL164" i="19"/>
  <c r="BM76" i="19"/>
  <c r="BM77" i="19"/>
  <c r="BM78" i="19"/>
  <c r="BM80" i="19"/>
  <c r="BM88" i="19"/>
  <c r="BM22" i="20"/>
  <c r="BM36" i="20"/>
  <c r="BM108" i="19"/>
  <c r="BM116" i="19"/>
  <c r="BM109" i="19"/>
  <c r="BM117" i="19"/>
  <c r="BM110" i="19"/>
  <c r="BM118" i="19"/>
  <c r="BM112" i="19"/>
  <c r="BM120" i="19"/>
  <c r="BM123" i="19"/>
  <c r="BM145" i="19"/>
  <c r="BM124" i="19"/>
  <c r="BM146" i="19"/>
  <c r="BM125" i="19"/>
  <c r="BM147" i="19"/>
  <c r="BM144" i="19"/>
  <c r="BM72" i="19"/>
  <c r="BM126" i="19"/>
  <c r="BM148" i="19"/>
  <c r="BM127" i="19"/>
  <c r="BM149" i="19"/>
  <c r="BM128" i="19"/>
  <c r="BM150" i="19"/>
  <c r="BM129" i="19"/>
  <c r="BM151" i="19"/>
  <c r="BM130" i="19"/>
  <c r="BM152" i="19"/>
  <c r="BM131" i="19"/>
  <c r="BM153" i="19"/>
  <c r="BM132" i="19"/>
  <c r="BM154" i="19"/>
  <c r="BM133" i="19"/>
  <c r="BM155" i="19"/>
  <c r="BM134" i="19"/>
  <c r="BM156" i="19"/>
  <c r="BM135" i="19"/>
  <c r="BM157" i="19"/>
  <c r="BM136" i="19"/>
  <c r="BM158" i="19"/>
  <c r="BM137" i="19"/>
  <c r="BM159" i="19"/>
  <c r="BM138" i="19"/>
  <c r="BM160" i="19"/>
  <c r="BM139" i="19"/>
  <c r="BM161" i="19"/>
  <c r="BM140" i="19"/>
  <c r="BM162" i="19"/>
  <c r="BM141" i="19"/>
  <c r="BM163" i="19"/>
  <c r="BM142" i="19"/>
  <c r="BM164" i="19"/>
  <c r="BI75" i="19"/>
  <c r="BI76" i="19"/>
  <c r="BI77" i="19"/>
  <c r="BI78" i="19"/>
  <c r="BI79" i="19"/>
  <c r="BH61" i="20"/>
  <c r="BH19" i="20"/>
  <c r="BH21" i="20"/>
  <c r="BH20" i="20"/>
  <c r="BH62" i="20"/>
  <c r="BH26" i="20"/>
  <c r="BH27" i="20"/>
  <c r="BH63" i="20"/>
  <c r="BH33" i="20"/>
  <c r="BH34" i="20"/>
  <c r="BH41" i="20"/>
  <c r="BH65" i="20"/>
  <c r="BH47" i="20"/>
  <c r="BH48" i="20"/>
  <c r="BH66" i="20"/>
  <c r="BH54" i="20"/>
  <c r="BH56" i="20"/>
  <c r="BH55" i="20"/>
  <c r="BI107" i="19"/>
  <c r="BI115" i="19"/>
  <c r="BI108" i="19"/>
  <c r="BI116" i="19"/>
  <c r="BI109" i="19"/>
  <c r="BI117" i="19"/>
  <c r="BI110" i="19"/>
  <c r="BI118" i="19"/>
  <c r="BI111" i="19"/>
  <c r="BI119" i="19"/>
  <c r="BI112" i="19"/>
  <c r="BI120" i="19"/>
  <c r="BI123" i="19"/>
  <c r="BI145" i="19"/>
  <c r="BI124" i="19"/>
  <c r="BI146" i="19"/>
  <c r="BI125" i="19"/>
  <c r="BI147" i="19"/>
  <c r="BI126" i="19"/>
  <c r="BI148" i="19"/>
  <c r="BI127" i="19"/>
  <c r="BI149" i="19"/>
  <c r="BI128" i="19"/>
  <c r="BI150" i="19"/>
  <c r="BI129" i="19"/>
  <c r="BI151" i="19"/>
  <c r="BI130" i="19"/>
  <c r="BI152" i="19"/>
  <c r="BI131" i="19"/>
  <c r="BI153" i="19"/>
  <c r="BI132" i="19"/>
  <c r="BI154" i="19"/>
  <c r="BI133" i="19"/>
  <c r="BI155" i="19"/>
  <c r="BI134" i="19"/>
  <c r="BI156" i="19"/>
  <c r="BI135" i="19"/>
  <c r="BI157" i="19"/>
  <c r="BI136" i="19"/>
  <c r="BI158" i="19"/>
  <c r="BI137" i="19"/>
  <c r="BI159" i="19"/>
  <c r="BI138" i="19"/>
  <c r="BI160" i="19"/>
  <c r="BI139" i="19"/>
  <c r="BI161" i="19"/>
  <c r="BI140" i="19"/>
  <c r="BI162" i="19"/>
  <c r="BI141" i="19"/>
  <c r="BI163" i="19"/>
  <c r="BI142" i="19"/>
  <c r="BI164" i="19"/>
  <c r="BH75" i="19"/>
  <c r="BH76" i="19"/>
  <c r="BH77" i="19"/>
  <c r="BH78" i="19"/>
  <c r="BH79" i="19"/>
  <c r="BH80" i="19"/>
  <c r="BH88" i="19"/>
  <c r="BG61" i="20"/>
  <c r="BG19" i="20"/>
  <c r="BG20" i="20"/>
  <c r="BG21" i="20"/>
  <c r="BG62" i="20"/>
  <c r="BG26" i="20"/>
  <c r="BG27" i="20"/>
  <c r="BG28" i="20"/>
  <c r="BG63" i="20"/>
  <c r="BG33" i="20"/>
  <c r="BG35" i="20"/>
  <c r="BH36" i="20"/>
  <c r="BG34" i="20"/>
  <c r="BG64" i="20"/>
  <c r="BG40" i="20"/>
  <c r="BG42" i="20"/>
  <c r="BG41" i="20"/>
  <c r="BG65" i="20"/>
  <c r="BG47" i="20"/>
  <c r="BG48" i="20"/>
  <c r="BG49" i="20"/>
  <c r="BH50" i="20"/>
  <c r="BG55" i="20"/>
  <c r="BH107" i="19"/>
  <c r="BH115" i="19"/>
  <c r="BH108" i="19"/>
  <c r="BH116" i="19"/>
  <c r="BH109" i="19"/>
  <c r="BH117" i="19"/>
  <c r="BH110" i="19"/>
  <c r="BH118" i="19"/>
  <c r="BH111" i="19"/>
  <c r="BH119" i="19"/>
  <c r="BH112" i="19"/>
  <c r="BH120" i="19"/>
  <c r="BH123" i="19"/>
  <c r="BH145" i="19"/>
  <c r="BH124" i="19"/>
  <c r="BH146" i="19"/>
  <c r="BH125" i="19"/>
  <c r="BH147" i="19"/>
  <c r="BH126" i="19"/>
  <c r="BH148" i="19"/>
  <c r="BH127" i="19"/>
  <c r="BH149" i="19"/>
  <c r="BH128" i="19"/>
  <c r="BH150" i="19"/>
  <c r="BH129" i="19"/>
  <c r="BH151" i="19"/>
  <c r="BH130" i="19"/>
  <c r="BH152" i="19"/>
  <c r="BH131" i="19"/>
  <c r="BH153" i="19"/>
  <c r="BH132" i="19"/>
  <c r="BH154" i="19"/>
  <c r="BH133" i="19"/>
  <c r="BH155" i="19"/>
  <c r="BH134" i="19"/>
  <c r="BH156" i="19"/>
  <c r="BH135" i="19"/>
  <c r="BH157" i="19"/>
  <c r="BH136" i="19"/>
  <c r="BH158" i="19"/>
  <c r="BH137" i="19"/>
  <c r="BH159" i="19"/>
  <c r="BH138" i="19"/>
  <c r="BH160" i="19"/>
  <c r="BH139" i="19"/>
  <c r="BH161" i="19"/>
  <c r="BH140" i="19"/>
  <c r="BH162" i="19"/>
  <c r="BH141" i="19"/>
  <c r="BH163" i="19"/>
  <c r="BH142" i="19"/>
  <c r="BH164" i="19"/>
  <c r="BH144" i="19"/>
  <c r="BH72" i="19"/>
  <c r="BG75" i="19"/>
  <c r="BG76" i="19"/>
  <c r="BG77" i="19"/>
  <c r="BG78" i="19"/>
  <c r="BG79" i="19"/>
  <c r="BF61" i="20"/>
  <c r="BF19" i="20"/>
  <c r="BF21" i="20"/>
  <c r="BF20" i="20"/>
  <c r="BF62" i="20"/>
  <c r="BF26" i="20"/>
  <c r="BF27" i="20"/>
  <c r="BF63" i="20"/>
  <c r="BF33" i="20"/>
  <c r="BF34" i="20"/>
  <c r="BF64" i="20"/>
  <c r="BF40" i="20"/>
  <c r="BF42" i="20"/>
  <c r="BF41" i="20"/>
  <c r="BF65" i="20"/>
  <c r="BF47" i="20"/>
  <c r="BF49" i="20"/>
  <c r="BF48" i="20"/>
  <c r="BF66" i="20"/>
  <c r="BF54" i="20"/>
  <c r="BF55" i="20"/>
  <c r="BG107" i="19"/>
  <c r="BG115" i="19"/>
  <c r="BG108" i="19"/>
  <c r="BG116" i="19"/>
  <c r="BG109" i="19"/>
  <c r="BG117" i="19"/>
  <c r="BG110" i="19"/>
  <c r="BG118" i="19"/>
  <c r="BG111" i="19"/>
  <c r="BG119" i="19"/>
  <c r="BG123" i="19"/>
  <c r="BG145" i="19"/>
  <c r="BG124" i="19"/>
  <c r="BG146" i="19"/>
  <c r="BG125" i="19"/>
  <c r="BG147" i="19"/>
  <c r="BG126" i="19"/>
  <c r="BG148" i="19"/>
  <c r="BG127" i="19"/>
  <c r="BG149" i="19"/>
  <c r="BG128" i="19"/>
  <c r="BG150" i="19"/>
  <c r="BG129" i="19"/>
  <c r="BG151" i="19"/>
  <c r="BG130" i="19"/>
  <c r="BG152" i="19"/>
  <c r="BG131" i="19"/>
  <c r="BG153" i="19"/>
  <c r="BG132" i="19"/>
  <c r="BG154" i="19"/>
  <c r="BG133" i="19"/>
  <c r="BG155" i="19"/>
  <c r="BG134" i="19"/>
  <c r="BG156" i="19"/>
  <c r="BG135" i="19"/>
  <c r="BG157" i="19"/>
  <c r="BG136" i="19"/>
  <c r="BG158" i="19"/>
  <c r="BG137" i="19"/>
  <c r="BG159" i="19"/>
  <c r="BG138" i="19"/>
  <c r="BG160" i="19"/>
  <c r="BG139" i="19"/>
  <c r="BG161" i="19"/>
  <c r="BG140" i="19"/>
  <c r="BG162" i="19"/>
  <c r="BG141" i="19"/>
  <c r="BG163" i="19"/>
  <c r="BG142" i="19"/>
  <c r="BG164" i="19"/>
  <c r="BF75" i="19"/>
  <c r="BF76" i="19"/>
  <c r="BF77" i="19"/>
  <c r="BF78" i="19"/>
  <c r="BF79" i="19"/>
  <c r="BF80" i="19"/>
  <c r="BF88" i="19"/>
  <c r="BE61" i="20"/>
  <c r="BE19" i="20"/>
  <c r="BE20" i="20"/>
  <c r="BE21" i="20"/>
  <c r="BF22" i="20"/>
  <c r="BE62" i="20"/>
  <c r="BE26" i="20"/>
  <c r="BE27" i="20"/>
  <c r="BE28" i="20"/>
  <c r="BF29" i="20"/>
  <c r="BE63" i="20"/>
  <c r="BE33" i="20"/>
  <c r="BE35" i="20"/>
  <c r="BE34" i="20"/>
  <c r="BE64" i="20"/>
  <c r="BE40" i="20"/>
  <c r="BE42" i="20"/>
  <c r="BE41" i="20"/>
  <c r="BE65" i="20"/>
  <c r="BE47" i="20"/>
  <c r="BE48" i="20"/>
  <c r="BE49" i="20"/>
  <c r="BF50" i="20"/>
  <c r="BE66" i="20"/>
  <c r="BE54" i="20"/>
  <c r="BE55" i="20"/>
  <c r="BE56" i="20"/>
  <c r="BF57" i="20"/>
  <c r="BF107" i="19"/>
  <c r="BF115" i="19"/>
  <c r="BF108" i="19"/>
  <c r="BF116" i="19"/>
  <c r="BF109" i="19"/>
  <c r="BF117" i="19"/>
  <c r="BF110" i="19"/>
  <c r="BF118" i="19"/>
  <c r="BF111" i="19"/>
  <c r="BF119" i="19"/>
  <c r="BF112" i="19"/>
  <c r="BF120" i="19"/>
  <c r="BF123" i="19"/>
  <c r="BF145" i="19"/>
  <c r="BF124" i="19"/>
  <c r="BF146" i="19"/>
  <c r="BF125" i="19"/>
  <c r="BF147" i="19"/>
  <c r="BF126" i="19"/>
  <c r="BF148" i="19"/>
  <c r="BF127" i="19"/>
  <c r="BF149" i="19"/>
  <c r="BF128" i="19"/>
  <c r="BF150" i="19"/>
  <c r="BF129" i="19"/>
  <c r="BF151" i="19"/>
  <c r="BF130" i="19"/>
  <c r="BF152" i="19"/>
  <c r="BF131" i="19"/>
  <c r="BF153" i="19"/>
  <c r="BF132" i="19"/>
  <c r="BF154" i="19"/>
  <c r="BF133" i="19"/>
  <c r="BF155" i="19"/>
  <c r="BF134" i="19"/>
  <c r="BF156" i="19"/>
  <c r="BF135" i="19"/>
  <c r="BF157" i="19"/>
  <c r="BF136" i="19"/>
  <c r="BF158" i="19"/>
  <c r="BF137" i="19"/>
  <c r="BF159" i="19"/>
  <c r="BF138" i="19"/>
  <c r="BF160" i="19"/>
  <c r="BF139" i="19"/>
  <c r="BF161" i="19"/>
  <c r="BF140" i="19"/>
  <c r="BF162" i="19"/>
  <c r="BF141" i="19"/>
  <c r="BF163" i="19"/>
  <c r="BF142" i="19"/>
  <c r="BF164" i="19"/>
  <c r="BF144" i="19"/>
  <c r="BF72" i="19"/>
  <c r="BE75" i="19"/>
  <c r="BE76" i="19"/>
  <c r="BE77" i="19"/>
  <c r="BE78" i="19"/>
  <c r="BE79" i="19"/>
  <c r="BE80" i="19"/>
  <c r="BE88" i="19"/>
  <c r="BD61" i="20"/>
  <c r="BD19" i="20"/>
  <c r="BD20" i="20"/>
  <c r="BD62" i="20"/>
  <c r="BD26" i="20"/>
  <c r="BD27" i="20"/>
  <c r="BD63" i="20"/>
  <c r="BD33" i="20"/>
  <c r="BD35" i="20"/>
  <c r="BD34" i="20"/>
  <c r="BD64" i="20"/>
  <c r="BD40" i="20"/>
  <c r="BD42" i="20"/>
  <c r="BD41" i="20"/>
  <c r="BD65" i="20"/>
  <c r="BD47" i="20"/>
  <c r="BD48" i="20"/>
  <c r="BD55" i="20"/>
  <c r="BE107" i="19"/>
  <c r="BE115" i="19"/>
  <c r="BE108" i="19"/>
  <c r="BE116" i="19"/>
  <c r="BE109" i="19"/>
  <c r="BE117" i="19"/>
  <c r="BE110" i="19"/>
  <c r="BE118" i="19"/>
  <c r="BE111" i="19"/>
  <c r="BE119" i="19"/>
  <c r="BE112" i="19"/>
  <c r="BE120" i="19"/>
  <c r="BE123" i="19"/>
  <c r="BE145" i="19"/>
  <c r="BE124" i="19"/>
  <c r="BE146" i="19"/>
  <c r="BE125" i="19"/>
  <c r="BE147" i="19"/>
  <c r="BE126" i="19"/>
  <c r="BE148" i="19"/>
  <c r="BE127" i="19"/>
  <c r="BE149" i="19"/>
  <c r="BE128" i="19"/>
  <c r="BE150" i="19"/>
  <c r="BE129" i="19"/>
  <c r="BE151" i="19"/>
  <c r="BE130" i="19"/>
  <c r="BE152" i="19"/>
  <c r="BE131" i="19"/>
  <c r="BE153" i="19"/>
  <c r="BE132" i="19"/>
  <c r="BE154" i="19"/>
  <c r="BE133" i="19"/>
  <c r="BE155" i="19"/>
  <c r="BE134" i="19"/>
  <c r="BE156" i="19"/>
  <c r="BE135" i="19"/>
  <c r="BE157" i="19"/>
  <c r="BE136" i="19"/>
  <c r="BE158" i="19"/>
  <c r="BE137" i="19"/>
  <c r="BE159" i="19"/>
  <c r="BE138" i="19"/>
  <c r="BE160" i="19"/>
  <c r="BE139" i="19"/>
  <c r="BE161" i="19"/>
  <c r="BE140" i="19"/>
  <c r="BE162" i="19"/>
  <c r="BE141" i="19"/>
  <c r="BE163" i="19"/>
  <c r="BE142" i="19"/>
  <c r="BE164" i="19"/>
  <c r="BD75" i="19"/>
  <c r="BD76" i="19"/>
  <c r="BD77" i="19"/>
  <c r="BD78" i="19"/>
  <c r="BD79" i="19"/>
  <c r="BD80" i="19"/>
  <c r="BD88" i="19"/>
  <c r="BB61" i="20"/>
  <c r="BB19" i="20"/>
  <c r="BB20" i="20"/>
  <c r="BB21" i="20"/>
  <c r="BB62" i="20"/>
  <c r="BB26" i="20"/>
  <c r="BB28" i="20"/>
  <c r="BD29" i="20"/>
  <c r="BB27" i="20"/>
  <c r="BB63" i="20"/>
  <c r="BB33" i="20"/>
  <c r="BB35" i="20"/>
  <c r="BB34" i="20"/>
  <c r="BB64" i="20"/>
  <c r="BB40" i="20"/>
  <c r="BB41" i="20"/>
  <c r="BB42" i="20"/>
  <c r="BD43" i="20"/>
  <c r="BB65" i="20"/>
  <c r="BB47" i="20"/>
  <c r="BB48" i="20"/>
  <c r="BB49" i="20"/>
  <c r="BB66" i="20"/>
  <c r="BB54" i="20"/>
  <c r="BB56" i="20"/>
  <c r="BD57" i="20"/>
  <c r="BB55" i="20"/>
  <c r="BD107" i="19"/>
  <c r="BD115" i="19"/>
  <c r="BD108" i="19"/>
  <c r="BD116" i="19"/>
  <c r="BD109" i="19"/>
  <c r="BD117" i="19"/>
  <c r="BD110" i="19"/>
  <c r="BD118" i="19"/>
  <c r="BD111" i="19"/>
  <c r="BD119" i="19"/>
  <c r="BD123" i="19"/>
  <c r="BD145" i="19"/>
  <c r="BD124" i="19"/>
  <c r="BD146" i="19"/>
  <c r="BD125" i="19"/>
  <c r="BD147" i="19"/>
  <c r="BD126" i="19"/>
  <c r="BD148" i="19"/>
  <c r="BD127" i="19"/>
  <c r="BD149" i="19"/>
  <c r="BD128" i="19"/>
  <c r="BD150" i="19"/>
  <c r="BD129" i="19"/>
  <c r="BD151" i="19"/>
  <c r="BD130" i="19"/>
  <c r="BD152" i="19"/>
  <c r="BD131" i="19"/>
  <c r="BD153" i="19"/>
  <c r="BD132" i="19"/>
  <c r="BD154" i="19"/>
  <c r="BD133" i="19"/>
  <c r="BD155" i="19"/>
  <c r="BD134" i="19"/>
  <c r="BD156" i="19"/>
  <c r="BD135" i="19"/>
  <c r="BD157" i="19"/>
  <c r="BD136" i="19"/>
  <c r="BD158" i="19"/>
  <c r="BD137" i="19"/>
  <c r="BD159" i="19"/>
  <c r="BD138" i="19"/>
  <c r="BD160" i="19"/>
  <c r="BD139" i="19"/>
  <c r="BD161" i="19"/>
  <c r="BD140" i="19"/>
  <c r="BD162" i="19"/>
  <c r="BD141" i="19"/>
  <c r="BD163" i="19"/>
  <c r="BD142" i="19"/>
  <c r="BD164" i="19"/>
  <c r="BB75" i="19"/>
  <c r="BB77" i="19"/>
  <c r="BB78" i="19"/>
  <c r="BB79" i="19"/>
  <c r="BB80" i="19"/>
  <c r="BB88" i="19"/>
  <c r="BA20" i="20"/>
  <c r="BA62" i="20"/>
  <c r="BA26" i="20"/>
  <c r="BA27" i="20"/>
  <c r="BA63" i="20"/>
  <c r="BA33" i="20"/>
  <c r="BA34" i="20"/>
  <c r="BA64" i="20"/>
  <c r="BA40" i="20"/>
  <c r="BA41" i="20"/>
  <c r="BA65" i="20"/>
  <c r="BA47" i="20"/>
  <c r="BA49" i="20"/>
  <c r="BA48" i="20"/>
  <c r="BA66" i="20"/>
  <c r="BA54" i="20"/>
  <c r="BA55" i="20"/>
  <c r="BB107" i="19"/>
  <c r="BB115" i="19"/>
  <c r="BB109" i="19"/>
  <c r="BB117" i="19"/>
  <c r="BB110" i="19"/>
  <c r="BB118" i="19"/>
  <c r="BB111" i="19"/>
  <c r="BB119" i="19"/>
  <c r="BB112" i="19"/>
  <c r="BB120" i="19"/>
  <c r="BB123" i="19"/>
  <c r="BB145" i="19"/>
  <c r="BB124" i="19"/>
  <c r="BB146" i="19"/>
  <c r="BB125" i="19"/>
  <c r="BB147" i="19"/>
  <c r="BB126" i="19"/>
  <c r="BB148" i="19"/>
  <c r="BB127" i="19"/>
  <c r="BB149" i="19"/>
  <c r="BB128" i="19"/>
  <c r="BB150" i="19"/>
  <c r="BB129" i="19"/>
  <c r="BB151" i="19"/>
  <c r="BB130" i="19"/>
  <c r="BB152" i="19"/>
  <c r="BB131" i="19"/>
  <c r="BB153" i="19"/>
  <c r="BB132" i="19"/>
  <c r="BB154" i="19"/>
  <c r="BB133" i="19"/>
  <c r="BB155" i="19"/>
  <c r="BB134" i="19"/>
  <c r="BB156" i="19"/>
  <c r="BB135" i="19"/>
  <c r="BB157" i="19"/>
  <c r="BB136" i="19"/>
  <c r="BB158" i="19"/>
  <c r="BB137" i="19"/>
  <c r="BB159" i="19"/>
  <c r="BB138" i="19"/>
  <c r="BB160" i="19"/>
  <c r="BB139" i="19"/>
  <c r="BB161" i="19"/>
  <c r="BB140" i="19"/>
  <c r="BB162" i="19"/>
  <c r="BB141" i="19"/>
  <c r="BB163" i="19"/>
  <c r="BB142" i="19"/>
  <c r="BB164" i="19"/>
  <c r="BA76" i="19"/>
  <c r="BA77" i="19"/>
  <c r="BA78" i="19"/>
  <c r="BA79" i="19"/>
  <c r="BA80" i="19"/>
  <c r="BA88" i="19"/>
  <c r="AZ61" i="20"/>
  <c r="AZ19" i="20"/>
  <c r="AZ21" i="20"/>
  <c r="AZ20" i="20"/>
  <c r="AZ62" i="20"/>
  <c r="AZ26" i="20"/>
  <c r="AZ27" i="20"/>
  <c r="AZ28" i="20"/>
  <c r="BA29" i="20"/>
  <c r="AZ63" i="20"/>
  <c r="AZ33" i="20"/>
  <c r="AZ34" i="20"/>
  <c r="AZ35" i="20"/>
  <c r="AZ64" i="20"/>
  <c r="AZ40" i="20"/>
  <c r="AZ42" i="20"/>
  <c r="AZ41" i="20"/>
  <c r="AZ65" i="20"/>
  <c r="AZ47" i="20"/>
  <c r="AZ49" i="20"/>
  <c r="AZ48" i="20"/>
  <c r="BA50" i="20"/>
  <c r="AZ66" i="20"/>
  <c r="AZ54" i="20"/>
  <c r="AZ55" i="20"/>
  <c r="AZ56" i="20"/>
  <c r="BA57" i="20"/>
  <c r="BA108" i="19"/>
  <c r="BA116" i="19"/>
  <c r="BA109" i="19"/>
  <c r="BA117" i="19"/>
  <c r="BA110" i="19"/>
  <c r="BA118" i="19"/>
  <c r="BA111" i="19"/>
  <c r="BA119" i="19"/>
  <c r="BA112" i="19"/>
  <c r="BA120" i="19"/>
  <c r="BA123" i="19"/>
  <c r="BA145" i="19"/>
  <c r="BA124" i="19"/>
  <c r="BA146" i="19"/>
  <c r="BA125" i="19"/>
  <c r="BA147" i="19"/>
  <c r="BA126" i="19"/>
  <c r="BA148" i="19"/>
  <c r="BA127" i="19"/>
  <c r="BA149" i="19"/>
  <c r="BA128" i="19"/>
  <c r="BA150" i="19"/>
  <c r="BA129" i="19"/>
  <c r="BA151" i="19"/>
  <c r="BA130" i="19"/>
  <c r="BA152" i="19"/>
  <c r="BA131" i="19"/>
  <c r="BA153" i="19"/>
  <c r="BA132" i="19"/>
  <c r="BA154" i="19"/>
  <c r="BA133" i="19"/>
  <c r="BA155" i="19"/>
  <c r="BA134" i="19"/>
  <c r="BA156" i="19"/>
  <c r="BA135" i="19"/>
  <c r="BA157" i="19"/>
  <c r="BA136" i="19"/>
  <c r="BA158" i="19"/>
  <c r="BA137" i="19"/>
  <c r="BA159" i="19"/>
  <c r="BA138" i="19"/>
  <c r="BA160" i="19"/>
  <c r="BA139" i="19"/>
  <c r="BA161" i="19"/>
  <c r="BA140" i="19"/>
  <c r="BA162" i="19"/>
  <c r="BA141" i="19"/>
  <c r="BA163" i="19"/>
  <c r="BA142" i="19"/>
  <c r="BA164" i="19"/>
  <c r="AZ75" i="19"/>
  <c r="AZ77" i="19"/>
  <c r="AZ78" i="19"/>
  <c r="AZ79" i="19"/>
  <c r="AZ80" i="19"/>
  <c r="AZ88" i="19"/>
  <c r="AY20" i="20"/>
  <c r="AY62" i="20"/>
  <c r="AY26" i="20"/>
  <c r="AY27" i="20"/>
  <c r="AY63" i="20"/>
  <c r="AY33" i="20"/>
  <c r="AY34" i="20"/>
  <c r="AY64" i="20"/>
  <c r="AY40" i="20"/>
  <c r="AY41" i="20"/>
  <c r="AY42" i="20"/>
  <c r="AY65" i="20"/>
  <c r="AY47" i="20"/>
  <c r="AY48" i="20"/>
  <c r="AY49" i="20"/>
  <c r="AZ50" i="20"/>
  <c r="AZ51" i="20"/>
  <c r="AZ95" i="19"/>
  <c r="AY66" i="20"/>
  <c r="AY54" i="20"/>
  <c r="AY56" i="20"/>
  <c r="AY55" i="20"/>
  <c r="AZ107" i="19"/>
  <c r="AZ115" i="19"/>
  <c r="AZ109" i="19"/>
  <c r="AZ117" i="19"/>
  <c r="AZ110" i="19"/>
  <c r="AZ118" i="19"/>
  <c r="AZ111" i="19"/>
  <c r="AZ119" i="19"/>
  <c r="AZ112" i="19"/>
  <c r="AZ120" i="19"/>
  <c r="AZ123" i="19"/>
  <c r="AZ145" i="19"/>
  <c r="AZ124" i="19"/>
  <c r="AZ146" i="19"/>
  <c r="AZ125" i="19"/>
  <c r="AZ147" i="19"/>
  <c r="AZ126" i="19"/>
  <c r="AZ148" i="19"/>
  <c r="AZ127" i="19"/>
  <c r="AZ149" i="19"/>
  <c r="AZ128" i="19"/>
  <c r="AZ150" i="19"/>
  <c r="AZ129" i="19"/>
  <c r="AZ151" i="19"/>
  <c r="AZ130" i="19"/>
  <c r="AZ152" i="19"/>
  <c r="AZ131" i="19"/>
  <c r="AZ153" i="19"/>
  <c r="AZ132" i="19"/>
  <c r="AZ154" i="19"/>
  <c r="AZ133" i="19"/>
  <c r="AZ155" i="19"/>
  <c r="AZ134" i="19"/>
  <c r="AZ156" i="19"/>
  <c r="AZ135" i="19"/>
  <c r="AZ157" i="19"/>
  <c r="AZ136" i="19"/>
  <c r="AZ158" i="19"/>
  <c r="AZ137" i="19"/>
  <c r="AZ159" i="19"/>
  <c r="AZ138" i="19"/>
  <c r="AZ160" i="19"/>
  <c r="AZ139" i="19"/>
  <c r="AZ161" i="19"/>
  <c r="AZ140" i="19"/>
  <c r="AZ162" i="19"/>
  <c r="AZ141" i="19"/>
  <c r="AZ163" i="19"/>
  <c r="AZ142" i="19"/>
  <c r="AZ164" i="19"/>
  <c r="AZ144" i="19"/>
  <c r="AZ72" i="19"/>
  <c r="AY75" i="19"/>
  <c r="AY76" i="19"/>
  <c r="AY77" i="19"/>
  <c r="AY78" i="19"/>
  <c r="AY79" i="19"/>
  <c r="AY80" i="19"/>
  <c r="AY88" i="19"/>
  <c r="AX61" i="20"/>
  <c r="AX19" i="20"/>
  <c r="AX21" i="20"/>
  <c r="AX20" i="20"/>
  <c r="AX27" i="20"/>
  <c r="AX63" i="20"/>
  <c r="AX33" i="20"/>
  <c r="AX34" i="20"/>
  <c r="AX64" i="20"/>
  <c r="AX40" i="20"/>
  <c r="AX41" i="20"/>
  <c r="AX65" i="20"/>
  <c r="AX47" i="20"/>
  <c r="AX49" i="20"/>
  <c r="AX48" i="20"/>
  <c r="AX66" i="20"/>
  <c r="AX54" i="20"/>
  <c r="AX56" i="20"/>
  <c r="AX55" i="20"/>
  <c r="AY107" i="19"/>
  <c r="AY115" i="19"/>
  <c r="AY108" i="19"/>
  <c r="AY116" i="19"/>
  <c r="AY109" i="19"/>
  <c r="AY117" i="19"/>
  <c r="AY110" i="19"/>
  <c r="AY118" i="19"/>
  <c r="AY111" i="19"/>
  <c r="AY119" i="19"/>
  <c r="AY112" i="19"/>
  <c r="AY120" i="19"/>
  <c r="AY123" i="19"/>
  <c r="AY145" i="19"/>
  <c r="AY124" i="19"/>
  <c r="AY146" i="19"/>
  <c r="AY125" i="19"/>
  <c r="AY147" i="19"/>
  <c r="AY126" i="19"/>
  <c r="AY148" i="19"/>
  <c r="AY127" i="19"/>
  <c r="AY149" i="19"/>
  <c r="AY128" i="19"/>
  <c r="AY150" i="19"/>
  <c r="AY129" i="19"/>
  <c r="AY151" i="19"/>
  <c r="AY130" i="19"/>
  <c r="AY152" i="19"/>
  <c r="AY131" i="19"/>
  <c r="AY153" i="19"/>
  <c r="AY132" i="19"/>
  <c r="AY154" i="19"/>
  <c r="AY133" i="19"/>
  <c r="AY155" i="19"/>
  <c r="AY134" i="19"/>
  <c r="AY156" i="19"/>
  <c r="AY135" i="19"/>
  <c r="AY157" i="19"/>
  <c r="AY136" i="19"/>
  <c r="AY158" i="19"/>
  <c r="AY137" i="19"/>
  <c r="AY159" i="19"/>
  <c r="AY138" i="19"/>
  <c r="AY160" i="19"/>
  <c r="AY139" i="19"/>
  <c r="AY161" i="19"/>
  <c r="AY140" i="19"/>
  <c r="AY162" i="19"/>
  <c r="AY141" i="19"/>
  <c r="AY163" i="19"/>
  <c r="AY142" i="19"/>
  <c r="AY164" i="19"/>
  <c r="AX75" i="19"/>
  <c r="AX77" i="19"/>
  <c r="AX78" i="19"/>
  <c r="AX79" i="19"/>
  <c r="AX80" i="19"/>
  <c r="AX88" i="19"/>
  <c r="AW61" i="20"/>
  <c r="AW19" i="20"/>
  <c r="AW20" i="20"/>
  <c r="AW21" i="20"/>
  <c r="AW62" i="20"/>
  <c r="AW26" i="20"/>
  <c r="AW27" i="20"/>
  <c r="AW28" i="20"/>
  <c r="AW63" i="20"/>
  <c r="AW33" i="20"/>
  <c r="AW35" i="20"/>
  <c r="AW34" i="20"/>
  <c r="AW64" i="20"/>
  <c r="AW40" i="20"/>
  <c r="AW42" i="20"/>
  <c r="AW41" i="20"/>
  <c r="AW65" i="20"/>
  <c r="AW47" i="20"/>
  <c r="AW48" i="20"/>
  <c r="AW49" i="20"/>
  <c r="AX50" i="20"/>
  <c r="AW66" i="20"/>
  <c r="AW54" i="20"/>
  <c r="AW55" i="20"/>
  <c r="AW56" i="20"/>
  <c r="AX57" i="20"/>
  <c r="AX107" i="19"/>
  <c r="AX115" i="19"/>
  <c r="AX108" i="19"/>
  <c r="AX116" i="19"/>
  <c r="AX109" i="19"/>
  <c r="AX117" i="19"/>
  <c r="AX110" i="19"/>
  <c r="AX118" i="19"/>
  <c r="AX111" i="19"/>
  <c r="AX119" i="19"/>
  <c r="AX112" i="19"/>
  <c r="AX120" i="19"/>
  <c r="AX123" i="19"/>
  <c r="AX145" i="19"/>
  <c r="AX124" i="19"/>
  <c r="AX146" i="19"/>
  <c r="AX125" i="19"/>
  <c r="AX147" i="19"/>
  <c r="AX126" i="19"/>
  <c r="AX148" i="19"/>
  <c r="AX127" i="19"/>
  <c r="AX149" i="19"/>
  <c r="AX128" i="19"/>
  <c r="AX150" i="19"/>
  <c r="AX129" i="19"/>
  <c r="AX151" i="19"/>
  <c r="AX130" i="19"/>
  <c r="AX152" i="19"/>
  <c r="AX131" i="19"/>
  <c r="AX153" i="19"/>
  <c r="AX132" i="19"/>
  <c r="AX154" i="19"/>
  <c r="AX133" i="19"/>
  <c r="AX155" i="19"/>
  <c r="AX134" i="19"/>
  <c r="AX156" i="19"/>
  <c r="AX135" i="19"/>
  <c r="AX157" i="19"/>
  <c r="AX136" i="19"/>
  <c r="AX158" i="19"/>
  <c r="AX137" i="19"/>
  <c r="AX159" i="19"/>
  <c r="AX138" i="19"/>
  <c r="AX160" i="19"/>
  <c r="AX139" i="19"/>
  <c r="AX161" i="19"/>
  <c r="AX140" i="19"/>
  <c r="AX162" i="19"/>
  <c r="AX141" i="19"/>
  <c r="AX163" i="19"/>
  <c r="AX142" i="19"/>
  <c r="AX164" i="19"/>
  <c r="AX144" i="19"/>
  <c r="AX72" i="19"/>
  <c r="AW75" i="19"/>
  <c r="AW76" i="19"/>
  <c r="AW77" i="19"/>
  <c r="AW78" i="19"/>
  <c r="AW79" i="19"/>
  <c r="AW80" i="19"/>
  <c r="AW88" i="19"/>
  <c r="AV61" i="20"/>
  <c r="AV19" i="20"/>
  <c r="AV20" i="20"/>
  <c r="AV62" i="20"/>
  <c r="AV26" i="20"/>
  <c r="AV27" i="20"/>
  <c r="AV63" i="20"/>
  <c r="AV33" i="20"/>
  <c r="AV35" i="20"/>
  <c r="AV34" i="20"/>
  <c r="AV64" i="20"/>
  <c r="AV40" i="20"/>
  <c r="AV42" i="20"/>
  <c r="AV41" i="20"/>
  <c r="AV65" i="20"/>
  <c r="AV47" i="20"/>
  <c r="AV48" i="20"/>
  <c r="AV66" i="20"/>
  <c r="AV54" i="20"/>
  <c r="AV55" i="20"/>
  <c r="AW107" i="19"/>
  <c r="AW115" i="19"/>
  <c r="AW108" i="19"/>
  <c r="AW116" i="19"/>
  <c r="AW109" i="19"/>
  <c r="AW117" i="19"/>
  <c r="AW110" i="19"/>
  <c r="AW118" i="19"/>
  <c r="AW111" i="19"/>
  <c r="AW119" i="19"/>
  <c r="AW112" i="19"/>
  <c r="AW120" i="19"/>
  <c r="AW114" i="19"/>
  <c r="AW71" i="19"/>
  <c r="AW123" i="19"/>
  <c r="AW145" i="19"/>
  <c r="AW124" i="19"/>
  <c r="AW146" i="19"/>
  <c r="AW125" i="19"/>
  <c r="AW147" i="19"/>
  <c r="AW126" i="19"/>
  <c r="AW148" i="19"/>
  <c r="AW127" i="19"/>
  <c r="AW149" i="19"/>
  <c r="AW128" i="19"/>
  <c r="AW150" i="19"/>
  <c r="AW129" i="19"/>
  <c r="AW151" i="19"/>
  <c r="AW130" i="19"/>
  <c r="AW152" i="19"/>
  <c r="AW131" i="19"/>
  <c r="AW153" i="19"/>
  <c r="AW132" i="19"/>
  <c r="AW154" i="19"/>
  <c r="AW133" i="19"/>
  <c r="AW155" i="19"/>
  <c r="AW134" i="19"/>
  <c r="AW156" i="19"/>
  <c r="AW135" i="19"/>
  <c r="AW157" i="19"/>
  <c r="AW136" i="19"/>
  <c r="AW158" i="19"/>
  <c r="AW137" i="19"/>
  <c r="AW159" i="19"/>
  <c r="AW138" i="19"/>
  <c r="AW160" i="19"/>
  <c r="AW139" i="19"/>
  <c r="AW161" i="19"/>
  <c r="AW140" i="19"/>
  <c r="AW162" i="19"/>
  <c r="AW141" i="19"/>
  <c r="AW163" i="19"/>
  <c r="AW142" i="19"/>
  <c r="AW164" i="19"/>
  <c r="AV75" i="19"/>
  <c r="AV76" i="19"/>
  <c r="AV77" i="19"/>
  <c r="AV78" i="19"/>
  <c r="AV79" i="19"/>
  <c r="AV80" i="19"/>
  <c r="AV88" i="19"/>
  <c r="AU61" i="20"/>
  <c r="AU19" i="20"/>
  <c r="AU21" i="20"/>
  <c r="AU20" i="20"/>
  <c r="AU62" i="20"/>
  <c r="AU26" i="20"/>
  <c r="AU28" i="20"/>
  <c r="AU27" i="20"/>
  <c r="AU63" i="20"/>
  <c r="AU33" i="20"/>
  <c r="AU34" i="20"/>
  <c r="AU35" i="20"/>
  <c r="AV36" i="20"/>
  <c r="AU64" i="20"/>
  <c r="AU40" i="20"/>
  <c r="AU41" i="20"/>
  <c r="AU42" i="20"/>
  <c r="AV43" i="20"/>
  <c r="AU65" i="20"/>
  <c r="AU47" i="20"/>
  <c r="AU49" i="20"/>
  <c r="AU48" i="20"/>
  <c r="AU66" i="20"/>
  <c r="AU54" i="20"/>
  <c r="AU56" i="20"/>
  <c r="AU55" i="20"/>
  <c r="AV57" i="20"/>
  <c r="AV107" i="19"/>
  <c r="AV115" i="19"/>
  <c r="AV108" i="19"/>
  <c r="AV116" i="19"/>
  <c r="AV109" i="19"/>
  <c r="AV117" i="19"/>
  <c r="AV110" i="19"/>
  <c r="AV118" i="19"/>
  <c r="AV111" i="19"/>
  <c r="AV119" i="19"/>
  <c r="AV112" i="19"/>
  <c r="AV120" i="19"/>
  <c r="AV123" i="19"/>
  <c r="AV145" i="19"/>
  <c r="AV124" i="19"/>
  <c r="AV146" i="19"/>
  <c r="AV125" i="19"/>
  <c r="AV147" i="19"/>
  <c r="AV126" i="19"/>
  <c r="AV148" i="19"/>
  <c r="AV127" i="19"/>
  <c r="AV149" i="19"/>
  <c r="AV128" i="19"/>
  <c r="AV150" i="19"/>
  <c r="AV129" i="19"/>
  <c r="AV151" i="19"/>
  <c r="AV130" i="19"/>
  <c r="AV152" i="19"/>
  <c r="AV131" i="19"/>
  <c r="AV153" i="19"/>
  <c r="AV132" i="19"/>
  <c r="AV154" i="19"/>
  <c r="AV133" i="19"/>
  <c r="AV155" i="19"/>
  <c r="AV134" i="19"/>
  <c r="AV156" i="19"/>
  <c r="AV135" i="19"/>
  <c r="AV157" i="19"/>
  <c r="AV136" i="19"/>
  <c r="AV158" i="19"/>
  <c r="AV137" i="19"/>
  <c r="AV159" i="19"/>
  <c r="AV138" i="19"/>
  <c r="AV160" i="19"/>
  <c r="AV139" i="19"/>
  <c r="AV161" i="19"/>
  <c r="AV140" i="19"/>
  <c r="AV162" i="19"/>
  <c r="AV141" i="19"/>
  <c r="AV163" i="19"/>
  <c r="AV142" i="19"/>
  <c r="AV164" i="19"/>
  <c r="AU75" i="19"/>
  <c r="AU76" i="19"/>
  <c r="AU77" i="19"/>
  <c r="AU78" i="19"/>
  <c r="AU79" i="19"/>
  <c r="AU80" i="19"/>
  <c r="AU88" i="19"/>
  <c r="AT61" i="20"/>
  <c r="AT19" i="20"/>
  <c r="AT20" i="20"/>
  <c r="AT62" i="20"/>
  <c r="AT26" i="20"/>
  <c r="AT28" i="20"/>
  <c r="AT27" i="20"/>
  <c r="AT63" i="20"/>
  <c r="AT33" i="20"/>
  <c r="AT34" i="20"/>
  <c r="AT64" i="20"/>
  <c r="AT40" i="20"/>
  <c r="AT41" i="20"/>
  <c r="AT65" i="20"/>
  <c r="AT47" i="20"/>
  <c r="AT48" i="20"/>
  <c r="AT66" i="20"/>
  <c r="AT54" i="20"/>
  <c r="AT56" i="20"/>
  <c r="AT55" i="20"/>
  <c r="AU107" i="19"/>
  <c r="AU115" i="19"/>
  <c r="AU108" i="19"/>
  <c r="AU116" i="19"/>
  <c r="AU109" i="19"/>
  <c r="AU117" i="19"/>
  <c r="AU110" i="19"/>
  <c r="AU118" i="19"/>
  <c r="AU111" i="19"/>
  <c r="AU119" i="19"/>
  <c r="AU112" i="19"/>
  <c r="AU120" i="19"/>
  <c r="AU123" i="19"/>
  <c r="AU145" i="19"/>
  <c r="AU124" i="19"/>
  <c r="AU146" i="19"/>
  <c r="AU125" i="19"/>
  <c r="AU147" i="19"/>
  <c r="AU126" i="19"/>
  <c r="AU148" i="19"/>
  <c r="AU127" i="19"/>
  <c r="AU149" i="19"/>
  <c r="AU128" i="19"/>
  <c r="AU150" i="19"/>
  <c r="AU129" i="19"/>
  <c r="AU151" i="19"/>
  <c r="AU130" i="19"/>
  <c r="AU152" i="19"/>
  <c r="AU131" i="19"/>
  <c r="AU153" i="19"/>
  <c r="AU132" i="19"/>
  <c r="AU154" i="19"/>
  <c r="AU133" i="19"/>
  <c r="AU155" i="19"/>
  <c r="AU134" i="19"/>
  <c r="AU156" i="19"/>
  <c r="AU135" i="19"/>
  <c r="AU157" i="19"/>
  <c r="AU136" i="19"/>
  <c r="AU158" i="19"/>
  <c r="AU137" i="19"/>
  <c r="AU159" i="19"/>
  <c r="AU138" i="19"/>
  <c r="AU160" i="19"/>
  <c r="AU139" i="19"/>
  <c r="AU161" i="19"/>
  <c r="AU140" i="19"/>
  <c r="AU162" i="19"/>
  <c r="AU141" i="19"/>
  <c r="AU163" i="19"/>
  <c r="AU142" i="19"/>
  <c r="AU164" i="19"/>
  <c r="AT75" i="19"/>
  <c r="AT76" i="19"/>
  <c r="AT77" i="19"/>
  <c r="AT78" i="19"/>
  <c r="AT79" i="19"/>
  <c r="AT80" i="19"/>
  <c r="AT88" i="19"/>
  <c r="AS61" i="20"/>
  <c r="AS19" i="20"/>
  <c r="AS20" i="20"/>
  <c r="AS21" i="20"/>
  <c r="AT22" i="20"/>
  <c r="AS62" i="20"/>
  <c r="AS26" i="20"/>
  <c r="AS27" i="20"/>
  <c r="AS28" i="20"/>
  <c r="AT29" i="20"/>
  <c r="AS63" i="20"/>
  <c r="AS33" i="20"/>
  <c r="AS35" i="20"/>
  <c r="AS34" i="20"/>
  <c r="AS64" i="20"/>
  <c r="AS40" i="20"/>
  <c r="AS42" i="20"/>
  <c r="AT43" i="20"/>
  <c r="AS41" i="20"/>
  <c r="AS65" i="20"/>
  <c r="AS47" i="20"/>
  <c r="AS48" i="20"/>
  <c r="AS49" i="20"/>
  <c r="AT50" i="20"/>
  <c r="AS66" i="20"/>
  <c r="AS54" i="20"/>
  <c r="AS55" i="20"/>
  <c r="AS56" i="20"/>
  <c r="AT57" i="20"/>
  <c r="AT107" i="19"/>
  <c r="AT115" i="19"/>
  <c r="AT108" i="19"/>
  <c r="AT116" i="19"/>
  <c r="AT109" i="19"/>
  <c r="AT117" i="19"/>
  <c r="AT110" i="19"/>
  <c r="AT118" i="19"/>
  <c r="AT111" i="19"/>
  <c r="AT119" i="19"/>
  <c r="AT112" i="19"/>
  <c r="AT120" i="19"/>
  <c r="AT123" i="19"/>
  <c r="AT145" i="19"/>
  <c r="AT124" i="19"/>
  <c r="AT146" i="19"/>
  <c r="AT125" i="19"/>
  <c r="AT147" i="19"/>
  <c r="AT126" i="19"/>
  <c r="AT148" i="19"/>
  <c r="AT127" i="19"/>
  <c r="AT149" i="19"/>
  <c r="AT128" i="19"/>
  <c r="AT150" i="19"/>
  <c r="AT129" i="19"/>
  <c r="AT151" i="19"/>
  <c r="AT130" i="19"/>
  <c r="AT152" i="19"/>
  <c r="AT131" i="19"/>
  <c r="AT153" i="19"/>
  <c r="AT132" i="19"/>
  <c r="AT154" i="19"/>
  <c r="AT133" i="19"/>
  <c r="AT155" i="19"/>
  <c r="AT134" i="19"/>
  <c r="AT156" i="19"/>
  <c r="AT135" i="19"/>
  <c r="AT157" i="19"/>
  <c r="AT136" i="19"/>
  <c r="AT158" i="19"/>
  <c r="AT137" i="19"/>
  <c r="AT159" i="19"/>
  <c r="AT138" i="19"/>
  <c r="AT160" i="19"/>
  <c r="AT139" i="19"/>
  <c r="AT161" i="19"/>
  <c r="AT140" i="19"/>
  <c r="AT162" i="19"/>
  <c r="AT141" i="19"/>
  <c r="AT163" i="19"/>
  <c r="AT142" i="19"/>
  <c r="AT164" i="19"/>
  <c r="AS75" i="19"/>
  <c r="AS76" i="19"/>
  <c r="AS77" i="19"/>
  <c r="AS78" i="19"/>
  <c r="AS79" i="19"/>
  <c r="AS80" i="19"/>
  <c r="AS88" i="19"/>
  <c r="AR61" i="20"/>
  <c r="AR19" i="20"/>
  <c r="AR21" i="20"/>
  <c r="AR20" i="20"/>
  <c r="AR62" i="20"/>
  <c r="AR26" i="20"/>
  <c r="AR28" i="20"/>
  <c r="AR27" i="20"/>
  <c r="AR63" i="20"/>
  <c r="AR33" i="20"/>
  <c r="AR35" i="20"/>
  <c r="AR34" i="20"/>
  <c r="AR64" i="20"/>
  <c r="AR40" i="20"/>
  <c r="AR42" i="20"/>
  <c r="AR41" i="20"/>
  <c r="AR65" i="20"/>
  <c r="AR47" i="20"/>
  <c r="AR49" i="20"/>
  <c r="AR48" i="20"/>
  <c r="AR66" i="20"/>
  <c r="AR54" i="20"/>
  <c r="AR56" i="20"/>
  <c r="AR55" i="20"/>
  <c r="AS107" i="19"/>
  <c r="AS115" i="19"/>
  <c r="AS108" i="19"/>
  <c r="AS116" i="19"/>
  <c r="AS109" i="19"/>
  <c r="AS117" i="19"/>
  <c r="AS110" i="19"/>
  <c r="AS118" i="19"/>
  <c r="AS111" i="19"/>
  <c r="AS119" i="19"/>
  <c r="AS112" i="19"/>
  <c r="AS120" i="19"/>
  <c r="AS123" i="19"/>
  <c r="AS145" i="19"/>
  <c r="AS124" i="19"/>
  <c r="AS146" i="19"/>
  <c r="AS125" i="19"/>
  <c r="AS147" i="19"/>
  <c r="AS126" i="19"/>
  <c r="AS148" i="19"/>
  <c r="AS127" i="19"/>
  <c r="AS149" i="19"/>
  <c r="AS128" i="19"/>
  <c r="AS150" i="19"/>
  <c r="AS129" i="19"/>
  <c r="AS151" i="19"/>
  <c r="AS144" i="19"/>
  <c r="AS72" i="19"/>
  <c r="AS130" i="19"/>
  <c r="AS152" i="19"/>
  <c r="AS131" i="19"/>
  <c r="AS153" i="19"/>
  <c r="AS132" i="19"/>
  <c r="AS154" i="19"/>
  <c r="AS133" i="19"/>
  <c r="AS155" i="19"/>
  <c r="AS134" i="19"/>
  <c r="AS156" i="19"/>
  <c r="AS135" i="19"/>
  <c r="AS157" i="19"/>
  <c r="AS136" i="19"/>
  <c r="AS158" i="19"/>
  <c r="AS137" i="19"/>
  <c r="AS159" i="19"/>
  <c r="AS138" i="19"/>
  <c r="AS160" i="19"/>
  <c r="AS139" i="19"/>
  <c r="AS161" i="19"/>
  <c r="AS140" i="19"/>
  <c r="AS162" i="19"/>
  <c r="AS141" i="19"/>
  <c r="AS163" i="19"/>
  <c r="AS142" i="19"/>
  <c r="AS164" i="19"/>
  <c r="AR75" i="19"/>
  <c r="AR76" i="19"/>
  <c r="AR77" i="19"/>
  <c r="AR78" i="19"/>
  <c r="AR79" i="19"/>
  <c r="AR80" i="19"/>
  <c r="AR88" i="19"/>
  <c r="AQ61" i="20"/>
  <c r="AQ19" i="20"/>
  <c r="AQ20" i="20"/>
  <c r="AQ21" i="20"/>
  <c r="AQ62" i="20"/>
  <c r="AQ26" i="20"/>
  <c r="AQ28" i="20"/>
  <c r="AQ27" i="20"/>
  <c r="AR29" i="20"/>
  <c r="AQ63" i="20"/>
  <c r="AQ33" i="20"/>
  <c r="AQ34" i="20"/>
  <c r="AQ35" i="20"/>
  <c r="AQ64" i="20"/>
  <c r="AQ40" i="20"/>
  <c r="AQ42" i="20"/>
  <c r="AQ41" i="20"/>
  <c r="AR43" i="20"/>
  <c r="AQ65" i="20"/>
  <c r="AQ47" i="20"/>
  <c r="AQ48" i="20"/>
  <c r="AQ49" i="20"/>
  <c r="AQ66" i="20"/>
  <c r="AQ54" i="20"/>
  <c r="AQ56" i="20"/>
  <c r="AQ55" i="20"/>
  <c r="AR57" i="20"/>
  <c r="AR107" i="19"/>
  <c r="AR115" i="19"/>
  <c r="AR108" i="19"/>
  <c r="AR116" i="19"/>
  <c r="AR109" i="19"/>
  <c r="AR117" i="19"/>
  <c r="AR110" i="19"/>
  <c r="AR118" i="19"/>
  <c r="AR111" i="19"/>
  <c r="AR119" i="19"/>
  <c r="AR112" i="19"/>
  <c r="AR120" i="19"/>
  <c r="AR114" i="19"/>
  <c r="AR71" i="19"/>
  <c r="AR123" i="19"/>
  <c r="AR145" i="19"/>
  <c r="AR124" i="19"/>
  <c r="AR146" i="19"/>
  <c r="AR125" i="19"/>
  <c r="AR147" i="19"/>
  <c r="AR126" i="19"/>
  <c r="AR148" i="19"/>
  <c r="AR127" i="19"/>
  <c r="AR149" i="19"/>
  <c r="AR128" i="19"/>
  <c r="AR150" i="19"/>
  <c r="AR129" i="19"/>
  <c r="AR151" i="19"/>
  <c r="AR130" i="19"/>
  <c r="AR152" i="19"/>
  <c r="AR131" i="19"/>
  <c r="AR153" i="19"/>
  <c r="AR132" i="19"/>
  <c r="AR154" i="19"/>
  <c r="AR144" i="19"/>
  <c r="AR72" i="19"/>
  <c r="AR133" i="19"/>
  <c r="AR155" i="19"/>
  <c r="AR134" i="19"/>
  <c r="AR156" i="19"/>
  <c r="AR135" i="19"/>
  <c r="AR157" i="19"/>
  <c r="AR136" i="19"/>
  <c r="AR158" i="19"/>
  <c r="AR137" i="19"/>
  <c r="AR159" i="19"/>
  <c r="AR138" i="19"/>
  <c r="AR160" i="19"/>
  <c r="AR139" i="19"/>
  <c r="AR161" i="19"/>
  <c r="AR140" i="19"/>
  <c r="AR162" i="19"/>
  <c r="AR141" i="19"/>
  <c r="AR163" i="19"/>
  <c r="AR142" i="19"/>
  <c r="AR164" i="19"/>
  <c r="AQ75" i="19"/>
  <c r="AQ76" i="19"/>
  <c r="AQ77" i="19"/>
  <c r="AQ78" i="19"/>
  <c r="AQ79" i="19"/>
  <c r="AQ80" i="19"/>
  <c r="AQ88" i="19"/>
  <c r="AO61" i="20"/>
  <c r="AO19" i="20"/>
  <c r="AO20" i="20"/>
  <c r="AO62" i="20"/>
  <c r="AO26" i="20"/>
  <c r="AO28" i="20"/>
  <c r="AO27" i="20"/>
  <c r="AO63" i="20"/>
  <c r="AO33" i="20"/>
  <c r="AO34" i="20"/>
  <c r="AO64" i="20"/>
  <c r="AO40" i="20"/>
  <c r="AO42" i="20"/>
  <c r="AO41" i="20"/>
  <c r="AO65" i="20"/>
  <c r="AO47" i="20"/>
  <c r="AO48" i="20"/>
  <c r="AO66" i="20"/>
  <c r="AO54" i="20"/>
  <c r="AO56" i="20"/>
  <c r="AO55" i="20"/>
  <c r="AQ107" i="19"/>
  <c r="AQ115" i="19"/>
  <c r="AQ108" i="19"/>
  <c r="AQ116" i="19"/>
  <c r="AQ109" i="19"/>
  <c r="AQ117" i="19"/>
  <c r="AQ110" i="19"/>
  <c r="AQ118" i="19"/>
  <c r="AQ111" i="19"/>
  <c r="AQ119" i="19"/>
  <c r="AQ112" i="19"/>
  <c r="AQ120" i="19"/>
  <c r="AQ123" i="19"/>
  <c r="AQ145" i="19"/>
  <c r="AQ124" i="19"/>
  <c r="AQ146" i="19"/>
  <c r="AQ125" i="19"/>
  <c r="AQ147" i="19"/>
  <c r="AQ126" i="19"/>
  <c r="AQ148" i="19"/>
  <c r="AQ127" i="19"/>
  <c r="AQ149" i="19"/>
  <c r="AQ128" i="19"/>
  <c r="AQ150" i="19"/>
  <c r="AQ129" i="19"/>
  <c r="AQ151" i="19"/>
  <c r="AQ130" i="19"/>
  <c r="AQ152" i="19"/>
  <c r="AQ131" i="19"/>
  <c r="AQ153" i="19"/>
  <c r="AQ132" i="19"/>
  <c r="AQ154" i="19"/>
  <c r="AQ133" i="19"/>
  <c r="AQ155" i="19"/>
  <c r="AQ134" i="19"/>
  <c r="AQ156" i="19"/>
  <c r="AQ135" i="19"/>
  <c r="AQ157" i="19"/>
  <c r="AQ136" i="19"/>
  <c r="AQ158" i="19"/>
  <c r="AQ137" i="19"/>
  <c r="AQ159" i="19"/>
  <c r="AQ138" i="19"/>
  <c r="AQ160" i="19"/>
  <c r="AQ139" i="19"/>
  <c r="AQ161" i="19"/>
  <c r="AQ140" i="19"/>
  <c r="AQ162" i="19"/>
  <c r="AQ141" i="19"/>
  <c r="AQ163" i="19"/>
  <c r="AQ142" i="19"/>
  <c r="AQ164" i="19"/>
  <c r="AO75" i="19"/>
  <c r="AO76" i="19"/>
  <c r="AO77" i="19"/>
  <c r="AO78" i="19"/>
  <c r="AO79" i="19"/>
  <c r="AO80" i="19"/>
  <c r="AO88" i="19"/>
  <c r="AN61" i="20"/>
  <c r="AN19" i="20"/>
  <c r="AN20" i="20"/>
  <c r="AN21" i="20"/>
  <c r="AO22" i="20"/>
  <c r="AN62" i="20"/>
  <c r="AN26" i="20"/>
  <c r="AN28" i="20"/>
  <c r="AN27" i="20"/>
  <c r="AN63" i="20"/>
  <c r="AN33" i="20"/>
  <c r="AN34" i="20"/>
  <c r="AN35" i="20"/>
  <c r="AO36" i="20"/>
  <c r="AN64" i="20"/>
  <c r="AN40" i="20"/>
  <c r="AN42" i="20"/>
  <c r="AN41" i="20"/>
  <c r="AN65" i="20"/>
  <c r="AN47" i="20"/>
  <c r="AN48" i="20"/>
  <c r="AN49" i="20"/>
  <c r="AO50" i="20"/>
  <c r="AN66" i="20"/>
  <c r="AN54" i="20"/>
  <c r="AN56" i="20"/>
  <c r="AN55" i="20"/>
  <c r="AO107" i="19"/>
  <c r="AO115" i="19"/>
  <c r="AO108" i="19"/>
  <c r="AO116" i="19"/>
  <c r="AO109" i="19"/>
  <c r="AO117" i="19"/>
  <c r="AO110" i="19"/>
  <c r="AO118" i="19"/>
  <c r="AO111" i="19"/>
  <c r="AO119" i="19"/>
  <c r="AO112" i="19"/>
  <c r="AO120" i="19"/>
  <c r="AO114" i="19"/>
  <c r="AO71" i="19"/>
  <c r="AO123" i="19"/>
  <c r="AO145" i="19"/>
  <c r="AO124" i="19"/>
  <c r="AO146" i="19"/>
  <c r="AO125" i="19"/>
  <c r="AO147" i="19"/>
  <c r="AO126" i="19"/>
  <c r="AO148" i="19"/>
  <c r="AO127" i="19"/>
  <c r="AO149" i="19"/>
  <c r="AO128" i="19"/>
  <c r="AO150" i="19"/>
  <c r="AO129" i="19"/>
  <c r="AO151" i="19"/>
  <c r="AO130" i="19"/>
  <c r="AO152" i="19"/>
  <c r="AO131" i="19"/>
  <c r="AO153" i="19"/>
  <c r="AO132" i="19"/>
  <c r="AO154" i="19"/>
  <c r="AO133" i="19"/>
  <c r="AO155" i="19"/>
  <c r="AO134" i="19"/>
  <c r="AO156" i="19"/>
  <c r="AO135" i="19"/>
  <c r="AO157" i="19"/>
  <c r="AO136" i="19"/>
  <c r="AO158" i="19"/>
  <c r="AO137" i="19"/>
  <c r="AO159" i="19"/>
  <c r="AO138" i="19"/>
  <c r="AO160" i="19"/>
  <c r="AO139" i="19"/>
  <c r="AO161" i="19"/>
  <c r="AO140" i="19"/>
  <c r="AO162" i="19"/>
  <c r="AO141" i="19"/>
  <c r="AO163" i="19"/>
  <c r="AO142" i="19"/>
  <c r="AO164" i="19"/>
  <c r="AN75" i="19"/>
  <c r="AN76" i="19"/>
  <c r="AN77" i="19"/>
  <c r="AN78" i="19"/>
  <c r="AN79" i="19"/>
  <c r="AN80" i="19"/>
  <c r="AN88" i="19"/>
  <c r="AM61" i="20"/>
  <c r="AM19" i="20"/>
  <c r="AM21" i="20"/>
  <c r="AM20" i="20"/>
  <c r="AN22" i="20"/>
  <c r="AN23" i="20"/>
  <c r="AN91" i="19"/>
  <c r="AM62" i="20"/>
  <c r="AM26" i="20"/>
  <c r="AM27" i="20"/>
  <c r="AM63" i="20"/>
  <c r="AM33" i="20"/>
  <c r="AM35" i="20"/>
  <c r="AM34" i="20"/>
  <c r="AN36" i="20"/>
  <c r="AN37" i="20"/>
  <c r="AN93" i="19"/>
  <c r="AM64" i="20"/>
  <c r="AM40" i="20"/>
  <c r="AM41" i="20"/>
  <c r="AM65" i="20"/>
  <c r="AM47" i="20"/>
  <c r="AM49" i="20"/>
  <c r="AM48" i="20"/>
  <c r="AN50" i="20"/>
  <c r="AN51" i="20"/>
  <c r="AN95" i="19"/>
  <c r="AM66" i="20"/>
  <c r="AM54" i="20"/>
  <c r="AM55" i="20"/>
  <c r="AN107" i="19"/>
  <c r="AN115" i="19"/>
  <c r="AN108" i="19"/>
  <c r="AN116" i="19"/>
  <c r="AN109" i="19"/>
  <c r="AN117" i="19"/>
  <c r="AN110" i="19"/>
  <c r="AN118" i="19"/>
  <c r="AN111" i="19"/>
  <c r="AN119" i="19"/>
  <c r="AN112" i="19"/>
  <c r="AN120" i="19"/>
  <c r="AN114" i="19"/>
  <c r="AN71" i="19"/>
  <c r="AN123" i="19"/>
  <c r="AN145" i="19"/>
  <c r="AN124" i="19"/>
  <c r="AN146" i="19"/>
  <c r="AN125" i="19"/>
  <c r="AN147" i="19"/>
  <c r="AN126" i="19"/>
  <c r="AN148" i="19"/>
  <c r="AN127" i="19"/>
  <c r="AN149" i="19"/>
  <c r="AN128" i="19"/>
  <c r="AN150" i="19"/>
  <c r="AN129" i="19"/>
  <c r="AN151" i="19"/>
  <c r="AN130" i="19"/>
  <c r="AN152" i="19"/>
  <c r="AN131" i="19"/>
  <c r="AN153" i="19"/>
  <c r="AN132" i="19"/>
  <c r="AN154" i="19"/>
  <c r="AN133" i="19"/>
  <c r="AN155" i="19"/>
  <c r="AN134" i="19"/>
  <c r="AN156" i="19"/>
  <c r="AN135" i="19"/>
  <c r="AN157" i="19"/>
  <c r="AN136" i="19"/>
  <c r="AN158" i="19"/>
  <c r="AN137" i="19"/>
  <c r="AN159" i="19"/>
  <c r="AN138" i="19"/>
  <c r="AN160" i="19"/>
  <c r="AN139" i="19"/>
  <c r="AN161" i="19"/>
  <c r="AN140" i="19"/>
  <c r="AN162" i="19"/>
  <c r="AN141" i="19"/>
  <c r="AN163" i="19"/>
  <c r="AN142" i="19"/>
  <c r="AN164" i="19"/>
  <c r="AM75" i="19"/>
  <c r="AM76" i="19"/>
  <c r="AM77" i="19"/>
  <c r="AM78" i="19"/>
  <c r="AM79" i="19"/>
  <c r="AM80" i="19"/>
  <c r="AM88" i="19"/>
  <c r="AL61" i="20"/>
  <c r="AL19" i="20"/>
  <c r="AL21" i="20"/>
  <c r="AL20" i="20"/>
  <c r="AM22" i="20"/>
  <c r="AL62" i="20"/>
  <c r="AL26" i="20"/>
  <c r="AL27" i="20"/>
  <c r="AL28" i="20"/>
  <c r="AL63" i="20"/>
  <c r="AL33" i="20"/>
  <c r="AL35" i="20"/>
  <c r="AL34" i="20"/>
  <c r="AM36" i="20"/>
  <c r="AL64" i="20"/>
  <c r="AL40" i="20"/>
  <c r="AL41" i="20"/>
  <c r="AL42" i="20"/>
  <c r="AL65" i="20"/>
  <c r="AL47" i="20"/>
  <c r="AL49" i="20"/>
  <c r="AL48" i="20"/>
  <c r="AM50" i="20"/>
  <c r="AL66" i="20"/>
  <c r="AL54" i="20"/>
  <c r="AL55" i="20"/>
  <c r="AL56" i="20"/>
  <c r="AM107" i="19"/>
  <c r="AM115" i="19"/>
  <c r="AM108" i="19"/>
  <c r="AM116" i="19"/>
  <c r="AM109" i="19"/>
  <c r="AM117" i="19"/>
  <c r="AM110" i="19"/>
  <c r="AM118" i="19"/>
  <c r="AM111" i="19"/>
  <c r="AM119" i="19"/>
  <c r="AM112" i="19"/>
  <c r="AM120" i="19"/>
  <c r="AM123" i="19"/>
  <c r="AM145" i="19"/>
  <c r="AM124" i="19"/>
  <c r="AM146" i="19"/>
  <c r="AM125" i="19"/>
  <c r="AM147" i="19"/>
  <c r="AM126" i="19"/>
  <c r="AM148" i="19"/>
  <c r="AM127" i="19"/>
  <c r="AM149" i="19"/>
  <c r="AM128" i="19"/>
  <c r="AM150" i="19"/>
  <c r="AM129" i="19"/>
  <c r="AM151" i="19"/>
  <c r="AM130" i="19"/>
  <c r="AM152" i="19"/>
  <c r="AM131" i="19"/>
  <c r="AM153" i="19"/>
  <c r="AM132" i="19"/>
  <c r="AM154" i="19"/>
  <c r="AM133" i="19"/>
  <c r="AM155" i="19"/>
  <c r="AM134" i="19"/>
  <c r="AM156" i="19"/>
  <c r="AM135" i="19"/>
  <c r="AM157" i="19"/>
  <c r="AM136" i="19"/>
  <c r="AM158" i="19"/>
  <c r="AM137" i="19"/>
  <c r="AM159" i="19"/>
  <c r="AM138" i="19"/>
  <c r="AM160" i="19"/>
  <c r="AM139" i="19"/>
  <c r="AM161" i="19"/>
  <c r="AM140" i="19"/>
  <c r="AM162" i="19"/>
  <c r="AM141" i="19"/>
  <c r="AM163" i="19"/>
  <c r="AM142" i="19"/>
  <c r="AM164" i="19"/>
  <c r="AL75" i="19"/>
  <c r="AL76" i="19"/>
  <c r="AL77" i="19"/>
  <c r="AL78" i="19"/>
  <c r="AL79" i="19"/>
  <c r="AL80" i="19"/>
  <c r="AL88" i="19"/>
  <c r="AK61" i="20"/>
  <c r="AK19" i="20"/>
  <c r="AK21" i="20"/>
  <c r="AK20" i="20"/>
  <c r="AK62" i="20"/>
  <c r="AK26" i="20"/>
  <c r="AK27" i="20"/>
  <c r="AK63" i="20"/>
  <c r="AK33" i="20"/>
  <c r="AK35" i="20"/>
  <c r="AK34" i="20"/>
  <c r="AK64" i="20"/>
  <c r="AK40" i="20"/>
  <c r="AK41" i="20"/>
  <c r="AK65" i="20"/>
  <c r="AK47" i="20"/>
  <c r="AK49" i="20"/>
  <c r="AK48" i="20"/>
  <c r="AK66" i="20"/>
  <c r="AK54" i="20"/>
  <c r="AK55" i="20"/>
  <c r="AL107" i="19"/>
  <c r="AL115" i="19"/>
  <c r="AL108" i="19"/>
  <c r="AL116" i="19"/>
  <c r="AL109" i="19"/>
  <c r="AL117" i="19"/>
  <c r="AL110" i="19"/>
  <c r="AL118" i="19"/>
  <c r="AL111" i="19"/>
  <c r="AL119" i="19"/>
  <c r="AL112" i="19"/>
  <c r="AL120" i="19"/>
  <c r="AL123" i="19"/>
  <c r="AL145" i="19"/>
  <c r="AL124" i="19"/>
  <c r="AL146" i="19"/>
  <c r="AL125" i="19"/>
  <c r="AL147" i="19"/>
  <c r="AL126" i="19"/>
  <c r="AL148" i="19"/>
  <c r="AL127" i="19"/>
  <c r="AL149" i="19"/>
  <c r="AL128" i="19"/>
  <c r="AL150" i="19"/>
  <c r="AL129" i="19"/>
  <c r="AL151" i="19"/>
  <c r="AL130" i="19"/>
  <c r="AL152" i="19"/>
  <c r="AL131" i="19"/>
  <c r="AL153" i="19"/>
  <c r="AL132" i="19"/>
  <c r="AL154" i="19"/>
  <c r="AL133" i="19"/>
  <c r="AL155" i="19"/>
  <c r="AL134" i="19"/>
  <c r="AL156" i="19"/>
  <c r="AL135" i="19"/>
  <c r="AL157" i="19"/>
  <c r="AL136" i="19"/>
  <c r="AL158" i="19"/>
  <c r="AL137" i="19"/>
  <c r="AL159" i="19"/>
  <c r="AL138" i="19"/>
  <c r="AL160" i="19"/>
  <c r="AL139" i="19"/>
  <c r="AL161" i="19"/>
  <c r="AL140" i="19"/>
  <c r="AL162" i="19"/>
  <c r="AL141" i="19"/>
  <c r="AL163" i="19"/>
  <c r="AL142" i="19"/>
  <c r="AL164" i="19"/>
  <c r="AK75" i="19"/>
  <c r="AK76" i="19"/>
  <c r="AK77" i="19"/>
  <c r="AK78" i="19"/>
  <c r="AK79" i="19"/>
  <c r="AK80" i="19"/>
  <c r="AK88" i="19"/>
  <c r="AJ61" i="20"/>
  <c r="AJ19" i="20"/>
  <c r="AJ20" i="20"/>
  <c r="AJ62" i="20"/>
  <c r="AJ26" i="20"/>
  <c r="AJ27" i="20"/>
  <c r="AJ28" i="20"/>
  <c r="AJ63" i="20"/>
  <c r="AJ33" i="20"/>
  <c r="AJ34" i="20"/>
  <c r="AJ64" i="20"/>
  <c r="AJ40" i="20"/>
  <c r="AJ41" i="20"/>
  <c r="AJ42" i="20"/>
  <c r="AJ65" i="20"/>
  <c r="AJ47" i="20"/>
  <c r="AJ48" i="20"/>
  <c r="AJ66" i="20"/>
  <c r="AJ54" i="20"/>
  <c r="AJ55" i="20"/>
  <c r="AJ56" i="20"/>
  <c r="AK107" i="19"/>
  <c r="AK115" i="19"/>
  <c r="AK114" i="19"/>
  <c r="AK71" i="19"/>
  <c r="AK108" i="19"/>
  <c r="AK116" i="19"/>
  <c r="AK109" i="19"/>
  <c r="AK117" i="19"/>
  <c r="AK110" i="19"/>
  <c r="AK118" i="19"/>
  <c r="AK111" i="19"/>
  <c r="AK119" i="19"/>
  <c r="AK112" i="19"/>
  <c r="AK120" i="19"/>
  <c r="AK123" i="19"/>
  <c r="AK145" i="19"/>
  <c r="AK124" i="19"/>
  <c r="AK146" i="19"/>
  <c r="AK125" i="19"/>
  <c r="AK147" i="19"/>
  <c r="AK126" i="19"/>
  <c r="AK148" i="19"/>
  <c r="AK127" i="19"/>
  <c r="AK149" i="19"/>
  <c r="AK128" i="19"/>
  <c r="AK150" i="19"/>
  <c r="AK129" i="19"/>
  <c r="AK151" i="19"/>
  <c r="AK130" i="19"/>
  <c r="AK152" i="19"/>
  <c r="AK131" i="19"/>
  <c r="AK153" i="19"/>
  <c r="AK132" i="19"/>
  <c r="AK154" i="19"/>
  <c r="AK133" i="19"/>
  <c r="AK155" i="19"/>
  <c r="AK134" i="19"/>
  <c r="AK156" i="19"/>
  <c r="AK135" i="19"/>
  <c r="AK157" i="19"/>
  <c r="AK136" i="19"/>
  <c r="AK158" i="19"/>
  <c r="AK137" i="19"/>
  <c r="AK159" i="19"/>
  <c r="AK138" i="19"/>
  <c r="AK160" i="19"/>
  <c r="AK139" i="19"/>
  <c r="AK161" i="19"/>
  <c r="AK140" i="19"/>
  <c r="AK162" i="19"/>
  <c r="AK141" i="19"/>
  <c r="AK163" i="19"/>
  <c r="AK142" i="19"/>
  <c r="AK164" i="19"/>
  <c r="AJ75" i="19"/>
  <c r="AJ76" i="19"/>
  <c r="AJ77" i="19"/>
  <c r="AJ78" i="19"/>
  <c r="AJ79" i="19"/>
  <c r="AJ80" i="19"/>
  <c r="AJ88" i="19"/>
  <c r="AI61" i="20"/>
  <c r="AI19" i="20"/>
  <c r="AI20" i="20"/>
  <c r="AI62" i="20"/>
  <c r="AI26" i="20"/>
  <c r="AI28" i="20"/>
  <c r="AI27" i="20"/>
  <c r="AJ29" i="20"/>
  <c r="AI63" i="20"/>
  <c r="AI33" i="20"/>
  <c r="AI34" i="20"/>
  <c r="AI64" i="20"/>
  <c r="AI40" i="20"/>
  <c r="AI42" i="20"/>
  <c r="AI41" i="20"/>
  <c r="AJ43" i="20"/>
  <c r="AI65" i="20"/>
  <c r="AI47" i="20"/>
  <c r="AI48" i="20"/>
  <c r="AI66" i="20"/>
  <c r="AI54" i="20"/>
  <c r="AI56" i="20"/>
  <c r="AI55" i="20"/>
  <c r="AJ57" i="20"/>
  <c r="AJ107" i="19"/>
  <c r="AJ115" i="19"/>
  <c r="AJ108" i="19"/>
  <c r="AJ116" i="19"/>
  <c r="AJ109" i="19"/>
  <c r="AJ117" i="19"/>
  <c r="AJ110" i="19"/>
  <c r="AJ118" i="19"/>
  <c r="AJ111" i="19"/>
  <c r="AJ119" i="19"/>
  <c r="AJ112" i="19"/>
  <c r="AJ120" i="19"/>
  <c r="AJ123" i="19"/>
  <c r="AJ145" i="19"/>
  <c r="AJ124" i="19"/>
  <c r="AJ146" i="19"/>
  <c r="AJ125" i="19"/>
  <c r="AJ147" i="19"/>
  <c r="AJ126" i="19"/>
  <c r="AJ148" i="19"/>
  <c r="AJ127" i="19"/>
  <c r="AJ149" i="19"/>
  <c r="AJ128" i="19"/>
  <c r="AJ150" i="19"/>
  <c r="AJ129" i="19"/>
  <c r="AJ151" i="19"/>
  <c r="AJ130" i="19"/>
  <c r="AJ152" i="19"/>
  <c r="AJ131" i="19"/>
  <c r="AJ153" i="19"/>
  <c r="AJ132" i="19"/>
  <c r="AJ154" i="19"/>
  <c r="AJ133" i="19"/>
  <c r="AJ155" i="19"/>
  <c r="AJ134" i="19"/>
  <c r="AJ156" i="19"/>
  <c r="AJ135" i="19"/>
  <c r="AJ157" i="19"/>
  <c r="AJ136" i="19"/>
  <c r="AJ158" i="19"/>
  <c r="AJ137" i="19"/>
  <c r="AJ159" i="19"/>
  <c r="AJ138" i="19"/>
  <c r="AJ160" i="19"/>
  <c r="AJ139" i="19"/>
  <c r="AJ161" i="19"/>
  <c r="AJ140" i="19"/>
  <c r="AJ162" i="19"/>
  <c r="AJ141" i="19"/>
  <c r="AJ163" i="19"/>
  <c r="AJ142" i="19"/>
  <c r="AJ164" i="19"/>
  <c r="AI75" i="19"/>
  <c r="AI76" i="19"/>
  <c r="AI77" i="19"/>
  <c r="AI78" i="19"/>
  <c r="AI79" i="19"/>
  <c r="AI80" i="19"/>
  <c r="AI88" i="19"/>
  <c r="AH61" i="20"/>
  <c r="AH19" i="20"/>
  <c r="AH20" i="20"/>
  <c r="AH21" i="20"/>
  <c r="AH62" i="20"/>
  <c r="AH26" i="20"/>
  <c r="AH28" i="20"/>
  <c r="AH27" i="20"/>
  <c r="AI29" i="20"/>
  <c r="AH63" i="20"/>
  <c r="AH33" i="20"/>
  <c r="AH34" i="20"/>
  <c r="AH35" i="20"/>
  <c r="AH64" i="20"/>
  <c r="AH40" i="20"/>
  <c r="AH42" i="20"/>
  <c r="AH41" i="20"/>
  <c r="AI43" i="20"/>
  <c r="AH65" i="20"/>
  <c r="AH47" i="20"/>
  <c r="AH48" i="20"/>
  <c r="AH49" i="20"/>
  <c r="AH66" i="20"/>
  <c r="AH54" i="20"/>
  <c r="AH56" i="20"/>
  <c r="AH55" i="20"/>
  <c r="AI57" i="20"/>
  <c r="AI107" i="19"/>
  <c r="AI115" i="19"/>
  <c r="AI108" i="19"/>
  <c r="AI116" i="19"/>
  <c r="AI109" i="19"/>
  <c r="AI117" i="19"/>
  <c r="AI110" i="19"/>
  <c r="AI118" i="19"/>
  <c r="AI111" i="19"/>
  <c r="AI119" i="19"/>
  <c r="AI112" i="19"/>
  <c r="AI120" i="19"/>
  <c r="AI114" i="19"/>
  <c r="AI71" i="19"/>
  <c r="AI123" i="19"/>
  <c r="AI145" i="19"/>
  <c r="AI124" i="19"/>
  <c r="AI146" i="19"/>
  <c r="AI144" i="19"/>
  <c r="AI72" i="19"/>
  <c r="AI125" i="19"/>
  <c r="AI147" i="19"/>
  <c r="AI126" i="19"/>
  <c r="AI148" i="19"/>
  <c r="AI127" i="19"/>
  <c r="AI149" i="19"/>
  <c r="AI128" i="19"/>
  <c r="AI150" i="19"/>
  <c r="AI129" i="19"/>
  <c r="AI151" i="19"/>
  <c r="AI130" i="19"/>
  <c r="AI152" i="19"/>
  <c r="AI131" i="19"/>
  <c r="AI153" i="19"/>
  <c r="AI132" i="19"/>
  <c r="AI154" i="19"/>
  <c r="AI133" i="19"/>
  <c r="AI155" i="19"/>
  <c r="AI134" i="19"/>
  <c r="AI156" i="19"/>
  <c r="AI135" i="19"/>
  <c r="AI157" i="19"/>
  <c r="AI136" i="19"/>
  <c r="AI158" i="19"/>
  <c r="AI137" i="19"/>
  <c r="AI159" i="19"/>
  <c r="AI138" i="19"/>
  <c r="AI160" i="19"/>
  <c r="AI139" i="19"/>
  <c r="AI161" i="19"/>
  <c r="AI140" i="19"/>
  <c r="AI162" i="19"/>
  <c r="AI141" i="19"/>
  <c r="AI163" i="19"/>
  <c r="AI142" i="19"/>
  <c r="AI164" i="19"/>
  <c r="AH75" i="19"/>
  <c r="AH76" i="19"/>
  <c r="AH77" i="19"/>
  <c r="AH78" i="19"/>
  <c r="AH79" i="19"/>
  <c r="AH80" i="19"/>
  <c r="AH88" i="19"/>
  <c r="AG61" i="20"/>
  <c r="AG19" i="20"/>
  <c r="AG20" i="20"/>
  <c r="AG62" i="20"/>
  <c r="AG26" i="20"/>
  <c r="AG28" i="20"/>
  <c r="AG27" i="20"/>
  <c r="AG63" i="20"/>
  <c r="AG33" i="20"/>
  <c r="AG34" i="20"/>
  <c r="AG64" i="20"/>
  <c r="AG40" i="20"/>
  <c r="AG42" i="20"/>
  <c r="AG41" i="20"/>
  <c r="AG65" i="20"/>
  <c r="AG47" i="20"/>
  <c r="AG48" i="20"/>
  <c r="AG66" i="20"/>
  <c r="AG54" i="20"/>
  <c r="AG56" i="20"/>
  <c r="AG55" i="20"/>
  <c r="AH107" i="19"/>
  <c r="AH115" i="19"/>
  <c r="AH108" i="19"/>
  <c r="AH116" i="19"/>
  <c r="AH109" i="19"/>
  <c r="AH117" i="19"/>
  <c r="AH110" i="19"/>
  <c r="AH118" i="19"/>
  <c r="AH111" i="19"/>
  <c r="AH119" i="19"/>
  <c r="AH112" i="19"/>
  <c r="AH120" i="19"/>
  <c r="AH114" i="19"/>
  <c r="AH71" i="19"/>
  <c r="AH123" i="19"/>
  <c r="AH145" i="19"/>
  <c r="AH124" i="19"/>
  <c r="AH146" i="19"/>
  <c r="AH125" i="19"/>
  <c r="AH147" i="19"/>
  <c r="AH126" i="19"/>
  <c r="AH148" i="19"/>
  <c r="AH127" i="19"/>
  <c r="AH149" i="19"/>
  <c r="AH128" i="19"/>
  <c r="AH150" i="19"/>
  <c r="AH129" i="19"/>
  <c r="AH151" i="19"/>
  <c r="AH130" i="19"/>
  <c r="AH152" i="19"/>
  <c r="AH131" i="19"/>
  <c r="AH153" i="19"/>
  <c r="AH132" i="19"/>
  <c r="AH154" i="19"/>
  <c r="AH133" i="19"/>
  <c r="AH155" i="19"/>
  <c r="AH134" i="19"/>
  <c r="AH156" i="19"/>
  <c r="AH135" i="19"/>
  <c r="AH157" i="19"/>
  <c r="AH136" i="19"/>
  <c r="AH158" i="19"/>
  <c r="AH137" i="19"/>
  <c r="AH159" i="19"/>
  <c r="AH138" i="19"/>
  <c r="AH160" i="19"/>
  <c r="AH139" i="19"/>
  <c r="AH161" i="19"/>
  <c r="AH140" i="19"/>
  <c r="AH162" i="19"/>
  <c r="AH141" i="19"/>
  <c r="AH163" i="19"/>
  <c r="AH142" i="19"/>
  <c r="AH164" i="19"/>
  <c r="AH144" i="19"/>
  <c r="AH72" i="19"/>
  <c r="AG75" i="19"/>
  <c r="AG76" i="19"/>
  <c r="AG77" i="19"/>
  <c r="AG78" i="19"/>
  <c r="AG79" i="19"/>
  <c r="AG80" i="19"/>
  <c r="AG88" i="19"/>
  <c r="AF61" i="20"/>
  <c r="AF19" i="20"/>
  <c r="AF20" i="20"/>
  <c r="AF21" i="20"/>
  <c r="AG22" i="20"/>
  <c r="AF62" i="20"/>
  <c r="AF26" i="20"/>
  <c r="AF27" i="20"/>
  <c r="AF63" i="20"/>
  <c r="AF33" i="20"/>
  <c r="AF34" i="20"/>
  <c r="AF35" i="20"/>
  <c r="AG36" i="20"/>
  <c r="AF64" i="20"/>
  <c r="AF40" i="20"/>
  <c r="AF41" i="20"/>
  <c r="AF65" i="20"/>
  <c r="AF47" i="20"/>
  <c r="AF48" i="20"/>
  <c r="AF49" i="20"/>
  <c r="AG50" i="20"/>
  <c r="AF66" i="20"/>
  <c r="AF54" i="20"/>
  <c r="AF55" i="20"/>
  <c r="AG107" i="19"/>
  <c r="AG115" i="19"/>
  <c r="AG108" i="19"/>
  <c r="AG116" i="19"/>
  <c r="AG109" i="19"/>
  <c r="AG117" i="19"/>
  <c r="AG110" i="19"/>
  <c r="AG118" i="19"/>
  <c r="AG111" i="19"/>
  <c r="AG119" i="19"/>
  <c r="AG112" i="19"/>
  <c r="AG120" i="19"/>
  <c r="AG123" i="19"/>
  <c r="AG145" i="19"/>
  <c r="AG124" i="19"/>
  <c r="AG146" i="19"/>
  <c r="AG125" i="19"/>
  <c r="AG147" i="19"/>
  <c r="AG126" i="19"/>
  <c r="AG148" i="19"/>
  <c r="AG127" i="19"/>
  <c r="AG149" i="19"/>
  <c r="AG128" i="19"/>
  <c r="AG150" i="19"/>
  <c r="AG129" i="19"/>
  <c r="AG151" i="19"/>
  <c r="AG130" i="19"/>
  <c r="AG152" i="19"/>
  <c r="AG131" i="19"/>
  <c r="AG153" i="19"/>
  <c r="AG132" i="19"/>
  <c r="AG154" i="19"/>
  <c r="AG133" i="19"/>
  <c r="AG155" i="19"/>
  <c r="AG134" i="19"/>
  <c r="AG156" i="19"/>
  <c r="AG135" i="19"/>
  <c r="AG157" i="19"/>
  <c r="AG136" i="19"/>
  <c r="AG158" i="19"/>
  <c r="AG137" i="19"/>
  <c r="AG159" i="19"/>
  <c r="AG138" i="19"/>
  <c r="AG160" i="19"/>
  <c r="AG139" i="19"/>
  <c r="AG161" i="19"/>
  <c r="AG140" i="19"/>
  <c r="AG162" i="19"/>
  <c r="AG141" i="19"/>
  <c r="AG163" i="19"/>
  <c r="AG142" i="19"/>
  <c r="AG164" i="19"/>
  <c r="AF75" i="19"/>
  <c r="AF76" i="19"/>
  <c r="AF77" i="19"/>
  <c r="AF78" i="19"/>
  <c r="AF79" i="19"/>
  <c r="AF80" i="19"/>
  <c r="AF88" i="19"/>
  <c r="AE61" i="20"/>
  <c r="AE19" i="20"/>
  <c r="AE21" i="20"/>
  <c r="AE20" i="20"/>
  <c r="AF22" i="20"/>
  <c r="AF23" i="20"/>
  <c r="AF91" i="19"/>
  <c r="AE62" i="20"/>
  <c r="AE26" i="20"/>
  <c r="AE27" i="20"/>
  <c r="AE63" i="20"/>
  <c r="AE33" i="20"/>
  <c r="AE35" i="20"/>
  <c r="AE34" i="20"/>
  <c r="AF36" i="20"/>
  <c r="AF37" i="20"/>
  <c r="AF93" i="19"/>
  <c r="AE64" i="20"/>
  <c r="AE40" i="20"/>
  <c r="AE41" i="20"/>
  <c r="AE65" i="20"/>
  <c r="AE47" i="20"/>
  <c r="AE49" i="20"/>
  <c r="AE48" i="20"/>
  <c r="AF50" i="20"/>
  <c r="AF51" i="20"/>
  <c r="AF95" i="19"/>
  <c r="AE66" i="20"/>
  <c r="AE54" i="20"/>
  <c r="AE55" i="20"/>
  <c r="AF107" i="19"/>
  <c r="AF115" i="19"/>
  <c r="AF108" i="19"/>
  <c r="AF116" i="19"/>
  <c r="AF109" i="19"/>
  <c r="AF117" i="19"/>
  <c r="AF110" i="19"/>
  <c r="AF118" i="19"/>
  <c r="AF111" i="19"/>
  <c r="AF119" i="19"/>
  <c r="AF112" i="19"/>
  <c r="AF120" i="19"/>
  <c r="AF123" i="19"/>
  <c r="AF145" i="19"/>
  <c r="AF124" i="19"/>
  <c r="AF146" i="19"/>
  <c r="AF125" i="19"/>
  <c r="AF147" i="19"/>
  <c r="AF126" i="19"/>
  <c r="AF148" i="19"/>
  <c r="AF127" i="19"/>
  <c r="AF149" i="19"/>
  <c r="AF128" i="19"/>
  <c r="AF150" i="19"/>
  <c r="AF129" i="19"/>
  <c r="AF151" i="19"/>
  <c r="AF130" i="19"/>
  <c r="AF152" i="19"/>
  <c r="AF131" i="19"/>
  <c r="AF153" i="19"/>
  <c r="AF132" i="19"/>
  <c r="AF154" i="19"/>
  <c r="AF133" i="19"/>
  <c r="AF155" i="19"/>
  <c r="AF134" i="19"/>
  <c r="AF156" i="19"/>
  <c r="AF135" i="19"/>
  <c r="AF157" i="19"/>
  <c r="AF136" i="19"/>
  <c r="AF158" i="19"/>
  <c r="AF137" i="19"/>
  <c r="AF159" i="19"/>
  <c r="AF138" i="19"/>
  <c r="AF160" i="19"/>
  <c r="AF139" i="19"/>
  <c r="AF161" i="19"/>
  <c r="AF140" i="19"/>
  <c r="AF162" i="19"/>
  <c r="AF141" i="19"/>
  <c r="AF163" i="19"/>
  <c r="AF142" i="19"/>
  <c r="AF164" i="19"/>
  <c r="AE75" i="19"/>
  <c r="AE76" i="19"/>
  <c r="AE77" i="19"/>
  <c r="AE78" i="19"/>
  <c r="AE79" i="19"/>
  <c r="AE80" i="19"/>
  <c r="AE88" i="19"/>
  <c r="AD61" i="20"/>
  <c r="AD19" i="20"/>
  <c r="AD20" i="20"/>
  <c r="AD62" i="20"/>
  <c r="AD26" i="20"/>
  <c r="AD28" i="20"/>
  <c r="AD27" i="20"/>
  <c r="AD63" i="20"/>
  <c r="AD33" i="20"/>
  <c r="AD35" i="20"/>
  <c r="AD34" i="20"/>
  <c r="AD64" i="20"/>
  <c r="AD40" i="20"/>
  <c r="AD41" i="20"/>
  <c r="AD65" i="20"/>
  <c r="AD47" i="20"/>
  <c r="AD48" i="20"/>
  <c r="AD66" i="20"/>
  <c r="AD54" i="20"/>
  <c r="AD56" i="20"/>
  <c r="AD55" i="20"/>
  <c r="AE107" i="19"/>
  <c r="AE115" i="19"/>
  <c r="AE108" i="19"/>
  <c r="AE116" i="19"/>
  <c r="AE109" i="19"/>
  <c r="AE117" i="19"/>
  <c r="AE110" i="19"/>
  <c r="AE118" i="19"/>
  <c r="AE111" i="19"/>
  <c r="AE119" i="19"/>
  <c r="AE112" i="19"/>
  <c r="AE120" i="19"/>
  <c r="AE123" i="19"/>
  <c r="AE145" i="19"/>
  <c r="AE124" i="19"/>
  <c r="AE146" i="19"/>
  <c r="AE125" i="19"/>
  <c r="AE147" i="19"/>
  <c r="AE126" i="19"/>
  <c r="AE148" i="19"/>
  <c r="AE127" i="19"/>
  <c r="AE149" i="19"/>
  <c r="AE128" i="19"/>
  <c r="AE150" i="19"/>
  <c r="AE129" i="19"/>
  <c r="AE151" i="19"/>
  <c r="AE130" i="19"/>
  <c r="AE152" i="19"/>
  <c r="AE131" i="19"/>
  <c r="AE153" i="19"/>
  <c r="AE132" i="19"/>
  <c r="AE154" i="19"/>
  <c r="AE133" i="19"/>
  <c r="AE155" i="19"/>
  <c r="AE134" i="19"/>
  <c r="AE156" i="19"/>
  <c r="AE135" i="19"/>
  <c r="AE157" i="19"/>
  <c r="AE136" i="19"/>
  <c r="AE158" i="19"/>
  <c r="AE137" i="19"/>
  <c r="AE159" i="19"/>
  <c r="AE138" i="19"/>
  <c r="AE160" i="19"/>
  <c r="AE139" i="19"/>
  <c r="AE161" i="19"/>
  <c r="AE140" i="19"/>
  <c r="AE162" i="19"/>
  <c r="AE141" i="19"/>
  <c r="AE163" i="19"/>
  <c r="AE142" i="19"/>
  <c r="AE164" i="19"/>
  <c r="AD75" i="19"/>
  <c r="AD76" i="19"/>
  <c r="AD77" i="19"/>
  <c r="AD78" i="19"/>
  <c r="AD79" i="19"/>
  <c r="AD80" i="19"/>
  <c r="AD88" i="19"/>
  <c r="AB61" i="20"/>
  <c r="AB19" i="20"/>
  <c r="AB20" i="20"/>
  <c r="AB21" i="20"/>
  <c r="AD22" i="20"/>
  <c r="AB62" i="20"/>
  <c r="AB26" i="20"/>
  <c r="AB27" i="20"/>
  <c r="AB28" i="20"/>
  <c r="AD29" i="20"/>
  <c r="AB63" i="20"/>
  <c r="AB33" i="20"/>
  <c r="AB35" i="20"/>
  <c r="AB34" i="20"/>
  <c r="AB64" i="20"/>
  <c r="AB40" i="20"/>
  <c r="AB42" i="20"/>
  <c r="AB41" i="20"/>
  <c r="AB65" i="20"/>
  <c r="AB47" i="20"/>
  <c r="AB48" i="20"/>
  <c r="AB49" i="20"/>
  <c r="AB66" i="20"/>
  <c r="AB54" i="20"/>
  <c r="AB55" i="20"/>
  <c r="AB56" i="20"/>
  <c r="AD107" i="19"/>
  <c r="AD115" i="19"/>
  <c r="AD108" i="19"/>
  <c r="AD116" i="19"/>
  <c r="AD109" i="19"/>
  <c r="AD117" i="19"/>
  <c r="AD110" i="19"/>
  <c r="AD118" i="19"/>
  <c r="AD111" i="19"/>
  <c r="AD119" i="19"/>
  <c r="AD112" i="19"/>
  <c r="AD120" i="19"/>
  <c r="AD123" i="19"/>
  <c r="AD145" i="19"/>
  <c r="AD124" i="19"/>
  <c r="AD146" i="19"/>
  <c r="AD125" i="19"/>
  <c r="AD147" i="19"/>
  <c r="AD126" i="19"/>
  <c r="AD148" i="19"/>
  <c r="AD127" i="19"/>
  <c r="AD149" i="19"/>
  <c r="AD128" i="19"/>
  <c r="AD150" i="19"/>
  <c r="AD129" i="19"/>
  <c r="AD151" i="19"/>
  <c r="AD130" i="19"/>
  <c r="AD152" i="19"/>
  <c r="AD131" i="19"/>
  <c r="AD153" i="19"/>
  <c r="AD132" i="19"/>
  <c r="AD154" i="19"/>
  <c r="AD133" i="19"/>
  <c r="AD155" i="19"/>
  <c r="AD134" i="19"/>
  <c r="AD156" i="19"/>
  <c r="AD135" i="19"/>
  <c r="AD157" i="19"/>
  <c r="AD136" i="19"/>
  <c r="AD158" i="19"/>
  <c r="AD137" i="19"/>
  <c r="AD159" i="19"/>
  <c r="AD138" i="19"/>
  <c r="AD160" i="19"/>
  <c r="AD139" i="19"/>
  <c r="AD161" i="19"/>
  <c r="AD140" i="19"/>
  <c r="AD162" i="19"/>
  <c r="AD141" i="19"/>
  <c r="AD163" i="19"/>
  <c r="AD142" i="19"/>
  <c r="AD164" i="19"/>
  <c r="AB75" i="19"/>
  <c r="AB76" i="19"/>
  <c r="AB77" i="19"/>
  <c r="AB78" i="19"/>
  <c r="AB79" i="19"/>
  <c r="AB80" i="19"/>
  <c r="AB88" i="19"/>
  <c r="AA61" i="20"/>
  <c r="AA19" i="20"/>
  <c r="AA21" i="20"/>
  <c r="AA20" i="20"/>
  <c r="AA62" i="20"/>
  <c r="AA26" i="20"/>
  <c r="AA27" i="20"/>
  <c r="AA63" i="20"/>
  <c r="AA33" i="20"/>
  <c r="AA35" i="20"/>
  <c r="AA34" i="20"/>
  <c r="AA64" i="20"/>
  <c r="AA40" i="20"/>
  <c r="AA42" i="20"/>
  <c r="AA41" i="20"/>
  <c r="AA65" i="20"/>
  <c r="AA47" i="20"/>
  <c r="AA49" i="20"/>
  <c r="AA48" i="20"/>
  <c r="AA66" i="20"/>
  <c r="AA54" i="20"/>
  <c r="AA55" i="20"/>
  <c r="AB107" i="19"/>
  <c r="AB115" i="19"/>
  <c r="AB108" i="19"/>
  <c r="AB116" i="19"/>
  <c r="AB109" i="19"/>
  <c r="AB117" i="19"/>
  <c r="AB110" i="19"/>
  <c r="AB118" i="19"/>
  <c r="AB111" i="19"/>
  <c r="AB119" i="19"/>
  <c r="AB112" i="19"/>
  <c r="AB120" i="19"/>
  <c r="AB114" i="19"/>
  <c r="AB71" i="19"/>
  <c r="AB123" i="19"/>
  <c r="AB145" i="19"/>
  <c r="AB124" i="19"/>
  <c r="AB146" i="19"/>
  <c r="AB125" i="19"/>
  <c r="AB147" i="19"/>
  <c r="AB126" i="19"/>
  <c r="AB148" i="19"/>
  <c r="AB127" i="19"/>
  <c r="AB149" i="19"/>
  <c r="AB128" i="19"/>
  <c r="AB150" i="19"/>
  <c r="AB129" i="19"/>
  <c r="AB151" i="19"/>
  <c r="AB130" i="19"/>
  <c r="AB152" i="19"/>
  <c r="AB131" i="19"/>
  <c r="AB153" i="19"/>
  <c r="AB132" i="19"/>
  <c r="AB154" i="19"/>
  <c r="AB133" i="19"/>
  <c r="AB155" i="19"/>
  <c r="AB134" i="19"/>
  <c r="AB156" i="19"/>
  <c r="AB135" i="19"/>
  <c r="AB157" i="19"/>
  <c r="AB136" i="19"/>
  <c r="AB158" i="19"/>
  <c r="AB137" i="19"/>
  <c r="AB159" i="19"/>
  <c r="AB138" i="19"/>
  <c r="AB160" i="19"/>
  <c r="AB139" i="19"/>
  <c r="AB161" i="19"/>
  <c r="AB140" i="19"/>
  <c r="AB162" i="19"/>
  <c r="AB141" i="19"/>
  <c r="AB163" i="19"/>
  <c r="AB142" i="19"/>
  <c r="AB164" i="19"/>
  <c r="AA75" i="19"/>
  <c r="AA76" i="19"/>
  <c r="AA77" i="19"/>
  <c r="AA78" i="19"/>
  <c r="AA79" i="19"/>
  <c r="AA80" i="19"/>
  <c r="AA88" i="19"/>
  <c r="Z61" i="20"/>
  <c r="Z19" i="20"/>
  <c r="Z21" i="20"/>
  <c r="Z20" i="20"/>
  <c r="Z62" i="20"/>
  <c r="Z26" i="20"/>
  <c r="Z28" i="20"/>
  <c r="Z27" i="20"/>
  <c r="Z63" i="20"/>
  <c r="Z33" i="20"/>
  <c r="Z34" i="20"/>
  <c r="Z35" i="20"/>
  <c r="AA36" i="20"/>
  <c r="Z64" i="20"/>
  <c r="Z40" i="20"/>
  <c r="Z41" i="20"/>
  <c r="Z42" i="20"/>
  <c r="AA43" i="20"/>
  <c r="Z65" i="20"/>
  <c r="Z47" i="20"/>
  <c r="Z49" i="20"/>
  <c r="Z48" i="20"/>
  <c r="Z66" i="20"/>
  <c r="Z54" i="20"/>
  <c r="Z56" i="20"/>
  <c r="Z55" i="20"/>
  <c r="AA57" i="20"/>
  <c r="AA107" i="19"/>
  <c r="AA115" i="19"/>
  <c r="AA108" i="19"/>
  <c r="AA116" i="19"/>
  <c r="AA109" i="19"/>
  <c r="AA117" i="19"/>
  <c r="AA110" i="19"/>
  <c r="AA118" i="19"/>
  <c r="AA111" i="19"/>
  <c r="AA119" i="19"/>
  <c r="AA112" i="19"/>
  <c r="AA120" i="19"/>
  <c r="AA123" i="19"/>
  <c r="AA145" i="19"/>
  <c r="AA124" i="19"/>
  <c r="AA146" i="19"/>
  <c r="AA125" i="19"/>
  <c r="AA147" i="19"/>
  <c r="AA126" i="19"/>
  <c r="AA148" i="19"/>
  <c r="AA127" i="19"/>
  <c r="AA149" i="19"/>
  <c r="AA128" i="19"/>
  <c r="AA150" i="19"/>
  <c r="AA129" i="19"/>
  <c r="AA151" i="19"/>
  <c r="AA130" i="19"/>
  <c r="AA152" i="19"/>
  <c r="AA131" i="19"/>
  <c r="AA153" i="19"/>
  <c r="AA132" i="19"/>
  <c r="AA154" i="19"/>
  <c r="AA133" i="19"/>
  <c r="AA155" i="19"/>
  <c r="AA134" i="19"/>
  <c r="AA156" i="19"/>
  <c r="AA135" i="19"/>
  <c r="AA157" i="19"/>
  <c r="AA136" i="19"/>
  <c r="AA158" i="19"/>
  <c r="AA137" i="19"/>
  <c r="AA159" i="19"/>
  <c r="AA138" i="19"/>
  <c r="AA160" i="19"/>
  <c r="AA139" i="19"/>
  <c r="AA161" i="19"/>
  <c r="AA140" i="19"/>
  <c r="AA162" i="19"/>
  <c r="AA141" i="19"/>
  <c r="AA163" i="19"/>
  <c r="AA142" i="19"/>
  <c r="AA164" i="19"/>
  <c r="Z75" i="19"/>
  <c r="Z76" i="19"/>
  <c r="Z77" i="19"/>
  <c r="Z78" i="19"/>
  <c r="Z79" i="19"/>
  <c r="Z80" i="19"/>
  <c r="Z88" i="19"/>
  <c r="Y61" i="20"/>
  <c r="Y19" i="20"/>
  <c r="Y21" i="20"/>
  <c r="Y20" i="20"/>
  <c r="Y62" i="20"/>
  <c r="Y26" i="20"/>
  <c r="Y28" i="20"/>
  <c r="Y27" i="20"/>
  <c r="Y63" i="20"/>
  <c r="Y33" i="20"/>
  <c r="Y34" i="20"/>
  <c r="Y64" i="20"/>
  <c r="Y40" i="20"/>
  <c r="Y41" i="20"/>
  <c r="Y65" i="20"/>
  <c r="Y47" i="20"/>
  <c r="Y49" i="20"/>
  <c r="Y48" i="20"/>
  <c r="Y66" i="20"/>
  <c r="Y54" i="20"/>
  <c r="Y56" i="20"/>
  <c r="Y55" i="20"/>
  <c r="Z107" i="19"/>
  <c r="Z115" i="19"/>
  <c r="Z108" i="19"/>
  <c r="Z116" i="19"/>
  <c r="Z109" i="19"/>
  <c r="Z117" i="19"/>
  <c r="Z110" i="19"/>
  <c r="Z118" i="19"/>
  <c r="Z111" i="19"/>
  <c r="Z119" i="19"/>
  <c r="Z112" i="19"/>
  <c r="Z120" i="19"/>
  <c r="Z123" i="19"/>
  <c r="Z145" i="19"/>
  <c r="Z124" i="19"/>
  <c r="Z146" i="19"/>
  <c r="Z125" i="19"/>
  <c r="Z147" i="19"/>
  <c r="Z126" i="19"/>
  <c r="Z148" i="19"/>
  <c r="Z127" i="19"/>
  <c r="Z149" i="19"/>
  <c r="Z128" i="19"/>
  <c r="Z150" i="19"/>
  <c r="Z129" i="19"/>
  <c r="Z151" i="19"/>
  <c r="Z130" i="19"/>
  <c r="Z152" i="19"/>
  <c r="Z131" i="19"/>
  <c r="Z153" i="19"/>
  <c r="Z132" i="19"/>
  <c r="Z154" i="19"/>
  <c r="Z133" i="19"/>
  <c r="Z155" i="19"/>
  <c r="Z134" i="19"/>
  <c r="Z156" i="19"/>
  <c r="Z135" i="19"/>
  <c r="Z157" i="19"/>
  <c r="Z136" i="19"/>
  <c r="Z158" i="19"/>
  <c r="Z137" i="19"/>
  <c r="Z159" i="19"/>
  <c r="Z138" i="19"/>
  <c r="Z160" i="19"/>
  <c r="Z139" i="19"/>
  <c r="Z161" i="19"/>
  <c r="Z140" i="19"/>
  <c r="Z162" i="19"/>
  <c r="Z141" i="19"/>
  <c r="Z163" i="19"/>
  <c r="Z142" i="19"/>
  <c r="Z164" i="19"/>
  <c r="Y75" i="19"/>
  <c r="Y76" i="19"/>
  <c r="Y77" i="19"/>
  <c r="Y78" i="19"/>
  <c r="Y79" i="19"/>
  <c r="Y80" i="19"/>
  <c r="Y88" i="19"/>
  <c r="X61" i="20"/>
  <c r="X19" i="20"/>
  <c r="X20" i="20"/>
  <c r="X21" i="20"/>
  <c r="Y22" i="20"/>
  <c r="X62" i="20"/>
  <c r="X26" i="20"/>
  <c r="X27" i="20"/>
  <c r="X28" i="20"/>
  <c r="Y29" i="20"/>
  <c r="X63" i="20"/>
  <c r="X33" i="20"/>
  <c r="X35" i="20"/>
  <c r="X34" i="20"/>
  <c r="X64" i="20"/>
  <c r="X40" i="20"/>
  <c r="X42" i="20"/>
  <c r="X41" i="20"/>
  <c r="X65" i="20"/>
  <c r="X47" i="20"/>
  <c r="X48" i="20"/>
  <c r="X49" i="20"/>
  <c r="Y50" i="20"/>
  <c r="X66" i="20"/>
  <c r="X54" i="20"/>
  <c r="X55" i="20"/>
  <c r="X56" i="20"/>
  <c r="Y57" i="20"/>
  <c r="Y107" i="19"/>
  <c r="Y115" i="19"/>
  <c r="Y108" i="19"/>
  <c r="Y116" i="19"/>
  <c r="Y109" i="19"/>
  <c r="Y117" i="19"/>
  <c r="Y110" i="19"/>
  <c r="Y118" i="19"/>
  <c r="Y111" i="19"/>
  <c r="Y119" i="19"/>
  <c r="Y112" i="19"/>
  <c r="Y120" i="19"/>
  <c r="Y123" i="19"/>
  <c r="Y145" i="19"/>
  <c r="Y124" i="19"/>
  <c r="Y146" i="19"/>
  <c r="Y125" i="19"/>
  <c r="Y147" i="19"/>
  <c r="Y126" i="19"/>
  <c r="Y148" i="19"/>
  <c r="Y127" i="19"/>
  <c r="Y149" i="19"/>
  <c r="Y128" i="19"/>
  <c r="Y150" i="19"/>
  <c r="Y129" i="19"/>
  <c r="Y151" i="19"/>
  <c r="Y130" i="19"/>
  <c r="Y152" i="19"/>
  <c r="Y131" i="19"/>
  <c r="Y153" i="19"/>
  <c r="Y132" i="19"/>
  <c r="Y154" i="19"/>
  <c r="Y133" i="19"/>
  <c r="Y155" i="19"/>
  <c r="Y134" i="19"/>
  <c r="Y156" i="19"/>
  <c r="Y135" i="19"/>
  <c r="Y157" i="19"/>
  <c r="Y136" i="19"/>
  <c r="Y158" i="19"/>
  <c r="Y137" i="19"/>
  <c r="Y159" i="19"/>
  <c r="Y138" i="19"/>
  <c r="Y160" i="19"/>
  <c r="Y139" i="19"/>
  <c r="Y161" i="19"/>
  <c r="Y140" i="19"/>
  <c r="Y162" i="19"/>
  <c r="Y141" i="19"/>
  <c r="Y163" i="19"/>
  <c r="Y142" i="19"/>
  <c r="Y164" i="19"/>
  <c r="Y144" i="19"/>
  <c r="Y72" i="19"/>
  <c r="X75" i="19"/>
  <c r="X76" i="19"/>
  <c r="X77" i="19"/>
  <c r="X78" i="19"/>
  <c r="X79" i="19"/>
  <c r="X80" i="19"/>
  <c r="X88" i="19"/>
  <c r="W61" i="20"/>
  <c r="W19" i="20"/>
  <c r="W21" i="20"/>
  <c r="W20" i="20"/>
  <c r="W62" i="20"/>
  <c r="W26" i="20"/>
  <c r="W27" i="20"/>
  <c r="W63" i="20"/>
  <c r="W33" i="20"/>
  <c r="W34" i="20"/>
  <c r="W64" i="20"/>
  <c r="W40" i="20"/>
  <c r="W42" i="20"/>
  <c r="W41" i="20"/>
  <c r="W65" i="20"/>
  <c r="W47" i="20"/>
  <c r="W49" i="20"/>
  <c r="W48" i="20"/>
  <c r="W66" i="20"/>
  <c r="W54" i="20"/>
  <c r="W55" i="20"/>
  <c r="X107" i="19"/>
  <c r="X115" i="19"/>
  <c r="X108" i="19"/>
  <c r="X116" i="19"/>
  <c r="X109" i="19"/>
  <c r="X117" i="19"/>
  <c r="X110" i="19"/>
  <c r="X118" i="19"/>
  <c r="X111" i="19"/>
  <c r="X119" i="19"/>
  <c r="X112" i="19"/>
  <c r="X120" i="19"/>
  <c r="X123" i="19"/>
  <c r="X145" i="19"/>
  <c r="X124" i="19"/>
  <c r="X146" i="19"/>
  <c r="X125" i="19"/>
  <c r="X147" i="19"/>
  <c r="X126" i="19"/>
  <c r="X148" i="19"/>
  <c r="X127" i="19"/>
  <c r="X149" i="19"/>
  <c r="X128" i="19"/>
  <c r="X150" i="19"/>
  <c r="X129" i="19"/>
  <c r="X151" i="19"/>
  <c r="X130" i="19"/>
  <c r="X152" i="19"/>
  <c r="X131" i="19"/>
  <c r="X153" i="19"/>
  <c r="X132" i="19"/>
  <c r="X154" i="19"/>
  <c r="X133" i="19"/>
  <c r="X155" i="19"/>
  <c r="X134" i="19"/>
  <c r="X156" i="19"/>
  <c r="X135" i="19"/>
  <c r="X157" i="19"/>
  <c r="X136" i="19"/>
  <c r="X158" i="19"/>
  <c r="X137" i="19"/>
  <c r="X159" i="19"/>
  <c r="X138" i="19"/>
  <c r="X160" i="19"/>
  <c r="X139" i="19"/>
  <c r="X161" i="19"/>
  <c r="X140" i="19"/>
  <c r="X162" i="19"/>
  <c r="X141" i="19"/>
  <c r="X163" i="19"/>
  <c r="X142" i="19"/>
  <c r="X164" i="19"/>
  <c r="W75" i="19"/>
  <c r="W76" i="19"/>
  <c r="W77" i="19"/>
  <c r="W78" i="19"/>
  <c r="W79" i="19"/>
  <c r="W80" i="19"/>
  <c r="W88" i="19"/>
  <c r="V61" i="20"/>
  <c r="V19" i="20"/>
  <c r="V21" i="20"/>
  <c r="V20" i="20"/>
  <c r="V62" i="20"/>
  <c r="V26" i="20"/>
  <c r="V28" i="20"/>
  <c r="V27" i="20"/>
  <c r="V63" i="20"/>
  <c r="V33" i="20"/>
  <c r="V34" i="20"/>
  <c r="V35" i="20"/>
  <c r="W36" i="20"/>
  <c r="V64" i="20"/>
  <c r="V40" i="20"/>
  <c r="V41" i="20"/>
  <c r="V42" i="20"/>
  <c r="W43" i="20"/>
  <c r="V65" i="20"/>
  <c r="V47" i="20"/>
  <c r="V49" i="20"/>
  <c r="V48" i="20"/>
  <c r="V66" i="20"/>
  <c r="V54" i="20"/>
  <c r="V56" i="20"/>
  <c r="V55" i="20"/>
  <c r="W57" i="20"/>
  <c r="W107" i="19"/>
  <c r="W115" i="19"/>
  <c r="W108" i="19"/>
  <c r="W116" i="19"/>
  <c r="W109" i="19"/>
  <c r="W117" i="19"/>
  <c r="W110" i="19"/>
  <c r="W118" i="19"/>
  <c r="W111" i="19"/>
  <c r="W119" i="19"/>
  <c r="W112" i="19"/>
  <c r="W120" i="19"/>
  <c r="W123" i="19"/>
  <c r="W145" i="19"/>
  <c r="W124" i="19"/>
  <c r="W146" i="19"/>
  <c r="W125" i="19"/>
  <c r="W147" i="19"/>
  <c r="W126" i="19"/>
  <c r="W148" i="19"/>
  <c r="W127" i="19"/>
  <c r="W149" i="19"/>
  <c r="W128" i="19"/>
  <c r="W150" i="19"/>
  <c r="W129" i="19"/>
  <c r="W151" i="19"/>
  <c r="W130" i="19"/>
  <c r="W152" i="19"/>
  <c r="W131" i="19"/>
  <c r="W153" i="19"/>
  <c r="W132" i="19"/>
  <c r="W154" i="19"/>
  <c r="W133" i="19"/>
  <c r="W155" i="19"/>
  <c r="W134" i="19"/>
  <c r="W156" i="19"/>
  <c r="W135" i="19"/>
  <c r="W157" i="19"/>
  <c r="W136" i="19"/>
  <c r="W158" i="19"/>
  <c r="W137" i="19"/>
  <c r="W159" i="19"/>
  <c r="W138" i="19"/>
  <c r="W160" i="19"/>
  <c r="W139" i="19"/>
  <c r="W161" i="19"/>
  <c r="W140" i="19"/>
  <c r="W162" i="19"/>
  <c r="W141" i="19"/>
  <c r="W163" i="19"/>
  <c r="W142" i="19"/>
  <c r="W164" i="19"/>
  <c r="V75" i="19"/>
  <c r="V76" i="19"/>
  <c r="V77" i="19"/>
  <c r="V78" i="19"/>
  <c r="V79" i="19"/>
  <c r="V80" i="19"/>
  <c r="V88" i="19"/>
  <c r="U61" i="20"/>
  <c r="U19" i="20"/>
  <c r="U20" i="20"/>
  <c r="U62" i="20"/>
  <c r="U26" i="20"/>
  <c r="U28" i="20"/>
  <c r="U27" i="20"/>
  <c r="U63" i="20"/>
  <c r="U33" i="20"/>
  <c r="U34" i="20"/>
  <c r="U64" i="20"/>
  <c r="U40" i="20"/>
  <c r="U41" i="20"/>
  <c r="U65" i="20"/>
  <c r="U47" i="20"/>
  <c r="U48" i="20"/>
  <c r="U66" i="20"/>
  <c r="U54" i="20"/>
  <c r="U56" i="20"/>
  <c r="U55" i="20"/>
  <c r="V107" i="19"/>
  <c r="V115" i="19"/>
  <c r="V108" i="19"/>
  <c r="V116" i="19"/>
  <c r="V109" i="19"/>
  <c r="V117" i="19"/>
  <c r="V110" i="19"/>
  <c r="V118" i="19"/>
  <c r="V111" i="19"/>
  <c r="V119" i="19"/>
  <c r="V112" i="19"/>
  <c r="V120" i="19"/>
  <c r="V123" i="19"/>
  <c r="V145" i="19"/>
  <c r="V124" i="19"/>
  <c r="V146" i="19"/>
  <c r="V125" i="19"/>
  <c r="V147" i="19"/>
  <c r="V126" i="19"/>
  <c r="V148" i="19"/>
  <c r="V127" i="19"/>
  <c r="V149" i="19"/>
  <c r="V128" i="19"/>
  <c r="V150" i="19"/>
  <c r="V129" i="19"/>
  <c r="V151" i="19"/>
  <c r="V130" i="19"/>
  <c r="V152" i="19"/>
  <c r="V131" i="19"/>
  <c r="V153" i="19"/>
  <c r="V132" i="19"/>
  <c r="V154" i="19"/>
  <c r="V133" i="19"/>
  <c r="V155" i="19"/>
  <c r="V134" i="19"/>
  <c r="V156" i="19"/>
  <c r="V135" i="19"/>
  <c r="V157" i="19"/>
  <c r="V136" i="19"/>
  <c r="V158" i="19"/>
  <c r="V137" i="19"/>
  <c r="V159" i="19"/>
  <c r="V138" i="19"/>
  <c r="V160" i="19"/>
  <c r="V139" i="19"/>
  <c r="V161" i="19"/>
  <c r="V140" i="19"/>
  <c r="V162" i="19"/>
  <c r="V141" i="19"/>
  <c r="V163" i="19"/>
  <c r="V142" i="19"/>
  <c r="V164" i="19"/>
  <c r="U75" i="19"/>
  <c r="U76" i="19"/>
  <c r="U77" i="19"/>
  <c r="U78" i="19"/>
  <c r="U79" i="19"/>
  <c r="U80" i="19"/>
  <c r="U88" i="19"/>
  <c r="T61" i="20"/>
  <c r="T19" i="20"/>
  <c r="T20" i="20"/>
  <c r="T21" i="20"/>
  <c r="T62" i="20"/>
  <c r="T26" i="20"/>
  <c r="T27" i="20"/>
  <c r="T28" i="20"/>
  <c r="U29" i="20"/>
  <c r="T63" i="20"/>
  <c r="T33" i="20"/>
  <c r="T35" i="20"/>
  <c r="T34" i="20"/>
  <c r="T64" i="20"/>
  <c r="T40" i="20"/>
  <c r="T42" i="20"/>
  <c r="T41" i="20"/>
  <c r="U43" i="20"/>
  <c r="T65" i="20"/>
  <c r="T47" i="20"/>
  <c r="T48" i="20"/>
  <c r="T49" i="20"/>
  <c r="T66" i="20"/>
  <c r="T54" i="20"/>
  <c r="T55" i="20"/>
  <c r="T56" i="20"/>
  <c r="U57" i="20"/>
  <c r="U107" i="19"/>
  <c r="U115" i="19"/>
  <c r="U108" i="19"/>
  <c r="U116" i="19"/>
  <c r="U109" i="19"/>
  <c r="U117" i="19"/>
  <c r="U110" i="19"/>
  <c r="U118" i="19"/>
  <c r="U111" i="19"/>
  <c r="U119" i="19"/>
  <c r="U112" i="19"/>
  <c r="U120" i="19"/>
  <c r="U123" i="19"/>
  <c r="U145" i="19"/>
  <c r="U124" i="19"/>
  <c r="U146" i="19"/>
  <c r="U125" i="19"/>
  <c r="U147" i="19"/>
  <c r="U126" i="19"/>
  <c r="U148" i="19"/>
  <c r="U127" i="19"/>
  <c r="U149" i="19"/>
  <c r="U128" i="19"/>
  <c r="U150" i="19"/>
  <c r="U129" i="19"/>
  <c r="U151" i="19"/>
  <c r="U130" i="19"/>
  <c r="U152" i="19"/>
  <c r="U131" i="19"/>
  <c r="U153" i="19"/>
  <c r="U132" i="19"/>
  <c r="U154" i="19"/>
  <c r="U133" i="19"/>
  <c r="U155" i="19"/>
  <c r="U134" i="19"/>
  <c r="U156" i="19"/>
  <c r="U135" i="19"/>
  <c r="U157" i="19"/>
  <c r="U136" i="19"/>
  <c r="U158" i="19"/>
  <c r="U137" i="19"/>
  <c r="U159" i="19"/>
  <c r="U138" i="19"/>
  <c r="U160" i="19"/>
  <c r="U139" i="19"/>
  <c r="U161" i="19"/>
  <c r="U140" i="19"/>
  <c r="U162" i="19"/>
  <c r="U141" i="19"/>
  <c r="U163" i="19"/>
  <c r="U142" i="19"/>
  <c r="U164" i="19"/>
  <c r="T75" i="19"/>
  <c r="T76" i="19"/>
  <c r="T77" i="19"/>
  <c r="T78" i="19"/>
  <c r="T79" i="19"/>
  <c r="T80" i="19"/>
  <c r="T88" i="19"/>
  <c r="S61" i="20"/>
  <c r="S19" i="20"/>
  <c r="S21" i="20"/>
  <c r="S20" i="20"/>
  <c r="S62" i="20"/>
  <c r="S26" i="20"/>
  <c r="S27" i="20"/>
  <c r="S63" i="20"/>
  <c r="S33" i="20"/>
  <c r="S35" i="20"/>
  <c r="S34" i="20"/>
  <c r="S64" i="20"/>
  <c r="S40" i="20"/>
  <c r="S42" i="20"/>
  <c r="S41" i="20"/>
  <c r="S65" i="20"/>
  <c r="S47" i="20"/>
  <c r="S49" i="20"/>
  <c r="S48" i="20"/>
  <c r="S66" i="20"/>
  <c r="S54" i="20"/>
  <c r="S55" i="20"/>
  <c r="T107" i="19"/>
  <c r="T115" i="19"/>
  <c r="T108" i="19"/>
  <c r="T116" i="19"/>
  <c r="T109" i="19"/>
  <c r="T117" i="19"/>
  <c r="T110" i="19"/>
  <c r="T118" i="19"/>
  <c r="T111" i="19"/>
  <c r="T119" i="19"/>
  <c r="T112" i="19"/>
  <c r="T120" i="19"/>
  <c r="T114" i="19"/>
  <c r="T71" i="19"/>
  <c r="T123" i="19"/>
  <c r="T145" i="19"/>
  <c r="T124" i="19"/>
  <c r="T146" i="19"/>
  <c r="T125" i="19"/>
  <c r="T147" i="19"/>
  <c r="T126" i="19"/>
  <c r="T148" i="19"/>
  <c r="T127" i="19"/>
  <c r="T149" i="19"/>
  <c r="T128" i="19"/>
  <c r="T150" i="19"/>
  <c r="T129" i="19"/>
  <c r="T151" i="19"/>
  <c r="T130" i="19"/>
  <c r="T152" i="19"/>
  <c r="T131" i="19"/>
  <c r="T153" i="19"/>
  <c r="T132" i="19"/>
  <c r="T154" i="19"/>
  <c r="T133" i="19"/>
  <c r="T155" i="19"/>
  <c r="T134" i="19"/>
  <c r="T156" i="19"/>
  <c r="T135" i="19"/>
  <c r="T157" i="19"/>
  <c r="T136" i="19"/>
  <c r="T158" i="19"/>
  <c r="T137" i="19"/>
  <c r="T159" i="19"/>
  <c r="T138" i="19"/>
  <c r="T160" i="19"/>
  <c r="T139" i="19"/>
  <c r="T161" i="19"/>
  <c r="T140" i="19"/>
  <c r="T162" i="19"/>
  <c r="T141" i="19"/>
  <c r="T163" i="19"/>
  <c r="T142" i="19"/>
  <c r="T164" i="19"/>
  <c r="S75" i="19"/>
  <c r="S76" i="19"/>
  <c r="S77" i="19"/>
  <c r="S78" i="19"/>
  <c r="S79" i="19"/>
  <c r="S80" i="19"/>
  <c r="S88" i="19"/>
  <c r="R61" i="20"/>
  <c r="R19" i="20"/>
  <c r="R21" i="20"/>
  <c r="R20" i="20"/>
  <c r="R62" i="20"/>
  <c r="R26" i="20"/>
  <c r="R28" i="20"/>
  <c r="S29" i="20"/>
  <c r="R27" i="20"/>
  <c r="R63" i="20"/>
  <c r="R33" i="20"/>
  <c r="R34" i="20"/>
  <c r="R35" i="20"/>
  <c r="S36" i="20"/>
  <c r="R64" i="20"/>
  <c r="R40" i="20"/>
  <c r="R41" i="20"/>
  <c r="R42" i="20"/>
  <c r="S43" i="20"/>
  <c r="R65" i="20"/>
  <c r="R47" i="20"/>
  <c r="R49" i="20"/>
  <c r="R48" i="20"/>
  <c r="R66" i="20"/>
  <c r="R54" i="20"/>
  <c r="R56" i="20"/>
  <c r="R55" i="20"/>
  <c r="S57" i="20"/>
  <c r="S107" i="19"/>
  <c r="S115" i="19"/>
  <c r="S108" i="19"/>
  <c r="S116" i="19"/>
  <c r="S109" i="19"/>
  <c r="S117" i="19"/>
  <c r="S110" i="19"/>
  <c r="S118" i="19"/>
  <c r="S111" i="19"/>
  <c r="S119" i="19"/>
  <c r="S112" i="19"/>
  <c r="S120" i="19"/>
  <c r="S123" i="19"/>
  <c r="S145" i="19"/>
  <c r="S124" i="19"/>
  <c r="S146" i="19"/>
  <c r="S125" i="19"/>
  <c r="S147" i="19"/>
  <c r="S126" i="19"/>
  <c r="S148" i="19"/>
  <c r="S127" i="19"/>
  <c r="S149" i="19"/>
  <c r="S128" i="19"/>
  <c r="S150" i="19"/>
  <c r="S129" i="19"/>
  <c r="S151" i="19"/>
  <c r="S130" i="19"/>
  <c r="S152" i="19"/>
  <c r="S131" i="19"/>
  <c r="S153" i="19"/>
  <c r="S132" i="19"/>
  <c r="S154" i="19"/>
  <c r="S133" i="19"/>
  <c r="S155" i="19"/>
  <c r="S134" i="19"/>
  <c r="S156" i="19"/>
  <c r="S135" i="19"/>
  <c r="S157" i="19"/>
  <c r="S136" i="19"/>
  <c r="S158" i="19"/>
  <c r="S137" i="19"/>
  <c r="S159" i="19"/>
  <c r="S138" i="19"/>
  <c r="S160" i="19"/>
  <c r="S139" i="19"/>
  <c r="S161" i="19"/>
  <c r="S140" i="19"/>
  <c r="S162" i="19"/>
  <c r="S141" i="19"/>
  <c r="S163" i="19"/>
  <c r="S142" i="19"/>
  <c r="S164" i="19"/>
  <c r="R75" i="19"/>
  <c r="R76" i="19"/>
  <c r="R77" i="19"/>
  <c r="R78" i="19"/>
  <c r="R79" i="19"/>
  <c r="R80" i="19"/>
  <c r="R88" i="19"/>
  <c r="Q61" i="20"/>
  <c r="Q19" i="20"/>
  <c r="Q21" i="20"/>
  <c r="Q20" i="20"/>
  <c r="Q62" i="20"/>
  <c r="Q26" i="20"/>
  <c r="Q28" i="20"/>
  <c r="Q27" i="20"/>
  <c r="Q63" i="20"/>
  <c r="Q33" i="20"/>
  <c r="Q34" i="20"/>
  <c r="Q64" i="20"/>
  <c r="Q40" i="20"/>
  <c r="Q41" i="20"/>
  <c r="Q65" i="20"/>
  <c r="Q47" i="20"/>
  <c r="Q49" i="20"/>
  <c r="Q48" i="20"/>
  <c r="Q66" i="20"/>
  <c r="Q54" i="20"/>
  <c r="Q56" i="20"/>
  <c r="Q55" i="20"/>
  <c r="R107" i="19"/>
  <c r="R115" i="19"/>
  <c r="R108" i="19"/>
  <c r="R116" i="19"/>
  <c r="R109" i="19"/>
  <c r="R117" i="19"/>
  <c r="R110" i="19"/>
  <c r="R118" i="19"/>
  <c r="R111" i="19"/>
  <c r="R119" i="19"/>
  <c r="R112" i="19"/>
  <c r="R120" i="19"/>
  <c r="R123" i="19"/>
  <c r="R145" i="19"/>
  <c r="R124" i="19"/>
  <c r="R146" i="19"/>
  <c r="R125" i="19"/>
  <c r="R147" i="19"/>
  <c r="R126" i="19"/>
  <c r="R148" i="19"/>
  <c r="R127" i="19"/>
  <c r="R149" i="19"/>
  <c r="R128" i="19"/>
  <c r="R150" i="19"/>
  <c r="R129" i="19"/>
  <c r="R151" i="19"/>
  <c r="R130" i="19"/>
  <c r="R152" i="19"/>
  <c r="R131" i="19"/>
  <c r="R153" i="19"/>
  <c r="R132" i="19"/>
  <c r="R154" i="19"/>
  <c r="R133" i="19"/>
  <c r="R155" i="19"/>
  <c r="R134" i="19"/>
  <c r="R156" i="19"/>
  <c r="R135" i="19"/>
  <c r="R157" i="19"/>
  <c r="R136" i="19"/>
  <c r="R158" i="19"/>
  <c r="R137" i="19"/>
  <c r="R159" i="19"/>
  <c r="R138" i="19"/>
  <c r="R160" i="19"/>
  <c r="R139" i="19"/>
  <c r="R161" i="19"/>
  <c r="R140" i="19"/>
  <c r="R162" i="19"/>
  <c r="R141" i="19"/>
  <c r="R163" i="19"/>
  <c r="R142" i="19"/>
  <c r="R164" i="19"/>
  <c r="Q75" i="19"/>
  <c r="Q76" i="19"/>
  <c r="Q77" i="19"/>
  <c r="Q78" i="19"/>
  <c r="Q79" i="19"/>
  <c r="Q80" i="19"/>
  <c r="Q88" i="19"/>
  <c r="O61" i="20"/>
  <c r="O19" i="20"/>
  <c r="N16" i="1"/>
  <c r="O27" i="20" s="1"/>
  <c r="O28" i="20" s="1"/>
  <c r="O62" i="20"/>
  <c r="O26" i="20"/>
  <c r="O63" i="20"/>
  <c r="O33" i="20"/>
  <c r="O64" i="20"/>
  <c r="O40" i="20"/>
  <c r="O65" i="20"/>
  <c r="O47" i="20"/>
  <c r="O66" i="20"/>
  <c r="O54" i="20"/>
  <c r="Q107" i="19"/>
  <c r="Q115" i="19"/>
  <c r="Q108" i="19"/>
  <c r="Q116" i="19"/>
  <c r="Q109" i="19"/>
  <c r="Q117" i="19"/>
  <c r="Q110" i="19"/>
  <c r="Q118" i="19"/>
  <c r="Q111" i="19"/>
  <c r="Q119" i="19"/>
  <c r="Q112" i="19"/>
  <c r="Q120" i="19"/>
  <c r="Q123" i="19"/>
  <c r="Q145" i="19"/>
  <c r="Q124" i="19"/>
  <c r="Q146" i="19"/>
  <c r="Q125" i="19"/>
  <c r="Q147" i="19"/>
  <c r="Q126" i="19"/>
  <c r="Q148" i="19"/>
  <c r="Q127" i="19"/>
  <c r="Q149" i="19"/>
  <c r="Q128" i="19"/>
  <c r="Q150" i="19"/>
  <c r="Q129" i="19"/>
  <c r="Q151" i="19"/>
  <c r="Q130" i="19"/>
  <c r="Q152" i="19"/>
  <c r="Q131" i="19"/>
  <c r="Q153" i="19"/>
  <c r="Q132" i="19"/>
  <c r="Q154" i="19"/>
  <c r="Q133" i="19"/>
  <c r="Q155" i="19"/>
  <c r="Q134" i="19"/>
  <c r="Q156" i="19"/>
  <c r="Q135" i="19"/>
  <c r="Q157" i="19"/>
  <c r="Q136" i="19"/>
  <c r="Q158" i="19"/>
  <c r="Q137" i="19"/>
  <c r="Q159" i="19"/>
  <c r="Q138" i="19"/>
  <c r="Q160" i="19"/>
  <c r="Q139" i="19"/>
  <c r="Q161" i="19"/>
  <c r="Q140" i="19"/>
  <c r="Q162" i="19"/>
  <c r="Q141" i="19"/>
  <c r="Q163" i="19"/>
  <c r="Q142" i="19"/>
  <c r="Q164" i="19"/>
  <c r="O75" i="19"/>
  <c r="O76" i="19"/>
  <c r="O77" i="19"/>
  <c r="O78" i="19"/>
  <c r="O79" i="19"/>
  <c r="O80" i="19"/>
  <c r="O88" i="19"/>
  <c r="N61" i="20"/>
  <c r="N19" i="20"/>
  <c r="M16" i="1"/>
  <c r="N48" i="20" s="1"/>
  <c r="N49" i="20" s="1"/>
  <c r="N62" i="20"/>
  <c r="N26" i="20"/>
  <c r="N63" i="20"/>
  <c r="N33" i="20"/>
  <c r="N64" i="20"/>
  <c r="N40" i="20"/>
  <c r="N65" i="20"/>
  <c r="N47" i="20"/>
  <c r="N66" i="20"/>
  <c r="N54" i="20"/>
  <c r="O107" i="19"/>
  <c r="O115" i="19"/>
  <c r="O108" i="19"/>
  <c r="O116" i="19"/>
  <c r="O109" i="19"/>
  <c r="O117" i="19"/>
  <c r="O110" i="19"/>
  <c r="O118" i="19"/>
  <c r="O111" i="19"/>
  <c r="O119" i="19"/>
  <c r="O112" i="19"/>
  <c r="O120" i="19"/>
  <c r="O123" i="19"/>
  <c r="O145" i="19"/>
  <c r="O124" i="19"/>
  <c r="O146" i="19"/>
  <c r="O125" i="19"/>
  <c r="O147" i="19"/>
  <c r="O126" i="19"/>
  <c r="O148" i="19"/>
  <c r="O127" i="19"/>
  <c r="O149" i="19"/>
  <c r="O128" i="19"/>
  <c r="O150" i="19"/>
  <c r="O129" i="19"/>
  <c r="O151" i="19"/>
  <c r="O130" i="19"/>
  <c r="O152" i="19"/>
  <c r="O131" i="19"/>
  <c r="O153" i="19"/>
  <c r="O132" i="19"/>
  <c r="O154" i="19"/>
  <c r="O133" i="19"/>
  <c r="O155" i="19"/>
  <c r="O134" i="19"/>
  <c r="O156" i="19"/>
  <c r="O135" i="19"/>
  <c r="O157" i="19"/>
  <c r="O136" i="19"/>
  <c r="O158" i="19"/>
  <c r="O137" i="19"/>
  <c r="O159" i="19"/>
  <c r="O138" i="19"/>
  <c r="O160" i="19"/>
  <c r="O139" i="19"/>
  <c r="O161" i="19"/>
  <c r="O140" i="19"/>
  <c r="O162" i="19"/>
  <c r="O141" i="19"/>
  <c r="O163" i="19"/>
  <c r="O142" i="19"/>
  <c r="O164" i="19"/>
  <c r="O144" i="19"/>
  <c r="O72" i="19"/>
  <c r="N75" i="19"/>
  <c r="N76" i="19"/>
  <c r="N77" i="19"/>
  <c r="N78" i="19"/>
  <c r="N79" i="19"/>
  <c r="N80" i="19"/>
  <c r="N88" i="19"/>
  <c r="M61" i="20"/>
  <c r="M19" i="20"/>
  <c r="L16" i="1"/>
  <c r="M62" i="20"/>
  <c r="M26" i="20"/>
  <c r="M63" i="20"/>
  <c r="M33" i="20"/>
  <c r="M64" i="20"/>
  <c r="M40" i="20"/>
  <c r="M65" i="20"/>
  <c r="M47" i="20"/>
  <c r="M66" i="20"/>
  <c r="M54" i="20"/>
  <c r="N107" i="19"/>
  <c r="N115" i="19"/>
  <c r="N108" i="19"/>
  <c r="N116" i="19"/>
  <c r="N109" i="19"/>
  <c r="N117" i="19"/>
  <c r="N110" i="19"/>
  <c r="N118" i="19"/>
  <c r="N111" i="19"/>
  <c r="N119" i="19"/>
  <c r="N112" i="19"/>
  <c r="N120" i="19"/>
  <c r="N123" i="19"/>
  <c r="N145" i="19"/>
  <c r="N124" i="19"/>
  <c r="N146" i="19"/>
  <c r="N125" i="19"/>
  <c r="N147" i="19"/>
  <c r="N126" i="19"/>
  <c r="N148" i="19"/>
  <c r="N127" i="19"/>
  <c r="N149" i="19"/>
  <c r="N128" i="19"/>
  <c r="N150" i="19"/>
  <c r="N129" i="19"/>
  <c r="N151" i="19"/>
  <c r="N130" i="19"/>
  <c r="N152" i="19"/>
  <c r="N131" i="19"/>
  <c r="N153" i="19"/>
  <c r="N132" i="19"/>
  <c r="N154" i="19"/>
  <c r="N133" i="19"/>
  <c r="N155" i="19"/>
  <c r="N134" i="19"/>
  <c r="N156" i="19"/>
  <c r="N135" i="19"/>
  <c r="N157" i="19"/>
  <c r="N136" i="19"/>
  <c r="N158" i="19"/>
  <c r="N137" i="19"/>
  <c r="N159" i="19"/>
  <c r="N138" i="19"/>
  <c r="N160" i="19"/>
  <c r="N139" i="19"/>
  <c r="N161" i="19"/>
  <c r="N140" i="19"/>
  <c r="N162" i="19"/>
  <c r="N141" i="19"/>
  <c r="N163" i="19"/>
  <c r="N142" i="19"/>
  <c r="N164" i="19"/>
  <c r="M75" i="19"/>
  <c r="M76" i="19"/>
  <c r="M77" i="19"/>
  <c r="M78" i="19"/>
  <c r="M79" i="19"/>
  <c r="M80" i="19"/>
  <c r="M88" i="19"/>
  <c r="L61" i="20"/>
  <c r="L19" i="20"/>
  <c r="K16" i="1"/>
  <c r="L20" i="20" s="1"/>
  <c r="L21" i="20" s="1"/>
  <c r="L62" i="20"/>
  <c r="L26" i="20"/>
  <c r="L63" i="20"/>
  <c r="L33" i="20"/>
  <c r="L64" i="20"/>
  <c r="L40" i="20"/>
  <c r="L41" i="20"/>
  <c r="L65" i="20"/>
  <c r="L47" i="20"/>
  <c r="L66" i="20"/>
  <c r="L54" i="20"/>
  <c r="M107" i="19"/>
  <c r="M115" i="19"/>
  <c r="M108" i="19"/>
  <c r="M116" i="19"/>
  <c r="M114" i="19"/>
  <c r="M71" i="19"/>
  <c r="M109" i="19"/>
  <c r="M117" i="19"/>
  <c r="M110" i="19"/>
  <c r="M118" i="19"/>
  <c r="M111" i="19"/>
  <c r="M119" i="19"/>
  <c r="M112" i="19"/>
  <c r="M120" i="19"/>
  <c r="M123" i="19"/>
  <c r="M145" i="19"/>
  <c r="M124" i="19"/>
  <c r="M146" i="19"/>
  <c r="M125" i="19"/>
  <c r="M147" i="19"/>
  <c r="M126" i="19"/>
  <c r="M148" i="19"/>
  <c r="M127" i="19"/>
  <c r="M149" i="19"/>
  <c r="M128" i="19"/>
  <c r="M150" i="19"/>
  <c r="M129" i="19"/>
  <c r="M151" i="19"/>
  <c r="M130" i="19"/>
  <c r="M152" i="19"/>
  <c r="M131" i="19"/>
  <c r="M153" i="19"/>
  <c r="M132" i="19"/>
  <c r="M154" i="19"/>
  <c r="M133" i="19"/>
  <c r="M155" i="19"/>
  <c r="M134" i="19"/>
  <c r="M156" i="19"/>
  <c r="M135" i="19"/>
  <c r="M157" i="19"/>
  <c r="M136" i="19"/>
  <c r="M158" i="19"/>
  <c r="M137" i="19"/>
  <c r="M159" i="19"/>
  <c r="M138" i="19"/>
  <c r="M160" i="19"/>
  <c r="M139" i="19"/>
  <c r="M161" i="19"/>
  <c r="M140" i="19"/>
  <c r="M162" i="19"/>
  <c r="M141" i="19"/>
  <c r="M163" i="19"/>
  <c r="M142" i="19"/>
  <c r="M164" i="19"/>
  <c r="L75" i="19"/>
  <c r="L76" i="19"/>
  <c r="L77" i="19"/>
  <c r="L78" i="19"/>
  <c r="L79" i="19"/>
  <c r="L80" i="19"/>
  <c r="L88" i="19"/>
  <c r="K61" i="20"/>
  <c r="K19" i="20"/>
  <c r="J16" i="1"/>
  <c r="K27" i="20" s="1"/>
  <c r="K28" i="20" s="1"/>
  <c r="L29" i="20" s="1"/>
  <c r="K62" i="20"/>
  <c r="K26" i="20"/>
  <c r="K63" i="20"/>
  <c r="K33" i="20"/>
  <c r="K64" i="20"/>
  <c r="K40" i="20"/>
  <c r="K65" i="20"/>
  <c r="K47" i="20"/>
  <c r="K66" i="20"/>
  <c r="K54" i="20"/>
  <c r="L107" i="19"/>
  <c r="L115" i="19"/>
  <c r="L108" i="19"/>
  <c r="L116" i="19"/>
  <c r="L109" i="19"/>
  <c r="L117" i="19"/>
  <c r="L110" i="19"/>
  <c r="L118" i="19"/>
  <c r="L111" i="19"/>
  <c r="L119" i="19"/>
  <c r="L112" i="19"/>
  <c r="L120" i="19"/>
  <c r="L123" i="19"/>
  <c r="L145" i="19"/>
  <c r="L124" i="19"/>
  <c r="L146" i="19"/>
  <c r="L125" i="19"/>
  <c r="L147" i="19"/>
  <c r="L126" i="19"/>
  <c r="L148" i="19"/>
  <c r="L127" i="19"/>
  <c r="L149" i="19"/>
  <c r="L128" i="19"/>
  <c r="L150" i="19"/>
  <c r="L129" i="19"/>
  <c r="L151" i="19"/>
  <c r="L130" i="19"/>
  <c r="L152" i="19"/>
  <c r="L131" i="19"/>
  <c r="L153" i="19"/>
  <c r="L132" i="19"/>
  <c r="L154" i="19"/>
  <c r="L133" i="19"/>
  <c r="L155" i="19"/>
  <c r="L134" i="19"/>
  <c r="L156" i="19"/>
  <c r="L135" i="19"/>
  <c r="L157" i="19"/>
  <c r="L136" i="19"/>
  <c r="L158" i="19"/>
  <c r="L137" i="19"/>
  <c r="L159" i="19"/>
  <c r="L138" i="19"/>
  <c r="L160" i="19"/>
  <c r="L139" i="19"/>
  <c r="L161" i="19"/>
  <c r="L140" i="19"/>
  <c r="L162" i="19"/>
  <c r="L141" i="19"/>
  <c r="L163" i="19"/>
  <c r="L142" i="19"/>
  <c r="L164" i="19"/>
  <c r="K75" i="19"/>
  <c r="K76" i="19"/>
  <c r="K77" i="19"/>
  <c r="K78" i="19"/>
  <c r="K79" i="19"/>
  <c r="K80" i="19"/>
  <c r="K88" i="19"/>
  <c r="J61" i="20"/>
  <c r="J19" i="20"/>
  <c r="I16" i="1"/>
  <c r="J27" i="20" s="1"/>
  <c r="J28" i="20" s="1"/>
  <c r="K29" i="20" s="1"/>
  <c r="J62" i="20"/>
  <c r="J26" i="20"/>
  <c r="J63" i="20"/>
  <c r="J33" i="20"/>
  <c r="J64" i="20"/>
  <c r="J40" i="20"/>
  <c r="J65" i="20"/>
  <c r="J47" i="20"/>
  <c r="J66" i="20"/>
  <c r="J54" i="20"/>
  <c r="K107" i="19"/>
  <c r="K115" i="19"/>
  <c r="K108" i="19"/>
  <c r="K116" i="19"/>
  <c r="K109" i="19"/>
  <c r="K117" i="19"/>
  <c r="K110" i="19"/>
  <c r="K118" i="19"/>
  <c r="K111" i="19"/>
  <c r="K119" i="19"/>
  <c r="K112" i="19"/>
  <c r="K120" i="19"/>
  <c r="K123" i="19"/>
  <c r="K145" i="19"/>
  <c r="K124" i="19"/>
  <c r="K146" i="19"/>
  <c r="K125" i="19"/>
  <c r="K147" i="19"/>
  <c r="K126" i="19"/>
  <c r="K148" i="19"/>
  <c r="K127" i="19"/>
  <c r="K149" i="19"/>
  <c r="K128" i="19"/>
  <c r="K150" i="19"/>
  <c r="K129" i="19"/>
  <c r="K151" i="19"/>
  <c r="K130" i="19"/>
  <c r="K152" i="19"/>
  <c r="K131" i="19"/>
  <c r="K153" i="19"/>
  <c r="K132" i="19"/>
  <c r="K154" i="19"/>
  <c r="K133" i="19"/>
  <c r="K155" i="19"/>
  <c r="K134" i="19"/>
  <c r="K156" i="19"/>
  <c r="K135" i="19"/>
  <c r="K157" i="19"/>
  <c r="K136" i="19"/>
  <c r="K158" i="19"/>
  <c r="K137" i="19"/>
  <c r="K159" i="19"/>
  <c r="K138" i="19"/>
  <c r="K160" i="19"/>
  <c r="K139" i="19"/>
  <c r="K161" i="19"/>
  <c r="K140" i="19"/>
  <c r="K162" i="19"/>
  <c r="K141" i="19"/>
  <c r="K163" i="19"/>
  <c r="K142" i="19"/>
  <c r="K164" i="19"/>
  <c r="J75" i="19"/>
  <c r="J76" i="19"/>
  <c r="J77" i="19"/>
  <c r="J78" i="19"/>
  <c r="J79" i="19"/>
  <c r="J80" i="19"/>
  <c r="J88" i="19"/>
  <c r="I61" i="20"/>
  <c r="I19" i="20"/>
  <c r="H16" i="1"/>
  <c r="I62" i="20"/>
  <c r="I26" i="20"/>
  <c r="I63" i="20"/>
  <c r="I33" i="20"/>
  <c r="I64" i="20"/>
  <c r="I40" i="20"/>
  <c r="I65" i="20"/>
  <c r="I47" i="20"/>
  <c r="I66" i="20"/>
  <c r="I54" i="20"/>
  <c r="J107" i="19"/>
  <c r="J115" i="19"/>
  <c r="J108" i="19"/>
  <c r="J116" i="19"/>
  <c r="J109" i="19"/>
  <c r="J117" i="19"/>
  <c r="J110" i="19"/>
  <c r="J118" i="19"/>
  <c r="J111" i="19"/>
  <c r="J119" i="19"/>
  <c r="J112" i="19"/>
  <c r="J120" i="19"/>
  <c r="J123" i="19"/>
  <c r="J145" i="19"/>
  <c r="J124" i="19"/>
  <c r="J146" i="19"/>
  <c r="J125" i="19"/>
  <c r="J147" i="19"/>
  <c r="J126" i="19"/>
  <c r="J148" i="19"/>
  <c r="J127" i="19"/>
  <c r="J149" i="19"/>
  <c r="J128" i="19"/>
  <c r="J150" i="19"/>
  <c r="J129" i="19"/>
  <c r="J151" i="19"/>
  <c r="J130" i="19"/>
  <c r="J152" i="19"/>
  <c r="J131" i="19"/>
  <c r="J153" i="19"/>
  <c r="J132" i="19"/>
  <c r="J154" i="19"/>
  <c r="J133" i="19"/>
  <c r="J155" i="19"/>
  <c r="J134" i="19"/>
  <c r="J156" i="19"/>
  <c r="J135" i="19"/>
  <c r="J157" i="19"/>
  <c r="J136" i="19"/>
  <c r="J158" i="19"/>
  <c r="J137" i="19"/>
  <c r="J159" i="19"/>
  <c r="J138" i="19"/>
  <c r="J160" i="19"/>
  <c r="J139" i="19"/>
  <c r="J161" i="19"/>
  <c r="J140" i="19"/>
  <c r="J162" i="19"/>
  <c r="J141" i="19"/>
  <c r="J163" i="19"/>
  <c r="J142" i="19"/>
  <c r="J164" i="19"/>
  <c r="I75" i="19"/>
  <c r="I76" i="19"/>
  <c r="I77" i="19"/>
  <c r="I78" i="19"/>
  <c r="I79" i="19"/>
  <c r="I80" i="19"/>
  <c r="I88" i="19"/>
  <c r="H61" i="20"/>
  <c r="H19" i="20"/>
  <c r="G16" i="1"/>
  <c r="H27" i="20" s="1"/>
  <c r="H28" i="20" s="1"/>
  <c r="H62" i="20"/>
  <c r="H26" i="20"/>
  <c r="H63" i="20"/>
  <c r="H33" i="20"/>
  <c r="H64" i="20"/>
  <c r="H40" i="20"/>
  <c r="H65" i="20"/>
  <c r="H47" i="20"/>
  <c r="H66" i="20"/>
  <c r="H54" i="20"/>
  <c r="I107" i="19"/>
  <c r="I115" i="19"/>
  <c r="I108" i="19"/>
  <c r="I116" i="19"/>
  <c r="I109" i="19"/>
  <c r="I117" i="19"/>
  <c r="I110" i="19"/>
  <c r="I118" i="19"/>
  <c r="I111" i="19"/>
  <c r="I119" i="19"/>
  <c r="I112" i="19"/>
  <c r="I120" i="19"/>
  <c r="I123" i="19"/>
  <c r="I145" i="19"/>
  <c r="I124" i="19"/>
  <c r="I146" i="19"/>
  <c r="I125" i="19"/>
  <c r="I147" i="19"/>
  <c r="I126" i="19"/>
  <c r="I148" i="19"/>
  <c r="I127" i="19"/>
  <c r="I149" i="19"/>
  <c r="I128" i="19"/>
  <c r="I150" i="19"/>
  <c r="I129" i="19"/>
  <c r="I151" i="19"/>
  <c r="I130" i="19"/>
  <c r="I152" i="19"/>
  <c r="I131" i="19"/>
  <c r="I153" i="19"/>
  <c r="I132" i="19"/>
  <c r="I154" i="19"/>
  <c r="I133" i="19"/>
  <c r="I155" i="19"/>
  <c r="I134" i="19"/>
  <c r="I156" i="19"/>
  <c r="I135" i="19"/>
  <c r="I157" i="19"/>
  <c r="I136" i="19"/>
  <c r="I158" i="19"/>
  <c r="I137" i="19"/>
  <c r="I159" i="19"/>
  <c r="I138" i="19"/>
  <c r="I160" i="19"/>
  <c r="I139" i="19"/>
  <c r="I161" i="19"/>
  <c r="I140" i="19"/>
  <c r="I162" i="19"/>
  <c r="I141" i="19"/>
  <c r="I163" i="19"/>
  <c r="I142" i="19"/>
  <c r="I164" i="19"/>
  <c r="I144" i="19"/>
  <c r="I72" i="19"/>
  <c r="H75" i="19"/>
  <c r="H76" i="19"/>
  <c r="H77" i="19"/>
  <c r="H78" i="19"/>
  <c r="H79" i="19"/>
  <c r="H80" i="19"/>
  <c r="H88" i="19"/>
  <c r="G61" i="20"/>
  <c r="G19" i="20"/>
  <c r="F16" i="1"/>
  <c r="G20" i="20" s="1"/>
  <c r="G21" i="20" s="1"/>
  <c r="G62" i="20"/>
  <c r="G26" i="20"/>
  <c r="G63" i="20"/>
  <c r="G33" i="20"/>
  <c r="G34" i="20"/>
  <c r="G35" i="20" s="1"/>
  <c r="G64" i="20"/>
  <c r="G40" i="20"/>
  <c r="G41" i="20"/>
  <c r="G42" i="20" s="1"/>
  <c r="G65" i="20"/>
  <c r="G47" i="20"/>
  <c r="G66" i="20"/>
  <c r="G54" i="20"/>
  <c r="H107" i="19"/>
  <c r="H115" i="19"/>
  <c r="H108" i="19"/>
  <c r="H116" i="19"/>
  <c r="H109" i="19"/>
  <c r="H117" i="19"/>
  <c r="H110" i="19"/>
  <c r="H118" i="19"/>
  <c r="H111" i="19"/>
  <c r="H119" i="19"/>
  <c r="H112" i="19"/>
  <c r="H120" i="19"/>
  <c r="H123" i="19"/>
  <c r="H145" i="19"/>
  <c r="H124" i="19"/>
  <c r="H146" i="19"/>
  <c r="H125" i="19"/>
  <c r="H147" i="19"/>
  <c r="H126" i="19"/>
  <c r="H148" i="19"/>
  <c r="H127" i="19"/>
  <c r="H149" i="19"/>
  <c r="H128" i="19"/>
  <c r="H150" i="19"/>
  <c r="H129" i="19"/>
  <c r="H151" i="19"/>
  <c r="H130" i="19"/>
  <c r="H152" i="19"/>
  <c r="H131" i="19"/>
  <c r="H153" i="19"/>
  <c r="H132" i="19"/>
  <c r="H154" i="19"/>
  <c r="H133" i="19"/>
  <c r="H155" i="19"/>
  <c r="H134" i="19"/>
  <c r="H156" i="19"/>
  <c r="H135" i="19"/>
  <c r="H157" i="19"/>
  <c r="H136" i="19"/>
  <c r="H158" i="19"/>
  <c r="H137" i="19"/>
  <c r="H159" i="19"/>
  <c r="H138" i="19"/>
  <c r="H160" i="19"/>
  <c r="H139" i="19"/>
  <c r="H161" i="19"/>
  <c r="H140" i="19"/>
  <c r="H162" i="19"/>
  <c r="H141" i="19"/>
  <c r="H163" i="19"/>
  <c r="H142" i="19"/>
  <c r="H164" i="19"/>
  <c r="G75" i="19"/>
  <c r="G76" i="19"/>
  <c r="G77" i="19"/>
  <c r="G78" i="19"/>
  <c r="G79" i="19"/>
  <c r="G80" i="19"/>
  <c r="G88" i="19"/>
  <c r="F61" i="20"/>
  <c r="F19" i="20"/>
  <c r="E16" i="1"/>
  <c r="F41" i="20" s="1"/>
  <c r="F42" i="20" s="1"/>
  <c r="G43" i="20" s="1"/>
  <c r="F62" i="20"/>
  <c r="F26" i="20"/>
  <c r="F63" i="20"/>
  <c r="F33" i="20"/>
  <c r="F64" i="20"/>
  <c r="F40" i="20"/>
  <c r="F65" i="20"/>
  <c r="F47" i="20"/>
  <c r="F66" i="20"/>
  <c r="F54" i="20"/>
  <c r="G107" i="19"/>
  <c r="G115" i="19"/>
  <c r="G108" i="19"/>
  <c r="G116" i="19"/>
  <c r="G109" i="19"/>
  <c r="G117" i="19"/>
  <c r="G110" i="19"/>
  <c r="G118" i="19"/>
  <c r="G111" i="19"/>
  <c r="G119" i="19"/>
  <c r="G112" i="19"/>
  <c r="G120" i="19"/>
  <c r="G123" i="19"/>
  <c r="G145" i="19"/>
  <c r="G124" i="19"/>
  <c r="G146" i="19"/>
  <c r="G125" i="19"/>
  <c r="G147" i="19"/>
  <c r="G126" i="19"/>
  <c r="G148" i="19"/>
  <c r="G127" i="19"/>
  <c r="G149" i="19"/>
  <c r="G128" i="19"/>
  <c r="G150" i="19"/>
  <c r="G129" i="19"/>
  <c r="G151" i="19"/>
  <c r="G130" i="19"/>
  <c r="G152" i="19"/>
  <c r="G131" i="19"/>
  <c r="G153" i="19"/>
  <c r="G132" i="19"/>
  <c r="G154" i="19"/>
  <c r="G133" i="19"/>
  <c r="G155" i="19"/>
  <c r="G134" i="19"/>
  <c r="G156" i="19"/>
  <c r="G135" i="19"/>
  <c r="G157" i="19"/>
  <c r="G136" i="19"/>
  <c r="G158" i="19"/>
  <c r="G137" i="19"/>
  <c r="G159" i="19"/>
  <c r="G138" i="19"/>
  <c r="G160" i="19"/>
  <c r="G139" i="19"/>
  <c r="G161" i="19"/>
  <c r="G140" i="19"/>
  <c r="G162" i="19"/>
  <c r="G141" i="19"/>
  <c r="G163" i="19"/>
  <c r="G142" i="19"/>
  <c r="G164" i="19"/>
  <c r="F75" i="19"/>
  <c r="F76" i="19"/>
  <c r="F77" i="19"/>
  <c r="F78" i="19"/>
  <c r="F79" i="19"/>
  <c r="F80" i="19"/>
  <c r="F88" i="19"/>
  <c r="E61" i="20"/>
  <c r="E19" i="20"/>
  <c r="D16" i="1"/>
  <c r="E41" i="20" s="1"/>
  <c r="E42" i="20" s="1"/>
  <c r="E62" i="20"/>
  <c r="E26" i="20"/>
  <c r="E63" i="20"/>
  <c r="E33" i="20"/>
  <c r="E64" i="20"/>
  <c r="E40" i="20"/>
  <c r="E65" i="20"/>
  <c r="E47" i="20"/>
  <c r="E66" i="20"/>
  <c r="E54" i="20"/>
  <c r="F107" i="19"/>
  <c r="F115" i="19"/>
  <c r="F108" i="19"/>
  <c r="F116" i="19"/>
  <c r="F109" i="19"/>
  <c r="F117" i="19"/>
  <c r="F110" i="19"/>
  <c r="F118" i="19"/>
  <c r="F111" i="19"/>
  <c r="F119" i="19"/>
  <c r="F112" i="19"/>
  <c r="F120" i="19"/>
  <c r="F123" i="19"/>
  <c r="F145" i="19"/>
  <c r="F124" i="19"/>
  <c r="F146" i="19"/>
  <c r="F125" i="19"/>
  <c r="F147" i="19"/>
  <c r="F126" i="19"/>
  <c r="F148" i="19"/>
  <c r="F127" i="19"/>
  <c r="F149" i="19"/>
  <c r="F128" i="19"/>
  <c r="F150" i="19"/>
  <c r="F129" i="19"/>
  <c r="F151" i="19"/>
  <c r="F130" i="19"/>
  <c r="F152" i="19"/>
  <c r="F131" i="19"/>
  <c r="F153" i="19"/>
  <c r="F132" i="19"/>
  <c r="F154" i="19"/>
  <c r="F133" i="19"/>
  <c r="F155" i="19"/>
  <c r="F134" i="19"/>
  <c r="F156" i="19"/>
  <c r="F135" i="19"/>
  <c r="F157" i="19"/>
  <c r="F136" i="19"/>
  <c r="F158" i="19"/>
  <c r="F137" i="19"/>
  <c r="F159" i="19"/>
  <c r="F138" i="19"/>
  <c r="F160" i="19"/>
  <c r="F139" i="19"/>
  <c r="F161" i="19"/>
  <c r="F140" i="19"/>
  <c r="F162" i="19"/>
  <c r="F141" i="19"/>
  <c r="F163" i="19"/>
  <c r="F142" i="19"/>
  <c r="F164" i="19"/>
  <c r="E75" i="19"/>
  <c r="E76" i="19"/>
  <c r="E77" i="19"/>
  <c r="E78" i="19"/>
  <c r="E79" i="19"/>
  <c r="E80" i="19"/>
  <c r="E88" i="19"/>
  <c r="D61" i="20"/>
  <c r="D19" i="20"/>
  <c r="C16" i="1"/>
  <c r="D55" i="20" s="1"/>
  <c r="D56" i="20" s="1"/>
  <c r="D62" i="20"/>
  <c r="D26" i="20"/>
  <c r="D63" i="20"/>
  <c r="D33" i="20"/>
  <c r="D64" i="20"/>
  <c r="D40" i="20"/>
  <c r="D65" i="20"/>
  <c r="D47" i="20"/>
  <c r="D66" i="20"/>
  <c r="D54" i="20"/>
  <c r="E107" i="19"/>
  <c r="E115" i="19"/>
  <c r="E108" i="19"/>
  <c r="E116" i="19"/>
  <c r="E109" i="19"/>
  <c r="E117" i="19"/>
  <c r="E110" i="19"/>
  <c r="E118" i="19"/>
  <c r="E111" i="19"/>
  <c r="E119" i="19"/>
  <c r="E112" i="19"/>
  <c r="E120" i="19"/>
  <c r="E123" i="19"/>
  <c r="E145" i="19"/>
  <c r="E124" i="19"/>
  <c r="E146" i="19"/>
  <c r="E125" i="19"/>
  <c r="E147" i="19"/>
  <c r="E126" i="19"/>
  <c r="E148" i="19"/>
  <c r="E127" i="19"/>
  <c r="E149" i="19"/>
  <c r="E128" i="19"/>
  <c r="E150" i="19"/>
  <c r="E129" i="19"/>
  <c r="E151" i="19"/>
  <c r="E130" i="19"/>
  <c r="E152" i="19"/>
  <c r="E131" i="19"/>
  <c r="E153" i="19"/>
  <c r="E132" i="19"/>
  <c r="E154" i="19"/>
  <c r="E133" i="19"/>
  <c r="E155" i="19"/>
  <c r="E134" i="19"/>
  <c r="E156" i="19"/>
  <c r="E135" i="19"/>
  <c r="E157" i="19"/>
  <c r="E136" i="19"/>
  <c r="E158" i="19"/>
  <c r="E137" i="19"/>
  <c r="E159" i="19"/>
  <c r="E138" i="19"/>
  <c r="E160" i="19"/>
  <c r="E139" i="19"/>
  <c r="E161" i="19"/>
  <c r="E140" i="19"/>
  <c r="E162" i="19"/>
  <c r="E141" i="19"/>
  <c r="E163" i="19"/>
  <c r="E142" i="19"/>
  <c r="E164" i="19"/>
  <c r="D75" i="19"/>
  <c r="D76" i="19"/>
  <c r="D77" i="19"/>
  <c r="D78" i="19"/>
  <c r="D79" i="19"/>
  <c r="D80" i="19"/>
  <c r="D88" i="19"/>
  <c r="D107" i="19"/>
  <c r="D115" i="19"/>
  <c r="D108" i="19"/>
  <c r="D116" i="19"/>
  <c r="D109" i="19"/>
  <c r="D117" i="19"/>
  <c r="D110" i="19"/>
  <c r="D118" i="19"/>
  <c r="D111" i="19"/>
  <c r="D119" i="19"/>
  <c r="D112" i="19"/>
  <c r="D120" i="19"/>
  <c r="D123" i="19"/>
  <c r="D145" i="19"/>
  <c r="D124" i="19"/>
  <c r="D146" i="19" s="1"/>
  <c r="D125" i="19"/>
  <c r="D147" i="19"/>
  <c r="D126" i="19"/>
  <c r="D148" i="19"/>
  <c r="D127" i="19"/>
  <c r="D149" i="19"/>
  <c r="D128" i="19"/>
  <c r="D150" i="19"/>
  <c r="D129" i="19"/>
  <c r="D151" i="19"/>
  <c r="D130" i="19"/>
  <c r="D152" i="19"/>
  <c r="D131" i="19"/>
  <c r="D153" i="19"/>
  <c r="D132" i="19"/>
  <c r="D154" i="19"/>
  <c r="D133" i="19"/>
  <c r="D155" i="19"/>
  <c r="D134" i="19"/>
  <c r="D156" i="19"/>
  <c r="D135" i="19"/>
  <c r="D157" i="19"/>
  <c r="D136" i="19"/>
  <c r="D158" i="19"/>
  <c r="D137" i="19"/>
  <c r="D159" i="19"/>
  <c r="D138" i="19"/>
  <c r="D160" i="19"/>
  <c r="D139" i="19"/>
  <c r="D161" i="19"/>
  <c r="D140" i="19"/>
  <c r="D162" i="19"/>
  <c r="D141" i="19"/>
  <c r="D163" i="19"/>
  <c r="D142" i="19"/>
  <c r="D164" i="19"/>
  <c r="BJ33" i="19"/>
  <c r="BJ41" i="19"/>
  <c r="BJ34" i="19"/>
  <c r="BJ42" i="19"/>
  <c r="BJ35" i="19"/>
  <c r="BJ43" i="19"/>
  <c r="BJ36" i="19"/>
  <c r="BJ44" i="19"/>
  <c r="BJ37" i="19"/>
  <c r="BJ45" i="19"/>
  <c r="BJ38" i="19"/>
  <c r="BJ46" i="19"/>
  <c r="BJ49" i="19"/>
  <c r="BJ54" i="19"/>
  <c r="BJ50" i="19"/>
  <c r="BJ55" i="19"/>
  <c r="BJ53" i="19"/>
  <c r="BJ30" i="19"/>
  <c r="BJ51" i="19"/>
  <c r="BJ56" i="19"/>
  <c r="BK33" i="19"/>
  <c r="BK41" i="19"/>
  <c r="BK34" i="19"/>
  <c r="BK42" i="19"/>
  <c r="BK35" i="19"/>
  <c r="BK43" i="19"/>
  <c r="BK36" i="19"/>
  <c r="BK44" i="19"/>
  <c r="BK37" i="19"/>
  <c r="BK45" i="19"/>
  <c r="BK38" i="19"/>
  <c r="BK46" i="19"/>
  <c r="BK49" i="19"/>
  <c r="BK54" i="19"/>
  <c r="BK50" i="19"/>
  <c r="BK55" i="19"/>
  <c r="BK51" i="19"/>
  <c r="BK56" i="19"/>
  <c r="BL33" i="19"/>
  <c r="BL41" i="19"/>
  <c r="BL34" i="19"/>
  <c r="BL42" i="19"/>
  <c r="BL35" i="19"/>
  <c r="BL43" i="19"/>
  <c r="BL36" i="19"/>
  <c r="BL44" i="19"/>
  <c r="BL37" i="19"/>
  <c r="BL45" i="19"/>
  <c r="BL38" i="19"/>
  <c r="BL46" i="19"/>
  <c r="BL40" i="19"/>
  <c r="BL29" i="19"/>
  <c r="BL28" i="19"/>
  <c r="BL20" i="22"/>
  <c r="BL49" i="19"/>
  <c r="BL54" i="19"/>
  <c r="BL50" i="19"/>
  <c r="BL55" i="19"/>
  <c r="BL53" i="19"/>
  <c r="BL30" i="19"/>
  <c r="BL51" i="19"/>
  <c r="BL56" i="19"/>
  <c r="BM33" i="19"/>
  <c r="BM41" i="19"/>
  <c r="BM34" i="19"/>
  <c r="BM42" i="19"/>
  <c r="BM35" i="19"/>
  <c r="BM43" i="19"/>
  <c r="BM36" i="19"/>
  <c r="BM44" i="19"/>
  <c r="BM37" i="19"/>
  <c r="BM45" i="19"/>
  <c r="BM38" i="19"/>
  <c r="BM46" i="19"/>
  <c r="BM49" i="19"/>
  <c r="BM54" i="19"/>
  <c r="BM50" i="19"/>
  <c r="BM55" i="19"/>
  <c r="BM51" i="19"/>
  <c r="BM56" i="19"/>
  <c r="BN33" i="19"/>
  <c r="BN41" i="19"/>
  <c r="BN34" i="19"/>
  <c r="BN42" i="19"/>
  <c r="BN35" i="19"/>
  <c r="BN43" i="19"/>
  <c r="BN36" i="19"/>
  <c r="BN44" i="19"/>
  <c r="BN37" i="19"/>
  <c r="BN45" i="19"/>
  <c r="BN38" i="19"/>
  <c r="BN46" i="19"/>
  <c r="BN49" i="19"/>
  <c r="BN54" i="19"/>
  <c r="BN50" i="19"/>
  <c r="BN55" i="19"/>
  <c r="BN51" i="19"/>
  <c r="BN56" i="19"/>
  <c r="BO33" i="19"/>
  <c r="BO41" i="19"/>
  <c r="BO34" i="19"/>
  <c r="BO42" i="19"/>
  <c r="BO35" i="19"/>
  <c r="BO43" i="19"/>
  <c r="BO36" i="19"/>
  <c r="BO44" i="19"/>
  <c r="BO37" i="19"/>
  <c r="BO45" i="19"/>
  <c r="BO38" i="19"/>
  <c r="BO46" i="19"/>
  <c r="BO49" i="19"/>
  <c r="BO54" i="19"/>
  <c r="BO50" i="19"/>
  <c r="BO55" i="19"/>
  <c r="BO53" i="19"/>
  <c r="BO30" i="19"/>
  <c r="BO51" i="19"/>
  <c r="BO56" i="19"/>
  <c r="BI33" i="19"/>
  <c r="BI41" i="19"/>
  <c r="BI40" i="19"/>
  <c r="BI29" i="19"/>
  <c r="BI28" i="19"/>
  <c r="BI20" i="22"/>
  <c r="BI34" i="19"/>
  <c r="BI42" i="19"/>
  <c r="BI35" i="19"/>
  <c r="BI43" i="19"/>
  <c r="BI36" i="19"/>
  <c r="BI44" i="19"/>
  <c r="BI37" i="19"/>
  <c r="BI45" i="19"/>
  <c r="BI38" i="19"/>
  <c r="BI46" i="19"/>
  <c r="BI49" i="19"/>
  <c r="BI54" i="19"/>
  <c r="BI50" i="19"/>
  <c r="BI55" i="19"/>
  <c r="BI53" i="19"/>
  <c r="BI30" i="19"/>
  <c r="BI51" i="19"/>
  <c r="BI56" i="19"/>
  <c r="BH33" i="19"/>
  <c r="BH41" i="19"/>
  <c r="BH34" i="19"/>
  <c r="BH42" i="19"/>
  <c r="BH35" i="19"/>
  <c r="BH43" i="19"/>
  <c r="BH36" i="19"/>
  <c r="BH44" i="19"/>
  <c r="BH37" i="19"/>
  <c r="BH45" i="19"/>
  <c r="BH38" i="19"/>
  <c r="BH46" i="19"/>
  <c r="BH49" i="19"/>
  <c r="BH54" i="19"/>
  <c r="BH50" i="19"/>
  <c r="BH55" i="19"/>
  <c r="BH51" i="19"/>
  <c r="BH56" i="19"/>
  <c r="BG33" i="19"/>
  <c r="BG41" i="19"/>
  <c r="BG40" i="19"/>
  <c r="BG29" i="19"/>
  <c r="BG34" i="19"/>
  <c r="BG42" i="19"/>
  <c r="BG35" i="19"/>
  <c r="BG43" i="19"/>
  <c r="BG36" i="19"/>
  <c r="BG44" i="19"/>
  <c r="BG37" i="19"/>
  <c r="BG45" i="19"/>
  <c r="BG38" i="19"/>
  <c r="BG46" i="19"/>
  <c r="BG49" i="19"/>
  <c r="BG54" i="19"/>
  <c r="BG50" i="19"/>
  <c r="BG55" i="19"/>
  <c r="BG53" i="19"/>
  <c r="BG30" i="19"/>
  <c r="BG51" i="19"/>
  <c r="BG56" i="19"/>
  <c r="BF33" i="19"/>
  <c r="BF41" i="19"/>
  <c r="BF34" i="19"/>
  <c r="BF42" i="19"/>
  <c r="BF35" i="19"/>
  <c r="BF43" i="19"/>
  <c r="BF36" i="19"/>
  <c r="BF44" i="19"/>
  <c r="BF37" i="19"/>
  <c r="BF45" i="19"/>
  <c r="BF38" i="19"/>
  <c r="BF46" i="19"/>
  <c r="BF49" i="19"/>
  <c r="BF54" i="19"/>
  <c r="BF50" i="19"/>
  <c r="BF55" i="19"/>
  <c r="BF53" i="19"/>
  <c r="BF30" i="19"/>
  <c r="BF51" i="19"/>
  <c r="BF56" i="19"/>
  <c r="BE33" i="19"/>
  <c r="BE41" i="19"/>
  <c r="BE40" i="19"/>
  <c r="BE29" i="19"/>
  <c r="BE28" i="19"/>
  <c r="BE20" i="22"/>
  <c r="BE34" i="19"/>
  <c r="BE42" i="19"/>
  <c r="BE35" i="19"/>
  <c r="BE43" i="19"/>
  <c r="BE36" i="19"/>
  <c r="BE44" i="19"/>
  <c r="BE37" i="19"/>
  <c r="BE45" i="19"/>
  <c r="BE38" i="19"/>
  <c r="BE46" i="19"/>
  <c r="BE49" i="19"/>
  <c r="BE54" i="19"/>
  <c r="BE50" i="19"/>
  <c r="BE55" i="19"/>
  <c r="BE53" i="19"/>
  <c r="BE30" i="19"/>
  <c r="BE51" i="19"/>
  <c r="BE56" i="19"/>
  <c r="BD33" i="19"/>
  <c r="BD41" i="19"/>
  <c r="BD34" i="19"/>
  <c r="BD42" i="19"/>
  <c r="BD35" i="19"/>
  <c r="BD43" i="19"/>
  <c r="BD36" i="19"/>
  <c r="BD44" i="19"/>
  <c r="BD37" i="19"/>
  <c r="BD45" i="19"/>
  <c r="BD38" i="19"/>
  <c r="BD46" i="19"/>
  <c r="BD49" i="19"/>
  <c r="BD54" i="19"/>
  <c r="BD50" i="19"/>
  <c r="BD55" i="19"/>
  <c r="BD51" i="19"/>
  <c r="BD56" i="19"/>
  <c r="BB33" i="19"/>
  <c r="BB41" i="19"/>
  <c r="BB34" i="19"/>
  <c r="BB42" i="19"/>
  <c r="BB35" i="19"/>
  <c r="BB43" i="19"/>
  <c r="BB36" i="19"/>
  <c r="BB44" i="19"/>
  <c r="BB37" i="19"/>
  <c r="BB45" i="19"/>
  <c r="BB38" i="19"/>
  <c r="BB46" i="19"/>
  <c r="BB49" i="19"/>
  <c r="BB54" i="19"/>
  <c r="BB50" i="19"/>
  <c r="BB55" i="19"/>
  <c r="BB51" i="19"/>
  <c r="BB56" i="19"/>
  <c r="BB53" i="19"/>
  <c r="BB30" i="19"/>
  <c r="BA33" i="19"/>
  <c r="BA41" i="19"/>
  <c r="BA34" i="19"/>
  <c r="BA42" i="19"/>
  <c r="BA35" i="19"/>
  <c r="BA43" i="19"/>
  <c r="BA36" i="19"/>
  <c r="BA44" i="19"/>
  <c r="BA37" i="19"/>
  <c r="BA45" i="19"/>
  <c r="BA38" i="19"/>
  <c r="BA46" i="19"/>
  <c r="BA49" i="19"/>
  <c r="BA54" i="19"/>
  <c r="BA50" i="19"/>
  <c r="BA55" i="19"/>
  <c r="BA53" i="19"/>
  <c r="BA51" i="19"/>
  <c r="BA56" i="19"/>
  <c r="BA30" i="19"/>
  <c r="AZ33" i="19"/>
  <c r="AZ41" i="19"/>
  <c r="AZ40" i="19"/>
  <c r="AZ29" i="19"/>
  <c r="AZ34" i="19"/>
  <c r="AZ42" i="19"/>
  <c r="AZ35" i="19"/>
  <c r="AZ43" i="19"/>
  <c r="AZ36" i="19"/>
  <c r="AZ44" i="19"/>
  <c r="AZ37" i="19"/>
  <c r="AZ45" i="19"/>
  <c r="AZ38" i="19"/>
  <c r="AZ46" i="19"/>
  <c r="AZ49" i="19"/>
  <c r="AZ54" i="19"/>
  <c r="AZ50" i="19"/>
  <c r="AZ55" i="19"/>
  <c r="AZ53" i="19"/>
  <c r="AZ30" i="19"/>
  <c r="AZ51" i="19"/>
  <c r="AZ56" i="19"/>
  <c r="AY33" i="19"/>
  <c r="AY41" i="19"/>
  <c r="AY40" i="19"/>
  <c r="AY29" i="19"/>
  <c r="AY34" i="19"/>
  <c r="AY42" i="19"/>
  <c r="AY35" i="19"/>
  <c r="AY43" i="19"/>
  <c r="AY36" i="19"/>
  <c r="AY44" i="19"/>
  <c r="AY37" i="19"/>
  <c r="AY45" i="19"/>
  <c r="AY38" i="19"/>
  <c r="AY46" i="19"/>
  <c r="AY49" i="19"/>
  <c r="AY54" i="19"/>
  <c r="AY50" i="19"/>
  <c r="AY55" i="19"/>
  <c r="AY51" i="19"/>
  <c r="AY56" i="19"/>
  <c r="AX33" i="19"/>
  <c r="AX41" i="19"/>
  <c r="AX40" i="19"/>
  <c r="AX29" i="19"/>
  <c r="AX28" i="19"/>
  <c r="AX34" i="19"/>
  <c r="AX42" i="19"/>
  <c r="AX35" i="19"/>
  <c r="AX43" i="19"/>
  <c r="AX36" i="19"/>
  <c r="AX44" i="19"/>
  <c r="AX37" i="19"/>
  <c r="AX45" i="19"/>
  <c r="AX38" i="19"/>
  <c r="AX46" i="19"/>
  <c r="AX49" i="19"/>
  <c r="AX54" i="19"/>
  <c r="AX50" i="19"/>
  <c r="AX55" i="19"/>
  <c r="AX51" i="19"/>
  <c r="AX56" i="19"/>
  <c r="AX53" i="19"/>
  <c r="AX30" i="19"/>
  <c r="AW33" i="19"/>
  <c r="AW41" i="19"/>
  <c r="AW34" i="19"/>
  <c r="AW42" i="19"/>
  <c r="AW35" i="19"/>
  <c r="AW43" i="19"/>
  <c r="AW36" i="19"/>
  <c r="AW44" i="19"/>
  <c r="AW37" i="19"/>
  <c r="AW45" i="19"/>
  <c r="AW38" i="19"/>
  <c r="AW46" i="19"/>
  <c r="AW49" i="19"/>
  <c r="AW54" i="19"/>
  <c r="AW50" i="19"/>
  <c r="AW55" i="19"/>
  <c r="AW53" i="19"/>
  <c r="AW51" i="19"/>
  <c r="AW56" i="19"/>
  <c r="AW30" i="19"/>
  <c r="AV33" i="19"/>
  <c r="AV41" i="19"/>
  <c r="AV40" i="19"/>
  <c r="AV29" i="19"/>
  <c r="AV34" i="19"/>
  <c r="AV42" i="19"/>
  <c r="AV35" i="19"/>
  <c r="AV43" i="19"/>
  <c r="AV36" i="19"/>
  <c r="AV44" i="19"/>
  <c r="AV37" i="19"/>
  <c r="AV45" i="19"/>
  <c r="AV38" i="19"/>
  <c r="AV46" i="19"/>
  <c r="AV49" i="19"/>
  <c r="AV54" i="19"/>
  <c r="AV50" i="19"/>
  <c r="AV55" i="19"/>
  <c r="AV53" i="19"/>
  <c r="AV30" i="19"/>
  <c r="AV51" i="19"/>
  <c r="AV56" i="19"/>
  <c r="AU33" i="19"/>
  <c r="AU41" i="19"/>
  <c r="AU34" i="19"/>
  <c r="AU42" i="19"/>
  <c r="AU35" i="19"/>
  <c r="AU43" i="19"/>
  <c r="AU36" i="19"/>
  <c r="AU44" i="19"/>
  <c r="AU37" i="19"/>
  <c r="AU45" i="19"/>
  <c r="AU38" i="19"/>
  <c r="AU46" i="19"/>
  <c r="AU49" i="19"/>
  <c r="AU54" i="19"/>
  <c r="AU50" i="19"/>
  <c r="AU55" i="19"/>
  <c r="AU51" i="19"/>
  <c r="AU56" i="19"/>
  <c r="AT33" i="19"/>
  <c r="AT41" i="19"/>
  <c r="AT34" i="19"/>
  <c r="AT42" i="19"/>
  <c r="AT35" i="19"/>
  <c r="AT43" i="19"/>
  <c r="AT36" i="19"/>
  <c r="AT44" i="19"/>
  <c r="AT37" i="19"/>
  <c r="AT45" i="19"/>
  <c r="AT38" i="19"/>
  <c r="AT46" i="19"/>
  <c r="AT40" i="19"/>
  <c r="AT29" i="19"/>
  <c r="AT28" i="19"/>
  <c r="AT20" i="22"/>
  <c r="AT49" i="19"/>
  <c r="AT54" i="19"/>
  <c r="AT50" i="19"/>
  <c r="AT55" i="19"/>
  <c r="AT51" i="19"/>
  <c r="AT56" i="19"/>
  <c r="AT53" i="19"/>
  <c r="AT30" i="19"/>
  <c r="AS33" i="19"/>
  <c r="AS41" i="19"/>
  <c r="AS34" i="19"/>
  <c r="AS42" i="19"/>
  <c r="AS35" i="19"/>
  <c r="AS43" i="19"/>
  <c r="AS36" i="19"/>
  <c r="AS44" i="19"/>
  <c r="AS37" i="19"/>
  <c r="AS45" i="19"/>
  <c r="AS38" i="19"/>
  <c r="AS46" i="19"/>
  <c r="AS49" i="19"/>
  <c r="AS54" i="19"/>
  <c r="AS50" i="19"/>
  <c r="AS55" i="19"/>
  <c r="AS53" i="19"/>
  <c r="AS30" i="19"/>
  <c r="AS51" i="19"/>
  <c r="AS56" i="19"/>
  <c r="AR33" i="19"/>
  <c r="AR41" i="19"/>
  <c r="AR40" i="19"/>
  <c r="AR29" i="19"/>
  <c r="AR28" i="19"/>
  <c r="AR20" i="22"/>
  <c r="AR34" i="19"/>
  <c r="AR42" i="19"/>
  <c r="AR35" i="19"/>
  <c r="AR43" i="19"/>
  <c r="AR36" i="19"/>
  <c r="AR44" i="19"/>
  <c r="AR37" i="19"/>
  <c r="AR45" i="19"/>
  <c r="AR38" i="19"/>
  <c r="AR46" i="19"/>
  <c r="AR49" i="19"/>
  <c r="AR54" i="19"/>
  <c r="AR50" i="19"/>
  <c r="AR55" i="19"/>
  <c r="AR53" i="19"/>
  <c r="AR30" i="19"/>
  <c r="AR51" i="19"/>
  <c r="AR56" i="19"/>
  <c r="AQ33" i="19"/>
  <c r="AQ41" i="19"/>
  <c r="AQ34" i="19"/>
  <c r="AQ42" i="19"/>
  <c r="AQ35" i="19"/>
  <c r="AQ43" i="19"/>
  <c r="AQ36" i="19"/>
  <c r="AQ44" i="19"/>
  <c r="AQ37" i="19"/>
  <c r="AQ45" i="19"/>
  <c r="AQ38" i="19"/>
  <c r="AQ46" i="19"/>
  <c r="AQ49" i="19"/>
  <c r="AQ54" i="19"/>
  <c r="AQ50" i="19"/>
  <c r="AQ55" i="19"/>
  <c r="AQ51" i="19"/>
  <c r="AQ56" i="19"/>
  <c r="AO33" i="19"/>
  <c r="AO41" i="19"/>
  <c r="AO40" i="19"/>
  <c r="AO29" i="19"/>
  <c r="AO34" i="19"/>
  <c r="AO42" i="19"/>
  <c r="AO35" i="19"/>
  <c r="AO43" i="19"/>
  <c r="AO36" i="19"/>
  <c r="AO44" i="19"/>
  <c r="AO37" i="19"/>
  <c r="AO45" i="19"/>
  <c r="AO38" i="19"/>
  <c r="AO46" i="19"/>
  <c r="AO49" i="19"/>
  <c r="AO54" i="19"/>
  <c r="AO50" i="19"/>
  <c r="AO51" i="19"/>
  <c r="AO56" i="19"/>
  <c r="AN33" i="19"/>
  <c r="AN41" i="19"/>
  <c r="AN34" i="19"/>
  <c r="AN42" i="19"/>
  <c r="AN35" i="19"/>
  <c r="AN43" i="19"/>
  <c r="AN36" i="19"/>
  <c r="AN44" i="19"/>
  <c r="AN37" i="19"/>
  <c r="AN45" i="19"/>
  <c r="AN38" i="19"/>
  <c r="AN46" i="19"/>
  <c r="AN49" i="19"/>
  <c r="AN54" i="19"/>
  <c r="AN50" i="19"/>
  <c r="AN55" i="19"/>
  <c r="AN53" i="19"/>
  <c r="AN30" i="19"/>
  <c r="AN51" i="19"/>
  <c r="AN56" i="19"/>
  <c r="AM33" i="19"/>
  <c r="AM41" i="19"/>
  <c r="AM40" i="19"/>
  <c r="AM29" i="19"/>
  <c r="AM28" i="19"/>
  <c r="AM20" i="22"/>
  <c r="AM34" i="19"/>
  <c r="AM42" i="19"/>
  <c r="AM35" i="19"/>
  <c r="AM43" i="19"/>
  <c r="AM36" i="19"/>
  <c r="AM44" i="19"/>
  <c r="AM37" i="19"/>
  <c r="AM45" i="19"/>
  <c r="AM38" i="19"/>
  <c r="AM46" i="19"/>
  <c r="AM49" i="19"/>
  <c r="AM54" i="19"/>
  <c r="AM50" i="19"/>
  <c r="AM55" i="19"/>
  <c r="AM53" i="19"/>
  <c r="AM30" i="19"/>
  <c r="AM51" i="19"/>
  <c r="AM56" i="19"/>
  <c r="AL33" i="19"/>
  <c r="AL41" i="19"/>
  <c r="AL40" i="19"/>
  <c r="AL29" i="19"/>
  <c r="AL34" i="19"/>
  <c r="AL42" i="19"/>
  <c r="AL35" i="19"/>
  <c r="AL43" i="19"/>
  <c r="AL36" i="19"/>
  <c r="AL44" i="19"/>
  <c r="AL37" i="19"/>
  <c r="AL45" i="19"/>
  <c r="AL38" i="19"/>
  <c r="AL46" i="19"/>
  <c r="AL49" i="19"/>
  <c r="AL54" i="19"/>
  <c r="AL50" i="19"/>
  <c r="AL55" i="19"/>
  <c r="AL51" i="19"/>
  <c r="AL56" i="19"/>
  <c r="AK33" i="19"/>
  <c r="AK41" i="19"/>
  <c r="AK34" i="19"/>
  <c r="AK42" i="19"/>
  <c r="AK35" i="19"/>
  <c r="AK43" i="19"/>
  <c r="AK36" i="19"/>
  <c r="AK44" i="19"/>
  <c r="AK37" i="19"/>
  <c r="AK45" i="19"/>
  <c r="AK38" i="19"/>
  <c r="AK46" i="19"/>
  <c r="AK49" i="19"/>
  <c r="AK54" i="19"/>
  <c r="AK50" i="19"/>
  <c r="AK55" i="19"/>
  <c r="AK51" i="19"/>
  <c r="AK56" i="19"/>
  <c r="AK53" i="19"/>
  <c r="AK30" i="19"/>
  <c r="AJ33" i="19"/>
  <c r="AJ41" i="19"/>
  <c r="AJ34" i="19"/>
  <c r="AJ42" i="19"/>
  <c r="AJ35" i="19"/>
  <c r="AJ43" i="19"/>
  <c r="AJ36" i="19"/>
  <c r="AJ44" i="19"/>
  <c r="AJ37" i="19"/>
  <c r="AJ45" i="19"/>
  <c r="AJ38" i="19"/>
  <c r="AJ46" i="19"/>
  <c r="AJ49" i="19"/>
  <c r="AJ54" i="19"/>
  <c r="AJ50" i="19"/>
  <c r="AJ55" i="19"/>
  <c r="AJ53" i="19"/>
  <c r="AJ51" i="19"/>
  <c r="AJ56" i="19"/>
  <c r="AJ30" i="19"/>
  <c r="AI33" i="19"/>
  <c r="AI41" i="19"/>
  <c r="AI40" i="19"/>
  <c r="AI29" i="19"/>
  <c r="AI34" i="19"/>
  <c r="AI42" i="19"/>
  <c r="AI35" i="19"/>
  <c r="AI43" i="19"/>
  <c r="AI36" i="19"/>
  <c r="AI44" i="19"/>
  <c r="AI37" i="19"/>
  <c r="AI45" i="19"/>
  <c r="AI38" i="19"/>
  <c r="AI46" i="19"/>
  <c r="AI49" i="19"/>
  <c r="AI54" i="19"/>
  <c r="AI50" i="19"/>
  <c r="AI55" i="19"/>
  <c r="AI53" i="19"/>
  <c r="AI30" i="19"/>
  <c r="AI51" i="19"/>
  <c r="AI56" i="19"/>
  <c r="AH33" i="19"/>
  <c r="AH41" i="19"/>
  <c r="AH40" i="19"/>
  <c r="AH29" i="19"/>
  <c r="AH34" i="19"/>
  <c r="AH42" i="19"/>
  <c r="AH35" i="19"/>
  <c r="AH43" i="19"/>
  <c r="AH36" i="19"/>
  <c r="AH44" i="19"/>
  <c r="AH37" i="19"/>
  <c r="AH45" i="19"/>
  <c r="AH38" i="19"/>
  <c r="AH46" i="19"/>
  <c r="AH49" i="19"/>
  <c r="AH54" i="19"/>
  <c r="AH50" i="19"/>
  <c r="AH55" i="19"/>
  <c r="AH51" i="19"/>
  <c r="AH56" i="19"/>
  <c r="AG33" i="19"/>
  <c r="AG41" i="19"/>
  <c r="AG40" i="19"/>
  <c r="AG29" i="19"/>
  <c r="AG28" i="19"/>
  <c r="AG20" i="22"/>
  <c r="AG34" i="19"/>
  <c r="AG42" i="19"/>
  <c r="AG35" i="19"/>
  <c r="AG43" i="19"/>
  <c r="AG36" i="19"/>
  <c r="AG44" i="19"/>
  <c r="AG37" i="19"/>
  <c r="AG45" i="19"/>
  <c r="AG38" i="19"/>
  <c r="AG46" i="19"/>
  <c r="AG49" i="19"/>
  <c r="AG54" i="19"/>
  <c r="AG50" i="19"/>
  <c r="AG55" i="19"/>
  <c r="AG51" i="19"/>
  <c r="AG56" i="19"/>
  <c r="AG53" i="19"/>
  <c r="AG30" i="19"/>
  <c r="AF33" i="19"/>
  <c r="AF41" i="19"/>
  <c r="AF34" i="19"/>
  <c r="AF42" i="19"/>
  <c r="AF35" i="19"/>
  <c r="AF43" i="19"/>
  <c r="AF36" i="19"/>
  <c r="AF44" i="19"/>
  <c r="AF37" i="19"/>
  <c r="AF45" i="19"/>
  <c r="AF38" i="19"/>
  <c r="AF46" i="19"/>
  <c r="AF49" i="19"/>
  <c r="AF54" i="19"/>
  <c r="AF50" i="19"/>
  <c r="AF55" i="19"/>
  <c r="AF53" i="19"/>
  <c r="AF51" i="19"/>
  <c r="AF56" i="19"/>
  <c r="AF30" i="19"/>
  <c r="AE33" i="19"/>
  <c r="AE41" i="19"/>
  <c r="AE40" i="19"/>
  <c r="AE29" i="19"/>
  <c r="AE34" i="19"/>
  <c r="AE42" i="19"/>
  <c r="AE35" i="19"/>
  <c r="AE43" i="19"/>
  <c r="AE36" i="19"/>
  <c r="AE44" i="19"/>
  <c r="AE37" i="19"/>
  <c r="AE45" i="19"/>
  <c r="AE38" i="19"/>
  <c r="AE46" i="19"/>
  <c r="AE49" i="19"/>
  <c r="AE54" i="19"/>
  <c r="AE50" i="19"/>
  <c r="AE55" i="19"/>
  <c r="AE53" i="19"/>
  <c r="AE30" i="19"/>
  <c r="AE51" i="19"/>
  <c r="AE56" i="19"/>
  <c r="AD33" i="19"/>
  <c r="AD41" i="19"/>
  <c r="AD34" i="19"/>
  <c r="AD42" i="19"/>
  <c r="AD35" i="19"/>
  <c r="AD43" i="19"/>
  <c r="AD36" i="19"/>
  <c r="AD44" i="19"/>
  <c r="AD37" i="19"/>
  <c r="AD45" i="19"/>
  <c r="AD38" i="19"/>
  <c r="AD46" i="19"/>
  <c r="AD49" i="19"/>
  <c r="AD54" i="19"/>
  <c r="AD50" i="19"/>
  <c r="AD55" i="19"/>
  <c r="AD51" i="19"/>
  <c r="AD56" i="19"/>
  <c r="AB33" i="19"/>
  <c r="AB41" i="19"/>
  <c r="AB34" i="19"/>
  <c r="AB42" i="19"/>
  <c r="AB35" i="19"/>
  <c r="AB43" i="19"/>
  <c r="AB36" i="19"/>
  <c r="AB44" i="19"/>
  <c r="AB37" i="19"/>
  <c r="AB45" i="19"/>
  <c r="AB38" i="19"/>
  <c r="AB46" i="19"/>
  <c r="AB40" i="19"/>
  <c r="AB29" i="19"/>
  <c r="AB28" i="19"/>
  <c r="AB49" i="19"/>
  <c r="AB54" i="19"/>
  <c r="AB50" i="19"/>
  <c r="AB55" i="19"/>
  <c r="AB51" i="19"/>
  <c r="AB56" i="19"/>
  <c r="AB53" i="19"/>
  <c r="AB30" i="19"/>
  <c r="AA33" i="19"/>
  <c r="AA41" i="19"/>
  <c r="AA34" i="19"/>
  <c r="AA42" i="19"/>
  <c r="AA35" i="19"/>
  <c r="AA43" i="19"/>
  <c r="AA36" i="19"/>
  <c r="AA44" i="19"/>
  <c r="AA37" i="19"/>
  <c r="AA45" i="19"/>
  <c r="AA38" i="19"/>
  <c r="AA46" i="19"/>
  <c r="AA49" i="19"/>
  <c r="AA54" i="19"/>
  <c r="AA50" i="19"/>
  <c r="AA55" i="19"/>
  <c r="AA53" i="19"/>
  <c r="AA30" i="19"/>
  <c r="AA51" i="19"/>
  <c r="AA56" i="19"/>
  <c r="Z33" i="19"/>
  <c r="Z41" i="19"/>
  <c r="Z40" i="19"/>
  <c r="Z29" i="19"/>
  <c r="Z28" i="19"/>
  <c r="Z20" i="22"/>
  <c r="Z34" i="19"/>
  <c r="Z42" i="19"/>
  <c r="Z35" i="19"/>
  <c r="Z43" i="19"/>
  <c r="Z36" i="19"/>
  <c r="Z44" i="19"/>
  <c r="Z37" i="19"/>
  <c r="Z45" i="19"/>
  <c r="Z38" i="19"/>
  <c r="Z46" i="19"/>
  <c r="Z49" i="19"/>
  <c r="Z54" i="19"/>
  <c r="Z50" i="19"/>
  <c r="Z55" i="19"/>
  <c r="Z53" i="19"/>
  <c r="Z30" i="19"/>
  <c r="Z51" i="19"/>
  <c r="Z56" i="19"/>
  <c r="Y33" i="19"/>
  <c r="Y41" i="19"/>
  <c r="Y34" i="19"/>
  <c r="Y42" i="19"/>
  <c r="Y35" i="19"/>
  <c r="Y43" i="19"/>
  <c r="Y36" i="19"/>
  <c r="Y44" i="19"/>
  <c r="Y37" i="19"/>
  <c r="Y45" i="19"/>
  <c r="Y38" i="19"/>
  <c r="Y46" i="19"/>
  <c r="Y49" i="19"/>
  <c r="Y54" i="19"/>
  <c r="Y50" i="19"/>
  <c r="Y55" i="19"/>
  <c r="Y51" i="19"/>
  <c r="Y56" i="19"/>
  <c r="X33" i="19"/>
  <c r="X41" i="19"/>
  <c r="X40" i="19"/>
  <c r="X29" i="19"/>
  <c r="X34" i="19"/>
  <c r="X42" i="19"/>
  <c r="X35" i="19"/>
  <c r="X43" i="19"/>
  <c r="X36" i="19"/>
  <c r="X44" i="19"/>
  <c r="X37" i="19"/>
  <c r="X45" i="19"/>
  <c r="X38" i="19"/>
  <c r="X46" i="19"/>
  <c r="X49" i="19"/>
  <c r="X54" i="19"/>
  <c r="X50" i="19"/>
  <c r="X55" i="19"/>
  <c r="X53" i="19"/>
  <c r="X30" i="19"/>
  <c r="X51" i="19"/>
  <c r="X56" i="19"/>
  <c r="R33" i="19"/>
  <c r="R41" i="19"/>
  <c r="R34" i="19"/>
  <c r="R42" i="19"/>
  <c r="R35" i="19"/>
  <c r="R43" i="19"/>
  <c r="R36" i="19"/>
  <c r="R44" i="19"/>
  <c r="R37" i="19"/>
  <c r="R45" i="19"/>
  <c r="R38" i="19"/>
  <c r="R46" i="19"/>
  <c r="R49" i="19"/>
  <c r="R54" i="19"/>
  <c r="R50" i="19"/>
  <c r="R55" i="19"/>
  <c r="R53" i="19"/>
  <c r="R30" i="19"/>
  <c r="R51" i="19"/>
  <c r="R56" i="19"/>
  <c r="S33" i="19"/>
  <c r="S41" i="19"/>
  <c r="S34" i="19"/>
  <c r="S42" i="19"/>
  <c r="S35" i="19"/>
  <c r="S43" i="19"/>
  <c r="S36" i="19"/>
  <c r="S44" i="19"/>
  <c r="S37" i="19"/>
  <c r="S45" i="19"/>
  <c r="S38" i="19"/>
  <c r="S46" i="19"/>
  <c r="S49" i="19"/>
  <c r="S54" i="19"/>
  <c r="S50" i="19"/>
  <c r="S55" i="19"/>
  <c r="S51" i="19"/>
  <c r="S56" i="19"/>
  <c r="S53" i="19"/>
  <c r="S30" i="19"/>
  <c r="T33" i="19"/>
  <c r="T41" i="19"/>
  <c r="T34" i="19"/>
  <c r="T42" i="19"/>
  <c r="T35" i="19"/>
  <c r="T43" i="19"/>
  <c r="T36" i="19"/>
  <c r="T44" i="19"/>
  <c r="T37" i="19"/>
  <c r="T45" i="19"/>
  <c r="T38" i="19"/>
  <c r="T46" i="19"/>
  <c r="T49" i="19"/>
  <c r="T54" i="19"/>
  <c r="T50" i="19"/>
  <c r="T55" i="19"/>
  <c r="T51" i="19"/>
  <c r="T56" i="19"/>
  <c r="U33" i="19"/>
  <c r="U41" i="19"/>
  <c r="U34" i="19"/>
  <c r="U42" i="19"/>
  <c r="U35" i="19"/>
  <c r="U43" i="19"/>
  <c r="U36" i="19"/>
  <c r="U44" i="19"/>
  <c r="U37" i="19"/>
  <c r="U45" i="19"/>
  <c r="U38" i="19"/>
  <c r="U46" i="19"/>
  <c r="U49" i="19"/>
  <c r="U54" i="19"/>
  <c r="U50" i="19"/>
  <c r="U55" i="19"/>
  <c r="U53" i="19"/>
  <c r="U30" i="19"/>
  <c r="U51" i="19"/>
  <c r="U56" i="19"/>
  <c r="V33" i="19"/>
  <c r="V41" i="19"/>
  <c r="V40" i="19"/>
  <c r="V29" i="19"/>
  <c r="V34" i="19"/>
  <c r="V42" i="19"/>
  <c r="V35" i="19"/>
  <c r="V43" i="19"/>
  <c r="V36" i="19"/>
  <c r="V44" i="19"/>
  <c r="V37" i="19"/>
  <c r="V45" i="19"/>
  <c r="V38" i="19"/>
  <c r="V46" i="19"/>
  <c r="V49" i="19"/>
  <c r="V54" i="19"/>
  <c r="V50" i="19"/>
  <c r="V55" i="19"/>
  <c r="V51" i="19"/>
  <c r="V56" i="19"/>
  <c r="W33" i="19"/>
  <c r="W41" i="19"/>
  <c r="W34" i="19"/>
  <c r="W42" i="19"/>
  <c r="W35" i="19"/>
  <c r="W43" i="19"/>
  <c r="W36" i="19"/>
  <c r="W44" i="19"/>
  <c r="W37" i="19"/>
  <c r="W45" i="19"/>
  <c r="W38" i="19"/>
  <c r="W46" i="19"/>
  <c r="W40" i="19"/>
  <c r="W29" i="19"/>
  <c r="W28" i="19"/>
  <c r="W20" i="22"/>
  <c r="W49" i="19"/>
  <c r="W54" i="19"/>
  <c r="W50" i="19"/>
  <c r="W55" i="19"/>
  <c r="W53" i="19"/>
  <c r="W30" i="19"/>
  <c r="W51" i="19"/>
  <c r="W56" i="19"/>
  <c r="AB20" i="22"/>
  <c r="Q33" i="19"/>
  <c r="Q41" i="19"/>
  <c r="Q34" i="19"/>
  <c r="Q42" i="19"/>
  <c r="Q35" i="19"/>
  <c r="Q43" i="19"/>
  <c r="Q36" i="19"/>
  <c r="Q44" i="19"/>
  <c r="Q37" i="19"/>
  <c r="Q45" i="19"/>
  <c r="Q38" i="19"/>
  <c r="Q46" i="19"/>
  <c r="Q49" i="19"/>
  <c r="Q54" i="19"/>
  <c r="Q50" i="19"/>
  <c r="Q55" i="19"/>
  <c r="Q51" i="19"/>
  <c r="Q56" i="19"/>
  <c r="AF15" i="17"/>
  <c r="AF16" i="17" s="1"/>
  <c r="E7" i="17"/>
  <c r="E15" i="17"/>
  <c r="E9" i="17"/>
  <c r="AK7" i="17" s="1"/>
  <c r="AK9" i="17"/>
  <c r="B15" i="17"/>
  <c r="I9" i="17"/>
  <c r="E8" i="17"/>
  <c r="E10" i="17"/>
  <c r="AM15" i="17"/>
  <c r="AM16" i="17" s="1"/>
  <c r="O7" i="17"/>
  <c r="O9" i="17"/>
  <c r="AR8" i="17" s="1"/>
  <c r="AR9" i="17"/>
  <c r="S9" i="17"/>
  <c r="O8" i="17"/>
  <c r="O10" i="17"/>
  <c r="AT15" i="17"/>
  <c r="AT16" i="17" s="1"/>
  <c r="AT17" i="17" s="1"/>
  <c r="AT18" i="17" s="1"/>
  <c r="AT19" i="17" s="1"/>
  <c r="AT20" i="17" s="1"/>
  <c r="AT21" i="17" s="1"/>
  <c r="Y7" i="17"/>
  <c r="AY10" i="17"/>
  <c r="Y15" i="17"/>
  <c r="Y9" i="17"/>
  <c r="X15" i="17" s="1"/>
  <c r="AC15" i="17" s="1"/>
  <c r="AY9" i="17"/>
  <c r="AC8" i="17"/>
  <c r="AC9" i="17"/>
  <c r="Y8" i="17"/>
  <c r="AY11" i="17"/>
  <c r="Y10" i="17"/>
  <c r="AC10" i="17"/>
  <c r="D33" i="19"/>
  <c r="D41" i="19"/>
  <c r="D34" i="19"/>
  <c r="D42" i="19"/>
  <c r="D35" i="19"/>
  <c r="D43" i="19"/>
  <c r="D36" i="19"/>
  <c r="D44" i="19"/>
  <c r="D37" i="19"/>
  <c r="D45" i="19"/>
  <c r="D38" i="19"/>
  <c r="D46" i="19"/>
  <c r="D40" i="19"/>
  <c r="D29" i="19"/>
  <c r="D49" i="19"/>
  <c r="D54" i="19"/>
  <c r="D50" i="19"/>
  <c r="D55" i="19"/>
  <c r="D51" i="19"/>
  <c r="D32" i="19"/>
  <c r="D25" i="19"/>
  <c r="D74" i="19"/>
  <c r="D63" i="19"/>
  <c r="D106" i="19"/>
  <c r="D65" i="19"/>
  <c r="D122" i="19"/>
  <c r="D66" i="19" s="1"/>
  <c r="P66" i="19" s="1"/>
  <c r="E174" i="1"/>
  <c r="C171" i="19"/>
  <c r="E175" i="1"/>
  <c r="C172" i="19"/>
  <c r="E178" i="1"/>
  <c r="C15" i="18" s="1"/>
  <c r="C173" i="19"/>
  <c r="E179" i="1"/>
  <c r="C16" i="18" s="1"/>
  <c r="C174" i="19"/>
  <c r="E180" i="1"/>
  <c r="C175" i="19"/>
  <c r="E183" i="1"/>
  <c r="C176" i="19"/>
  <c r="E184" i="1"/>
  <c r="C30" i="18" s="1"/>
  <c r="C177" i="19"/>
  <c r="E185" i="1"/>
  <c r="C178" i="19"/>
  <c r="E186" i="1"/>
  <c r="C179" i="19"/>
  <c r="E187" i="1"/>
  <c r="C180" i="19"/>
  <c r="E188" i="1"/>
  <c r="C34" i="18" s="1"/>
  <c r="C181" i="19"/>
  <c r="E189" i="1"/>
  <c r="C182" i="19"/>
  <c r="C183" i="19"/>
  <c r="D22" i="22"/>
  <c r="D18" i="23"/>
  <c r="D44" i="22"/>
  <c r="D21" i="23"/>
  <c r="D23" i="21"/>
  <c r="D24" i="21"/>
  <c r="D25" i="21"/>
  <c r="D26" i="21"/>
  <c r="D27" i="21"/>
  <c r="D28" i="21"/>
  <c r="D22" i="21"/>
  <c r="D20" i="21"/>
  <c r="D31" i="21"/>
  <c r="D32" i="21"/>
  <c r="D33" i="21"/>
  <c r="D34" i="21"/>
  <c r="D30" i="21"/>
  <c r="D35" i="21"/>
  <c r="D36" i="21"/>
  <c r="D45" i="21"/>
  <c r="D46" i="21"/>
  <c r="D47" i="21"/>
  <c r="D48" i="21"/>
  <c r="D49" i="21"/>
  <c r="D50" i="21"/>
  <c r="D51" i="21"/>
  <c r="D52" i="21"/>
  <c r="D53" i="21"/>
  <c r="D54" i="21"/>
  <c r="D55" i="21"/>
  <c r="D56" i="21"/>
  <c r="D57" i="21"/>
  <c r="D58" i="21"/>
  <c r="D59" i="21"/>
  <c r="D60" i="21"/>
  <c r="D61" i="21"/>
  <c r="D62" i="21"/>
  <c r="D63" i="21"/>
  <c r="D64" i="21"/>
  <c r="D135" i="1"/>
  <c r="E65" i="11"/>
  <c r="F65" i="11" s="1"/>
  <c r="C65" i="11"/>
  <c r="D86" i="11"/>
  <c r="D65" i="11"/>
  <c r="D136" i="1"/>
  <c r="E66" i="11"/>
  <c r="F66" i="11" s="1"/>
  <c r="C66" i="11"/>
  <c r="D66" i="11"/>
  <c r="D137" i="1"/>
  <c r="E67" i="11" s="1"/>
  <c r="F67" i="11" s="1"/>
  <c r="C67" i="11"/>
  <c r="D67" i="11"/>
  <c r="D138" i="1"/>
  <c r="E68" i="11" s="1"/>
  <c r="F68" i="11" s="1"/>
  <c r="G68" i="11" s="1"/>
  <c r="H68" i="11" s="1"/>
  <c r="C68" i="11"/>
  <c r="D68" i="11"/>
  <c r="D139" i="1"/>
  <c r="E69" i="11" s="1"/>
  <c r="F69" i="11" s="1"/>
  <c r="G69" i="11" s="1"/>
  <c r="H69" i="11" s="1"/>
  <c r="I69" i="11" s="1"/>
  <c r="J69" i="11" s="1"/>
  <c r="C69" i="11"/>
  <c r="D69" i="11"/>
  <c r="D140" i="1"/>
  <c r="E70" i="11" s="1"/>
  <c r="F70" i="11" s="1"/>
  <c r="C70" i="11"/>
  <c r="D70" i="11"/>
  <c r="D141" i="1"/>
  <c r="E71" i="11" s="1"/>
  <c r="F71" i="11" s="1"/>
  <c r="C71" i="11"/>
  <c r="D71" i="11"/>
  <c r="D142" i="1"/>
  <c r="E72" i="11" s="1"/>
  <c r="F72" i="11" s="1"/>
  <c r="C72" i="11"/>
  <c r="D72" i="11"/>
  <c r="D143" i="1"/>
  <c r="E73" i="11" s="1"/>
  <c r="F73" i="11" s="1"/>
  <c r="C73" i="11"/>
  <c r="D73" i="11"/>
  <c r="D144" i="1"/>
  <c r="E74" i="11" s="1"/>
  <c r="F74" i="11" s="1"/>
  <c r="C74" i="11"/>
  <c r="D74" i="11"/>
  <c r="D145" i="1"/>
  <c r="E75" i="11"/>
  <c r="F75" i="11" s="1"/>
  <c r="C75" i="11"/>
  <c r="D75" i="11"/>
  <c r="D146" i="1"/>
  <c r="E76" i="11" s="1"/>
  <c r="F76" i="11" s="1"/>
  <c r="C76" i="11"/>
  <c r="D76" i="11"/>
  <c r="D147" i="1"/>
  <c r="E77" i="11"/>
  <c r="F77" i="11" s="1"/>
  <c r="G77" i="11" s="1"/>
  <c r="H77" i="11" s="1"/>
  <c r="I77" i="11" s="1"/>
  <c r="J77" i="11" s="1"/>
  <c r="C77" i="11"/>
  <c r="D77" i="11"/>
  <c r="D148" i="1"/>
  <c r="E78" i="11" s="1"/>
  <c r="F78" i="11" s="1"/>
  <c r="C78" i="11"/>
  <c r="D78" i="11"/>
  <c r="D149" i="1"/>
  <c r="E79" i="11" s="1"/>
  <c r="F79" i="11" s="1"/>
  <c r="C79" i="11"/>
  <c r="D79" i="11"/>
  <c r="D150" i="1"/>
  <c r="E80" i="11" s="1"/>
  <c r="F80" i="11" s="1"/>
  <c r="C80" i="11"/>
  <c r="D80" i="11"/>
  <c r="D151" i="1"/>
  <c r="E81" i="11" s="1"/>
  <c r="F81" i="11" s="1"/>
  <c r="C81" i="11"/>
  <c r="D81" i="11"/>
  <c r="D152" i="1"/>
  <c r="E82" i="11" s="1"/>
  <c r="F82" i="11" s="1"/>
  <c r="C82" i="11"/>
  <c r="D82" i="11"/>
  <c r="D153" i="1"/>
  <c r="E83" i="11"/>
  <c r="F83" i="11" s="1"/>
  <c r="C83" i="11"/>
  <c r="D83" i="11"/>
  <c r="D154" i="1"/>
  <c r="E84" i="11" s="1"/>
  <c r="F84" i="11" s="1"/>
  <c r="C84" i="11"/>
  <c r="D84" i="11"/>
  <c r="J135" i="1"/>
  <c r="E92" i="11" s="1"/>
  <c r="F92" i="11" s="1"/>
  <c r="C92" i="11"/>
  <c r="D113" i="11"/>
  <c r="D92" i="11"/>
  <c r="J136" i="1"/>
  <c r="E93" i="11" s="1"/>
  <c r="F93" i="11" s="1"/>
  <c r="C93" i="11"/>
  <c r="D93" i="11"/>
  <c r="J137" i="1"/>
  <c r="E94" i="11" s="1"/>
  <c r="F94" i="11" s="1"/>
  <c r="C94" i="11"/>
  <c r="D94" i="11"/>
  <c r="J138" i="1"/>
  <c r="E95" i="11" s="1"/>
  <c r="F95" i="11" s="1"/>
  <c r="C95" i="11"/>
  <c r="D95" i="11"/>
  <c r="J139" i="1"/>
  <c r="E96" i="11" s="1"/>
  <c r="F96" i="11" s="1"/>
  <c r="C96" i="11"/>
  <c r="D96" i="11"/>
  <c r="J140" i="1"/>
  <c r="E97" i="11" s="1"/>
  <c r="F97" i="11" s="1"/>
  <c r="C97" i="11"/>
  <c r="D97" i="11"/>
  <c r="J141" i="1"/>
  <c r="E98" i="11" s="1"/>
  <c r="F98" i="11" s="1"/>
  <c r="C98" i="11"/>
  <c r="D98" i="11"/>
  <c r="J142" i="1"/>
  <c r="E99" i="11" s="1"/>
  <c r="F99" i="11" s="1"/>
  <c r="G99" i="11" s="1"/>
  <c r="H99" i="11" s="1"/>
  <c r="I99" i="11" s="1"/>
  <c r="C99" i="11"/>
  <c r="D99" i="11"/>
  <c r="J143" i="1"/>
  <c r="E100" i="11" s="1"/>
  <c r="F100" i="11" s="1"/>
  <c r="C100" i="11"/>
  <c r="D100" i="11"/>
  <c r="J144" i="1"/>
  <c r="E101" i="11" s="1"/>
  <c r="F101" i="11" s="1"/>
  <c r="C101" i="11"/>
  <c r="D101" i="11"/>
  <c r="J145" i="1"/>
  <c r="E102" i="11"/>
  <c r="F102" i="11" s="1"/>
  <c r="C102" i="11"/>
  <c r="D102" i="11"/>
  <c r="J146" i="1"/>
  <c r="E103" i="11"/>
  <c r="F103" i="11" s="1"/>
  <c r="C103" i="11"/>
  <c r="D103" i="11"/>
  <c r="J147" i="1"/>
  <c r="E104" i="11" s="1"/>
  <c r="F104" i="11" s="1"/>
  <c r="C104" i="11"/>
  <c r="D104" i="11"/>
  <c r="J148" i="1"/>
  <c r="E105" i="11" s="1"/>
  <c r="F105" i="11" s="1"/>
  <c r="C105" i="11"/>
  <c r="D105" i="11"/>
  <c r="J149" i="1"/>
  <c r="E106" i="11"/>
  <c r="F106" i="11" s="1"/>
  <c r="C106" i="11"/>
  <c r="D106" i="11"/>
  <c r="J150" i="1"/>
  <c r="E107" i="11" s="1"/>
  <c r="F107" i="11" s="1"/>
  <c r="G107" i="11" s="1"/>
  <c r="H107" i="11" s="1"/>
  <c r="I107" i="11" s="1"/>
  <c r="J107" i="11" s="1"/>
  <c r="C107" i="11"/>
  <c r="D107" i="11"/>
  <c r="J151" i="1"/>
  <c r="E108" i="11" s="1"/>
  <c r="F108" i="11" s="1"/>
  <c r="C108" i="11"/>
  <c r="D108" i="11"/>
  <c r="J152" i="1"/>
  <c r="E109" i="11" s="1"/>
  <c r="F109" i="11" s="1"/>
  <c r="C109" i="11"/>
  <c r="D109" i="11"/>
  <c r="J153" i="1"/>
  <c r="E110" i="11" s="1"/>
  <c r="F110" i="11" s="1"/>
  <c r="C110" i="11"/>
  <c r="D110" i="11"/>
  <c r="J154" i="1"/>
  <c r="E111" i="11" s="1"/>
  <c r="F111" i="11" s="1"/>
  <c r="C111" i="11"/>
  <c r="D111" i="11"/>
  <c r="D57" i="11"/>
  <c r="D58" i="11"/>
  <c r="D59" i="11"/>
  <c r="D60" i="11"/>
  <c r="C29" i="18"/>
  <c r="CN4" i="18"/>
  <c r="D29" i="18"/>
  <c r="D30" i="18"/>
  <c r="L30" i="18" s="1"/>
  <c r="C31" i="18"/>
  <c r="D31" i="18"/>
  <c r="C32" i="18"/>
  <c r="D32" i="18"/>
  <c r="C33" i="18"/>
  <c r="D33" i="18"/>
  <c r="L33" i="18" s="1"/>
  <c r="L57" i="18" s="1"/>
  <c r="D34" i="18"/>
  <c r="CM34" i="18" s="1"/>
  <c r="C35" i="18"/>
  <c r="D35" i="18"/>
  <c r="C36" i="18"/>
  <c r="D36" i="18"/>
  <c r="CM36" i="18" s="1"/>
  <c r="D15" i="18"/>
  <c r="D16" i="18"/>
  <c r="C17" i="18"/>
  <c r="D17" i="18"/>
  <c r="C10" i="18"/>
  <c r="D10" i="18"/>
  <c r="C11" i="18"/>
  <c r="D11" i="18"/>
  <c r="D79" i="21"/>
  <c r="C260" i="1"/>
  <c r="D28" i="23"/>
  <c r="AK8" i="17"/>
  <c r="AR7" i="17"/>
  <c r="AY7" i="17"/>
  <c r="X4" i="18"/>
  <c r="AA24" i="18" s="1"/>
  <c r="E201" i="1"/>
  <c r="C37" i="18" s="1"/>
  <c r="E202" i="1"/>
  <c r="C38" i="18" s="1"/>
  <c r="E203" i="1"/>
  <c r="C39" i="18" s="1"/>
  <c r="E204" i="1"/>
  <c r="C40" i="18" s="1"/>
  <c r="E205" i="1"/>
  <c r="C41" i="18"/>
  <c r="E216" i="1"/>
  <c r="C42" i="18" s="1"/>
  <c r="E217" i="1"/>
  <c r="C43" i="18" s="1"/>
  <c r="E218" i="1"/>
  <c r="C44" i="18" s="1"/>
  <c r="E219" i="1"/>
  <c r="C45" i="18" s="1"/>
  <c r="E220" i="1"/>
  <c r="C46" i="18" s="1"/>
  <c r="E231" i="1"/>
  <c r="C47" i="18" s="1"/>
  <c r="E232" i="1"/>
  <c r="C48" i="18" s="1"/>
  <c r="AC48" i="18" s="1"/>
  <c r="E233" i="1"/>
  <c r="C49" i="18" s="1"/>
  <c r="E234" i="1"/>
  <c r="C50" i="18" s="1"/>
  <c r="E235" i="1"/>
  <c r="C51" i="18"/>
  <c r="AG51" i="18" s="1"/>
  <c r="E246" i="1"/>
  <c r="E247" i="1"/>
  <c r="E248" i="1"/>
  <c r="C54" i="18" s="1"/>
  <c r="AI54" i="18" s="1"/>
  <c r="E249" i="1"/>
  <c r="C55" i="18"/>
  <c r="E250" i="1"/>
  <c r="E197" i="1"/>
  <c r="E198" i="1"/>
  <c r="C19" i="18" s="1"/>
  <c r="E212" i="1"/>
  <c r="C20" i="18"/>
  <c r="AC20" i="18" s="1"/>
  <c r="E213" i="1"/>
  <c r="E227" i="1"/>
  <c r="E228" i="1"/>
  <c r="C23" i="18" s="1"/>
  <c r="E242" i="1"/>
  <c r="C24" i="18"/>
  <c r="E243" i="1"/>
  <c r="E23" i="21"/>
  <c r="E24" i="21"/>
  <c r="E25" i="21"/>
  <c r="E26" i="21"/>
  <c r="E27" i="21"/>
  <c r="E28" i="21"/>
  <c r="E22" i="21"/>
  <c r="E31" i="21"/>
  <c r="E32" i="21"/>
  <c r="E33" i="21"/>
  <c r="E34" i="21"/>
  <c r="E35" i="21"/>
  <c r="E36" i="21"/>
  <c r="E45" i="21"/>
  <c r="E46" i="21"/>
  <c r="E47" i="21"/>
  <c r="E48" i="21"/>
  <c r="E49" i="21"/>
  <c r="E50" i="21"/>
  <c r="E51" i="21"/>
  <c r="E52" i="21"/>
  <c r="E53" i="21"/>
  <c r="E54" i="21"/>
  <c r="E55" i="21"/>
  <c r="E56" i="21"/>
  <c r="E57" i="21"/>
  <c r="E58" i="21"/>
  <c r="E59" i="21"/>
  <c r="E60" i="21"/>
  <c r="E61" i="21"/>
  <c r="E62" i="21"/>
  <c r="E63" i="21"/>
  <c r="E64" i="21"/>
  <c r="E57" i="11"/>
  <c r="E58" i="11"/>
  <c r="E59" i="11"/>
  <c r="E60" i="11"/>
  <c r="E56" i="11"/>
  <c r="E69" i="21"/>
  <c r="E79" i="21"/>
  <c r="E33" i="19"/>
  <c r="E34" i="19"/>
  <c r="E42" i="19"/>
  <c r="E35" i="19"/>
  <c r="E43" i="19"/>
  <c r="E36" i="19"/>
  <c r="E44" i="19"/>
  <c r="E37" i="19"/>
  <c r="E45" i="19"/>
  <c r="E38" i="19"/>
  <c r="E46" i="19"/>
  <c r="E49" i="19"/>
  <c r="E54" i="19"/>
  <c r="E50" i="19"/>
  <c r="E55" i="19"/>
  <c r="E53" i="19"/>
  <c r="E30" i="19"/>
  <c r="E51" i="19"/>
  <c r="E56" i="19"/>
  <c r="E48" i="19"/>
  <c r="E26" i="19"/>
  <c r="E74" i="19"/>
  <c r="E63" i="19"/>
  <c r="E106" i="19"/>
  <c r="E65" i="19"/>
  <c r="E122" i="19"/>
  <c r="E66" i="19"/>
  <c r="E22" i="22"/>
  <c r="E18" i="23"/>
  <c r="E44" i="22"/>
  <c r="E28" i="23"/>
  <c r="Y41" i="18"/>
  <c r="Y20" i="18"/>
  <c r="F23" i="21"/>
  <c r="F24" i="21"/>
  <c r="F25" i="21"/>
  <c r="F26" i="21"/>
  <c r="F22" i="21"/>
  <c r="F27" i="21"/>
  <c r="F28" i="21"/>
  <c r="F31" i="21"/>
  <c r="F32" i="21"/>
  <c r="F33" i="21"/>
  <c r="F34" i="21"/>
  <c r="F35" i="21"/>
  <c r="F36" i="21"/>
  <c r="F45" i="21"/>
  <c r="F46" i="21"/>
  <c r="F47" i="21"/>
  <c r="F48" i="21"/>
  <c r="F49" i="21"/>
  <c r="F50" i="21"/>
  <c r="F51" i="21"/>
  <c r="F52" i="21"/>
  <c r="F53" i="21"/>
  <c r="F54" i="21"/>
  <c r="F55" i="21"/>
  <c r="F56" i="21"/>
  <c r="F57" i="21"/>
  <c r="F58" i="21"/>
  <c r="F59" i="21"/>
  <c r="F60" i="21"/>
  <c r="F61" i="21"/>
  <c r="F62" i="21"/>
  <c r="F63" i="21"/>
  <c r="F64" i="21"/>
  <c r="F57" i="11"/>
  <c r="F58" i="11"/>
  <c r="F56" i="11"/>
  <c r="F69" i="21"/>
  <c r="F59" i="11"/>
  <c r="F60" i="11"/>
  <c r="F79" i="21"/>
  <c r="F33" i="19"/>
  <c r="F34" i="19"/>
  <c r="F42" i="19"/>
  <c r="F35" i="19"/>
  <c r="F43" i="19"/>
  <c r="F36" i="19"/>
  <c r="F44" i="19"/>
  <c r="F37" i="19"/>
  <c r="F45" i="19"/>
  <c r="F38" i="19"/>
  <c r="F46" i="19"/>
  <c r="F49" i="19"/>
  <c r="F54" i="19"/>
  <c r="F50" i="19"/>
  <c r="F55" i="19"/>
  <c r="F51" i="19"/>
  <c r="F56" i="19"/>
  <c r="F53" i="19"/>
  <c r="F30" i="19"/>
  <c r="F48" i="19"/>
  <c r="F26" i="19"/>
  <c r="F74" i="19"/>
  <c r="F63" i="19"/>
  <c r="F106" i="19"/>
  <c r="F65" i="19"/>
  <c r="F122" i="19"/>
  <c r="F66" i="19"/>
  <c r="F22" i="22"/>
  <c r="F18" i="23"/>
  <c r="F44" i="22"/>
  <c r="F21" i="23"/>
  <c r="F28" i="23"/>
  <c r="Z24" i="18"/>
  <c r="G23" i="21"/>
  <c r="G24" i="21"/>
  <c r="G25" i="21"/>
  <c r="G26" i="21"/>
  <c r="G22" i="21"/>
  <c r="G27" i="21"/>
  <c r="G28" i="21"/>
  <c r="G31" i="21"/>
  <c r="G32" i="21"/>
  <c r="G33" i="21"/>
  <c r="G34" i="21"/>
  <c r="G35" i="21"/>
  <c r="G36" i="21"/>
  <c r="G45" i="21"/>
  <c r="G46" i="21"/>
  <c r="G47" i="21"/>
  <c r="G48" i="21"/>
  <c r="G49" i="21"/>
  <c r="G50" i="21"/>
  <c r="G51" i="21"/>
  <c r="G52" i="21"/>
  <c r="G53" i="21"/>
  <c r="G54" i="21"/>
  <c r="G55" i="21"/>
  <c r="G56" i="21"/>
  <c r="G57" i="21"/>
  <c r="G58" i="21"/>
  <c r="G59" i="21"/>
  <c r="G60" i="21"/>
  <c r="G61" i="21"/>
  <c r="G62" i="21"/>
  <c r="G63" i="21"/>
  <c r="G64" i="21"/>
  <c r="G57" i="11"/>
  <c r="G58" i="11"/>
  <c r="G56" i="11"/>
  <c r="G69" i="21"/>
  <c r="G59" i="11"/>
  <c r="G60" i="11"/>
  <c r="G79" i="21"/>
  <c r="G33" i="19"/>
  <c r="G34" i="19"/>
  <c r="G42" i="19"/>
  <c r="G35" i="19"/>
  <c r="G43" i="19"/>
  <c r="G36" i="19"/>
  <c r="G44" i="19"/>
  <c r="G37" i="19"/>
  <c r="G45" i="19"/>
  <c r="G38" i="19"/>
  <c r="G46" i="19"/>
  <c r="G49" i="19"/>
  <c r="G54" i="19"/>
  <c r="G50" i="19"/>
  <c r="G51" i="19"/>
  <c r="G56" i="19"/>
  <c r="G74" i="19"/>
  <c r="G63" i="19"/>
  <c r="G106" i="19"/>
  <c r="G65" i="19"/>
  <c r="G122" i="19"/>
  <c r="G66" i="19"/>
  <c r="G22" i="22"/>
  <c r="G18" i="23"/>
  <c r="G44" i="22"/>
  <c r="G21" i="23"/>
  <c r="G28" i="23"/>
  <c r="AA54" i="18"/>
  <c r="H23" i="21"/>
  <c r="H24" i="21"/>
  <c r="H25" i="21"/>
  <c r="H26" i="21"/>
  <c r="H22" i="21"/>
  <c r="H27" i="21"/>
  <c r="H28" i="21"/>
  <c r="H31" i="21"/>
  <c r="H32" i="21"/>
  <c r="H33" i="21"/>
  <c r="H34" i="21"/>
  <c r="H35" i="21"/>
  <c r="H36" i="21"/>
  <c r="H45" i="21"/>
  <c r="H46" i="21"/>
  <c r="H47" i="21"/>
  <c r="H48" i="21"/>
  <c r="H49" i="21"/>
  <c r="H50" i="21"/>
  <c r="H51" i="21"/>
  <c r="H52" i="21"/>
  <c r="H53" i="21"/>
  <c r="H54" i="21"/>
  <c r="H55" i="21"/>
  <c r="H56" i="21"/>
  <c r="H57" i="21"/>
  <c r="H58" i="21"/>
  <c r="H59" i="21"/>
  <c r="H60" i="21"/>
  <c r="H61" i="21"/>
  <c r="H62" i="21"/>
  <c r="H63" i="21"/>
  <c r="H64" i="21"/>
  <c r="H57" i="11"/>
  <c r="H58" i="11"/>
  <c r="H56" i="11"/>
  <c r="H69" i="21"/>
  <c r="H59" i="11"/>
  <c r="H60" i="11"/>
  <c r="H79" i="21"/>
  <c r="H33" i="19"/>
  <c r="H34" i="19"/>
  <c r="H42" i="19"/>
  <c r="H35" i="19"/>
  <c r="H43" i="19"/>
  <c r="H36" i="19"/>
  <c r="H44" i="19"/>
  <c r="H37" i="19"/>
  <c r="H45" i="19"/>
  <c r="H38" i="19"/>
  <c r="H46" i="19"/>
  <c r="H49" i="19"/>
  <c r="H54" i="19"/>
  <c r="H50" i="19"/>
  <c r="H51" i="19"/>
  <c r="H56" i="19"/>
  <c r="H74" i="19"/>
  <c r="H63" i="19"/>
  <c r="H106" i="19"/>
  <c r="H65" i="19"/>
  <c r="H122" i="19"/>
  <c r="H66" i="19"/>
  <c r="H22" i="22"/>
  <c r="H18" i="23"/>
  <c r="H44" i="22"/>
  <c r="H21" i="23"/>
  <c r="H28" i="23"/>
  <c r="AB55" i="18"/>
  <c r="I23" i="21"/>
  <c r="I24" i="21"/>
  <c r="I25" i="21"/>
  <c r="I26" i="21"/>
  <c r="I22" i="21"/>
  <c r="I27" i="21"/>
  <c r="I28" i="21"/>
  <c r="I31" i="21"/>
  <c r="I32" i="21"/>
  <c r="I33" i="21"/>
  <c r="I34" i="21"/>
  <c r="I35" i="21"/>
  <c r="I36" i="21"/>
  <c r="I45" i="21"/>
  <c r="I46" i="21"/>
  <c r="I47" i="21"/>
  <c r="I48" i="21"/>
  <c r="I49" i="21"/>
  <c r="I50" i="21"/>
  <c r="I51" i="21"/>
  <c r="I52" i="21"/>
  <c r="I53" i="21"/>
  <c r="I54" i="21"/>
  <c r="I55" i="21"/>
  <c r="I56" i="21"/>
  <c r="I57" i="21"/>
  <c r="I58" i="21"/>
  <c r="I59" i="21"/>
  <c r="I60" i="21"/>
  <c r="I61" i="21"/>
  <c r="I62" i="21"/>
  <c r="I63" i="21"/>
  <c r="I64" i="21"/>
  <c r="I57" i="11"/>
  <c r="I58" i="11"/>
  <c r="I59" i="11"/>
  <c r="I60" i="11"/>
  <c r="I56" i="11"/>
  <c r="I69" i="21"/>
  <c r="I79" i="21"/>
  <c r="I33" i="19"/>
  <c r="I34" i="19"/>
  <c r="I42" i="19"/>
  <c r="I35" i="19"/>
  <c r="I43" i="19"/>
  <c r="I36" i="19"/>
  <c r="I44" i="19"/>
  <c r="I37" i="19"/>
  <c r="I45" i="19"/>
  <c r="I38" i="19"/>
  <c r="I46" i="19"/>
  <c r="I49" i="19"/>
  <c r="I54" i="19"/>
  <c r="I50" i="19"/>
  <c r="I51" i="19"/>
  <c r="I56" i="19"/>
  <c r="I74" i="19"/>
  <c r="I63" i="19"/>
  <c r="I106" i="19"/>
  <c r="I65" i="19"/>
  <c r="I122" i="19"/>
  <c r="I66" i="19"/>
  <c r="I22" i="22"/>
  <c r="I18" i="23"/>
  <c r="I44" i="22"/>
  <c r="I28" i="23"/>
  <c r="AC55" i="18"/>
  <c r="J23" i="21"/>
  <c r="J24" i="21"/>
  <c r="J25" i="21"/>
  <c r="J26" i="21"/>
  <c r="J27" i="21"/>
  <c r="J28" i="21"/>
  <c r="J22" i="21"/>
  <c r="J31" i="21"/>
  <c r="J32" i="21"/>
  <c r="J33" i="21"/>
  <c r="J34" i="21"/>
  <c r="J35" i="21"/>
  <c r="J36" i="21"/>
  <c r="J45" i="21"/>
  <c r="J46" i="21"/>
  <c r="J47" i="21"/>
  <c r="J48" i="21"/>
  <c r="J49" i="21"/>
  <c r="J50" i="21"/>
  <c r="J51" i="21"/>
  <c r="J52" i="21"/>
  <c r="J53" i="21"/>
  <c r="J54" i="21"/>
  <c r="J55" i="21"/>
  <c r="J56" i="21"/>
  <c r="J57" i="21"/>
  <c r="J58" i="21"/>
  <c r="J59" i="21"/>
  <c r="J60" i="21"/>
  <c r="J61" i="21"/>
  <c r="J62" i="21"/>
  <c r="J63" i="21"/>
  <c r="J64" i="21"/>
  <c r="J57" i="11"/>
  <c r="J58" i="11"/>
  <c r="J56" i="11"/>
  <c r="J59" i="11"/>
  <c r="J60" i="11"/>
  <c r="J69" i="21"/>
  <c r="J79" i="21"/>
  <c r="J33" i="19"/>
  <c r="J34" i="19"/>
  <c r="J42" i="19"/>
  <c r="J35" i="19"/>
  <c r="J43" i="19"/>
  <c r="J36" i="19"/>
  <c r="J44" i="19"/>
  <c r="J37" i="19"/>
  <c r="J45" i="19"/>
  <c r="J38" i="19"/>
  <c r="J46" i="19"/>
  <c r="J49" i="19"/>
  <c r="J54" i="19"/>
  <c r="J50" i="19"/>
  <c r="J55" i="19"/>
  <c r="J51" i="19"/>
  <c r="J56" i="19"/>
  <c r="J53" i="19"/>
  <c r="J30" i="19"/>
  <c r="J48" i="19"/>
  <c r="J26" i="19"/>
  <c r="J74" i="19"/>
  <c r="J63" i="19"/>
  <c r="J106" i="19"/>
  <c r="J65" i="19"/>
  <c r="J122" i="19"/>
  <c r="J66" i="19"/>
  <c r="J22" i="22"/>
  <c r="J18" i="23"/>
  <c r="J44" i="22"/>
  <c r="J21" i="23"/>
  <c r="J28" i="23"/>
  <c r="AD20" i="18"/>
  <c r="AD24" i="18"/>
  <c r="K23" i="21"/>
  <c r="K24" i="21"/>
  <c r="K25" i="21"/>
  <c r="K26" i="21"/>
  <c r="K27" i="21"/>
  <c r="K28" i="21"/>
  <c r="K22" i="21"/>
  <c r="K31" i="21"/>
  <c r="K32" i="21"/>
  <c r="K33" i="21"/>
  <c r="K34" i="21"/>
  <c r="K35" i="21"/>
  <c r="K36" i="21"/>
  <c r="K45" i="21"/>
  <c r="K46" i="21"/>
  <c r="K47" i="21"/>
  <c r="K48" i="21"/>
  <c r="K49" i="21"/>
  <c r="K50" i="21"/>
  <c r="K51" i="21"/>
  <c r="K52" i="21"/>
  <c r="K53" i="21"/>
  <c r="K54" i="21"/>
  <c r="K55" i="21"/>
  <c r="K56" i="21"/>
  <c r="K57" i="21"/>
  <c r="K58" i="21"/>
  <c r="K59" i="21"/>
  <c r="K60" i="21"/>
  <c r="K61" i="21"/>
  <c r="K62" i="21"/>
  <c r="K63" i="21"/>
  <c r="K64" i="21"/>
  <c r="K57" i="11"/>
  <c r="K58" i="11"/>
  <c r="K59" i="11"/>
  <c r="K60" i="11"/>
  <c r="K56" i="11"/>
  <c r="K69" i="21"/>
  <c r="K79" i="21"/>
  <c r="K33" i="19"/>
  <c r="K34" i="19"/>
  <c r="K42" i="19"/>
  <c r="K35" i="19"/>
  <c r="K43" i="19"/>
  <c r="K36" i="19"/>
  <c r="K44" i="19"/>
  <c r="K37" i="19"/>
  <c r="K45" i="19"/>
  <c r="K38" i="19"/>
  <c r="K46" i="19"/>
  <c r="K49" i="19"/>
  <c r="K54" i="19"/>
  <c r="K50" i="19"/>
  <c r="K55" i="19"/>
  <c r="K53" i="19"/>
  <c r="K30" i="19"/>
  <c r="K51" i="19"/>
  <c r="K56" i="19"/>
  <c r="K48" i="19"/>
  <c r="K26" i="19"/>
  <c r="K74" i="19"/>
  <c r="K63" i="19"/>
  <c r="K106" i="19"/>
  <c r="K65" i="19"/>
  <c r="K122" i="19"/>
  <c r="K66" i="19"/>
  <c r="K22" i="22"/>
  <c r="K18" i="23"/>
  <c r="K44" i="22"/>
  <c r="K21" i="23"/>
  <c r="K28" i="23"/>
  <c r="AE51" i="18"/>
  <c r="AE24" i="18"/>
  <c r="L23" i="21"/>
  <c r="L24" i="21"/>
  <c r="L25" i="21"/>
  <c r="L26" i="21"/>
  <c r="L27" i="21"/>
  <c r="L28" i="21"/>
  <c r="L22" i="21"/>
  <c r="L31" i="21"/>
  <c r="L32" i="21"/>
  <c r="L33" i="21"/>
  <c r="L34" i="21"/>
  <c r="L35" i="21"/>
  <c r="L36" i="21"/>
  <c r="L45" i="21"/>
  <c r="L46" i="21"/>
  <c r="L47" i="21"/>
  <c r="L48" i="21"/>
  <c r="L49" i="21"/>
  <c r="L50" i="21"/>
  <c r="L51" i="21"/>
  <c r="L52" i="21"/>
  <c r="L53" i="21"/>
  <c r="L54" i="21"/>
  <c r="L55" i="21"/>
  <c r="L56" i="21"/>
  <c r="L57" i="21"/>
  <c r="L58" i="21"/>
  <c r="L59" i="21"/>
  <c r="L60" i="21"/>
  <c r="L61" i="21"/>
  <c r="L62" i="21"/>
  <c r="L63" i="21"/>
  <c r="L64" i="21"/>
  <c r="L57" i="11"/>
  <c r="L58" i="11"/>
  <c r="L56" i="11"/>
  <c r="L69" i="21"/>
  <c r="L59" i="11"/>
  <c r="L60" i="11"/>
  <c r="L79" i="21"/>
  <c r="L33" i="19"/>
  <c r="L34" i="19"/>
  <c r="L42" i="19"/>
  <c r="L35" i="19"/>
  <c r="L43" i="19"/>
  <c r="L36" i="19"/>
  <c r="L44" i="19"/>
  <c r="L37" i="19"/>
  <c r="L45" i="19"/>
  <c r="L38" i="19"/>
  <c r="L46" i="19"/>
  <c r="L49" i="19"/>
  <c r="L54" i="19"/>
  <c r="L50" i="19"/>
  <c r="L55" i="19"/>
  <c r="L51" i="19"/>
  <c r="L56" i="19"/>
  <c r="L53" i="19"/>
  <c r="L30" i="19"/>
  <c r="L48" i="19"/>
  <c r="L26" i="19"/>
  <c r="L74" i="19"/>
  <c r="L63" i="19"/>
  <c r="L106" i="19"/>
  <c r="L65" i="19"/>
  <c r="L122" i="19"/>
  <c r="L66" i="19"/>
  <c r="L22" i="22"/>
  <c r="L18" i="23"/>
  <c r="L44" i="22"/>
  <c r="L28" i="23"/>
  <c r="AF24" i="18"/>
  <c r="M23" i="21"/>
  <c r="M24" i="21"/>
  <c r="M25" i="21"/>
  <c r="M26" i="21"/>
  <c r="M27" i="21"/>
  <c r="M28" i="21"/>
  <c r="M22" i="21"/>
  <c r="M31" i="21"/>
  <c r="M32" i="21"/>
  <c r="M33" i="21"/>
  <c r="M34" i="21"/>
  <c r="M35" i="21"/>
  <c r="M36" i="21"/>
  <c r="M45" i="21"/>
  <c r="M46" i="21"/>
  <c r="M47" i="21"/>
  <c r="M48" i="21"/>
  <c r="M49" i="21"/>
  <c r="M50" i="21"/>
  <c r="M51" i="21"/>
  <c r="M52" i="21"/>
  <c r="M53" i="21"/>
  <c r="M54" i="21"/>
  <c r="M55" i="21"/>
  <c r="M56" i="21"/>
  <c r="M57" i="21"/>
  <c r="M58" i="21"/>
  <c r="M59" i="21"/>
  <c r="M60" i="21"/>
  <c r="M61" i="21"/>
  <c r="M62" i="21"/>
  <c r="M63" i="21"/>
  <c r="M64" i="21"/>
  <c r="M57" i="11"/>
  <c r="M58" i="11"/>
  <c r="M56" i="11"/>
  <c r="M59" i="11"/>
  <c r="M60" i="11"/>
  <c r="M69" i="21"/>
  <c r="M79" i="21"/>
  <c r="M33" i="19"/>
  <c r="M34" i="19"/>
  <c r="M42" i="19"/>
  <c r="M35" i="19"/>
  <c r="M43" i="19"/>
  <c r="M36" i="19"/>
  <c r="M44" i="19"/>
  <c r="M37" i="19"/>
  <c r="M45" i="19"/>
  <c r="M38" i="19"/>
  <c r="M46" i="19"/>
  <c r="M49" i="19"/>
  <c r="M54" i="19"/>
  <c r="M50" i="19"/>
  <c r="M55" i="19"/>
  <c r="M51" i="19"/>
  <c r="M56" i="19"/>
  <c r="M53" i="19"/>
  <c r="M30" i="19"/>
  <c r="M48" i="19"/>
  <c r="M26" i="19"/>
  <c r="M74" i="19"/>
  <c r="M63" i="19"/>
  <c r="M106" i="19"/>
  <c r="M65" i="19"/>
  <c r="M122" i="19"/>
  <c r="M66" i="19"/>
  <c r="M22" i="22"/>
  <c r="M18" i="23"/>
  <c r="M44" i="22"/>
  <c r="M21" i="23"/>
  <c r="M28" i="23"/>
  <c r="AG54" i="18"/>
  <c r="N23" i="21"/>
  <c r="N24" i="21"/>
  <c r="N25" i="21"/>
  <c r="N26" i="21"/>
  <c r="N22" i="21"/>
  <c r="N27" i="21"/>
  <c r="N28" i="21"/>
  <c r="N31" i="21"/>
  <c r="N32" i="21"/>
  <c r="N33" i="21"/>
  <c r="N34" i="21"/>
  <c r="N35" i="21"/>
  <c r="N36" i="21"/>
  <c r="N45" i="21"/>
  <c r="N46" i="21"/>
  <c r="N47" i="21"/>
  <c r="N48" i="21"/>
  <c r="N49" i="21"/>
  <c r="N50" i="21"/>
  <c r="N51" i="21"/>
  <c r="N52" i="21"/>
  <c r="N53" i="21"/>
  <c r="N54" i="21"/>
  <c r="N55" i="21"/>
  <c r="N56" i="21"/>
  <c r="N57" i="21"/>
  <c r="N58" i="21"/>
  <c r="N59" i="21"/>
  <c r="N60" i="21"/>
  <c r="N61" i="21"/>
  <c r="N62" i="21"/>
  <c r="N63" i="21"/>
  <c r="N64" i="21"/>
  <c r="N57" i="11"/>
  <c r="N58" i="11"/>
  <c r="N59" i="11"/>
  <c r="N60" i="11"/>
  <c r="N56" i="11"/>
  <c r="N69" i="21"/>
  <c r="N79" i="21"/>
  <c r="N33" i="19"/>
  <c r="N34" i="19"/>
  <c r="N42" i="19"/>
  <c r="N35" i="19"/>
  <c r="N43" i="19"/>
  <c r="N36" i="19"/>
  <c r="N44" i="19"/>
  <c r="N37" i="19"/>
  <c r="N45" i="19"/>
  <c r="N38" i="19"/>
  <c r="N46" i="19"/>
  <c r="N49" i="19"/>
  <c r="N54" i="19"/>
  <c r="N50" i="19"/>
  <c r="N55" i="19"/>
  <c r="N53" i="19"/>
  <c r="N30" i="19"/>
  <c r="N51" i="19"/>
  <c r="N56" i="19"/>
  <c r="N48" i="19"/>
  <c r="N26" i="19"/>
  <c r="N74" i="19"/>
  <c r="N63" i="19"/>
  <c r="N106" i="19"/>
  <c r="N65" i="19"/>
  <c r="N122" i="19"/>
  <c r="N66" i="19"/>
  <c r="N22" i="22"/>
  <c r="N18" i="23"/>
  <c r="N44" i="22"/>
  <c r="N21" i="23"/>
  <c r="N28" i="23"/>
  <c r="AH20" i="18"/>
  <c r="O23" i="21"/>
  <c r="O24" i="21"/>
  <c r="O25" i="21"/>
  <c r="O26" i="21"/>
  <c r="O27" i="21"/>
  <c r="O28" i="21"/>
  <c r="O22" i="21"/>
  <c r="O31" i="21"/>
  <c r="O32" i="21"/>
  <c r="O33" i="21"/>
  <c r="O34" i="21"/>
  <c r="O35" i="21"/>
  <c r="O36" i="21"/>
  <c r="O45" i="21"/>
  <c r="O46" i="21"/>
  <c r="O47" i="21"/>
  <c r="O48" i="21"/>
  <c r="O49" i="21"/>
  <c r="O50" i="21"/>
  <c r="O51" i="21"/>
  <c r="O52" i="21"/>
  <c r="O53" i="21"/>
  <c r="O54" i="21"/>
  <c r="O55" i="21"/>
  <c r="O56" i="21"/>
  <c r="O57" i="21"/>
  <c r="O58" i="21"/>
  <c r="O59" i="21"/>
  <c r="O60" i="21"/>
  <c r="O61" i="21"/>
  <c r="O62" i="21"/>
  <c r="O63" i="21"/>
  <c r="O64" i="21"/>
  <c r="O57" i="11"/>
  <c r="O58" i="11"/>
  <c r="O56" i="11"/>
  <c r="O59" i="11"/>
  <c r="O60" i="11"/>
  <c r="O69" i="21"/>
  <c r="O79" i="21"/>
  <c r="AF27" i="17"/>
  <c r="AH27" i="17" s="1"/>
  <c r="Q12" i="5" s="1"/>
  <c r="Q29" i="23" s="1"/>
  <c r="AT27" i="17"/>
  <c r="O33" i="19"/>
  <c r="O34" i="19"/>
  <c r="O42" i="19"/>
  <c r="O35" i="19"/>
  <c r="O43" i="19"/>
  <c r="O36" i="19"/>
  <c r="O44" i="19"/>
  <c r="O37" i="19"/>
  <c r="O45" i="19"/>
  <c r="O38" i="19"/>
  <c r="O46" i="19"/>
  <c r="O49" i="19"/>
  <c r="O54" i="19"/>
  <c r="O50" i="19"/>
  <c r="O48" i="19"/>
  <c r="O55" i="19"/>
  <c r="O53" i="19"/>
  <c r="O30" i="19"/>
  <c r="O51" i="19"/>
  <c r="O56" i="19"/>
  <c r="O26" i="19"/>
  <c r="O74" i="19"/>
  <c r="O63" i="19"/>
  <c r="O106" i="19"/>
  <c r="O65" i="19"/>
  <c r="O122" i="19"/>
  <c r="O66" i="19"/>
  <c r="O22" i="22"/>
  <c r="O18" i="23"/>
  <c r="O44" i="22"/>
  <c r="O28" i="23"/>
  <c r="AI55" i="18"/>
  <c r="AI24" i="18"/>
  <c r="Q23" i="21"/>
  <c r="Q24" i="21"/>
  <c r="Q25" i="21"/>
  <c r="Q26" i="21"/>
  <c r="Q27" i="21"/>
  <c r="Q28" i="21"/>
  <c r="Q31" i="21"/>
  <c r="Q32" i="21"/>
  <c r="Q33" i="21"/>
  <c r="Q34" i="21"/>
  <c r="Q35" i="21"/>
  <c r="Q36" i="21"/>
  <c r="Q45" i="21"/>
  <c r="Q46" i="21"/>
  <c r="Q47" i="21"/>
  <c r="Q48" i="21"/>
  <c r="Q49" i="21"/>
  <c r="Q50" i="21"/>
  <c r="Q51" i="21"/>
  <c r="Q52" i="21"/>
  <c r="Q53" i="21"/>
  <c r="Q54" i="21"/>
  <c r="Q55" i="21"/>
  <c r="Q56" i="21"/>
  <c r="Q57" i="21"/>
  <c r="Q58" i="21"/>
  <c r="Q59" i="21"/>
  <c r="Q60" i="21"/>
  <c r="Q61" i="21"/>
  <c r="Q62" i="21"/>
  <c r="Q63" i="21"/>
  <c r="Q64" i="21"/>
  <c r="D87" i="11"/>
  <c r="D114" i="11"/>
  <c r="Q57" i="11"/>
  <c r="Q58" i="11"/>
  <c r="Q59" i="11"/>
  <c r="Q60" i="11"/>
  <c r="Q56" i="11"/>
  <c r="Q69" i="21"/>
  <c r="G6" i="18"/>
  <c r="G32" i="18" s="1"/>
  <c r="Q32" i="18" s="1"/>
  <c r="F29" i="18"/>
  <c r="E29" i="18"/>
  <c r="L29" i="18"/>
  <c r="F30" i="18"/>
  <c r="E30" i="18"/>
  <c r="F31" i="18"/>
  <c r="E31" i="18"/>
  <c r="F32" i="18"/>
  <c r="L32" i="18"/>
  <c r="E32" i="18"/>
  <c r="F33" i="18"/>
  <c r="E33" i="18"/>
  <c r="F34" i="18"/>
  <c r="E34" i="18"/>
  <c r="L34" i="18"/>
  <c r="F35" i="18"/>
  <c r="E35" i="18"/>
  <c r="L35" i="18"/>
  <c r="F36" i="18"/>
  <c r="L36" i="18"/>
  <c r="E36" i="18"/>
  <c r="D37" i="18"/>
  <c r="DA37" i="18" s="1"/>
  <c r="D38" i="18"/>
  <c r="D39" i="18"/>
  <c r="D40" i="18"/>
  <c r="D41" i="18"/>
  <c r="M41" i="18" s="1"/>
  <c r="F15" i="18"/>
  <c r="G15" i="18"/>
  <c r="E15" i="18"/>
  <c r="F16" i="18"/>
  <c r="E16" i="18"/>
  <c r="L16" i="18"/>
  <c r="F17" i="18"/>
  <c r="E17" i="18"/>
  <c r="L17" i="18"/>
  <c r="D18" i="18"/>
  <c r="D19" i="18"/>
  <c r="M19" i="18" s="1"/>
  <c r="F10" i="18"/>
  <c r="E10" i="18"/>
  <c r="L10" i="18"/>
  <c r="F11" i="18"/>
  <c r="E11" i="18"/>
  <c r="Q79" i="21"/>
  <c r="AT28" i="17"/>
  <c r="Q32" i="19"/>
  <c r="Q25" i="19"/>
  <c r="Q24" i="19"/>
  <c r="Q48" i="19"/>
  <c r="Q26" i="19"/>
  <c r="Q74" i="19"/>
  <c r="Q63" i="19"/>
  <c r="Q106" i="19"/>
  <c r="Q65" i="19"/>
  <c r="Q122" i="19"/>
  <c r="Q66" i="19"/>
  <c r="C186" i="19"/>
  <c r="C187" i="19"/>
  <c r="C188" i="19"/>
  <c r="C189" i="19"/>
  <c r="C190" i="19"/>
  <c r="Q22" i="22"/>
  <c r="Q18" i="23"/>
  <c r="Q44" i="22"/>
  <c r="Q21" i="23"/>
  <c r="Q28" i="23"/>
  <c r="R23" i="21"/>
  <c r="R24" i="21"/>
  <c r="R25" i="21"/>
  <c r="R26" i="21"/>
  <c r="R27" i="21"/>
  <c r="R28" i="21"/>
  <c r="R22" i="21"/>
  <c r="R31" i="21"/>
  <c r="R32" i="21"/>
  <c r="R33" i="21"/>
  <c r="R34" i="21"/>
  <c r="R35" i="21"/>
  <c r="R36" i="21"/>
  <c r="R45" i="21"/>
  <c r="R46" i="21"/>
  <c r="R47" i="21"/>
  <c r="R48" i="21"/>
  <c r="R49" i="21"/>
  <c r="R50" i="21"/>
  <c r="R51" i="21"/>
  <c r="R52" i="21"/>
  <c r="R53" i="21"/>
  <c r="R54" i="21"/>
  <c r="R55" i="21"/>
  <c r="R56" i="21"/>
  <c r="R57" i="21"/>
  <c r="R58" i="21"/>
  <c r="R59" i="21"/>
  <c r="R60" i="21"/>
  <c r="R61" i="21"/>
  <c r="R62" i="21"/>
  <c r="R63" i="21"/>
  <c r="R64" i="21"/>
  <c r="R57" i="11"/>
  <c r="R58" i="11"/>
  <c r="R59" i="11"/>
  <c r="R60" i="11"/>
  <c r="R56" i="11"/>
  <c r="R69" i="21"/>
  <c r="R79" i="21"/>
  <c r="R12" i="20"/>
  <c r="R32" i="19"/>
  <c r="R25" i="19"/>
  <c r="R24" i="19"/>
  <c r="R48" i="19"/>
  <c r="R26" i="19"/>
  <c r="R74" i="19"/>
  <c r="R63" i="19"/>
  <c r="R106" i="19"/>
  <c r="R65" i="19"/>
  <c r="R122" i="19"/>
  <c r="R66" i="19"/>
  <c r="R22" i="22"/>
  <c r="R18" i="23"/>
  <c r="R44" i="22"/>
  <c r="R21" i="23"/>
  <c r="R28" i="23"/>
  <c r="S23" i="21"/>
  <c r="S24" i="21"/>
  <c r="S25" i="21"/>
  <c r="S26" i="21"/>
  <c r="S27" i="21"/>
  <c r="S28" i="21"/>
  <c r="S31" i="21"/>
  <c r="S32" i="21"/>
  <c r="S33" i="21"/>
  <c r="S34" i="21"/>
  <c r="S35" i="21"/>
  <c r="S36" i="21"/>
  <c r="S45" i="21"/>
  <c r="S46" i="21"/>
  <c r="S47" i="21"/>
  <c r="S48" i="21"/>
  <c r="S49" i="21"/>
  <c r="S50" i="21"/>
  <c r="S51" i="21"/>
  <c r="S52" i="21"/>
  <c r="S53" i="21"/>
  <c r="S54" i="21"/>
  <c r="S55" i="21"/>
  <c r="S56" i="21"/>
  <c r="S57" i="21"/>
  <c r="S58" i="21"/>
  <c r="S59" i="21"/>
  <c r="S60" i="21"/>
  <c r="S61" i="21"/>
  <c r="S62" i="21"/>
  <c r="S63" i="21"/>
  <c r="S64" i="21"/>
  <c r="S57" i="11"/>
  <c r="S58" i="11"/>
  <c r="S59" i="11"/>
  <c r="S56" i="11"/>
  <c r="S69" i="21"/>
  <c r="S60" i="11"/>
  <c r="S79" i="21"/>
  <c r="S32" i="19"/>
  <c r="S25" i="19"/>
  <c r="S48" i="19"/>
  <c r="S26" i="19"/>
  <c r="S74" i="19"/>
  <c r="S63" i="19"/>
  <c r="S106" i="19"/>
  <c r="S65" i="19"/>
  <c r="S122" i="19"/>
  <c r="S66" i="19"/>
  <c r="S22" i="22"/>
  <c r="S18" i="23"/>
  <c r="S44" i="22"/>
  <c r="S21" i="23"/>
  <c r="S28" i="23"/>
  <c r="T23" i="21"/>
  <c r="T24" i="21"/>
  <c r="T25" i="21"/>
  <c r="T26" i="21"/>
  <c r="T22" i="21"/>
  <c r="T27" i="21"/>
  <c r="T28" i="21"/>
  <c r="T31" i="21"/>
  <c r="T32" i="21"/>
  <c r="T33" i="21"/>
  <c r="T34" i="21"/>
  <c r="T35" i="21"/>
  <c r="T36" i="21"/>
  <c r="T45" i="21"/>
  <c r="T46" i="21"/>
  <c r="T47" i="21"/>
  <c r="T48" i="21"/>
  <c r="T49" i="21"/>
  <c r="T50" i="21"/>
  <c r="T51" i="21"/>
  <c r="T52" i="21"/>
  <c r="T53" i="21"/>
  <c r="T54" i="21"/>
  <c r="T55" i="21"/>
  <c r="T56" i="21"/>
  <c r="T57" i="21"/>
  <c r="T58" i="21"/>
  <c r="T59" i="21"/>
  <c r="T60" i="21"/>
  <c r="T61" i="21"/>
  <c r="T62" i="21"/>
  <c r="T63" i="21"/>
  <c r="T64" i="21"/>
  <c r="T57" i="11"/>
  <c r="T58" i="11"/>
  <c r="T56" i="11"/>
  <c r="T69" i="21"/>
  <c r="T59" i="11"/>
  <c r="T60" i="11"/>
  <c r="T79" i="21"/>
  <c r="T12" i="20"/>
  <c r="T32" i="19"/>
  <c r="T25" i="19"/>
  <c r="T48" i="19"/>
  <c r="T26" i="19"/>
  <c r="T74" i="19"/>
  <c r="T63" i="19"/>
  <c r="T106" i="19"/>
  <c r="T65" i="19"/>
  <c r="T122" i="19"/>
  <c r="T66" i="19"/>
  <c r="T22" i="22"/>
  <c r="T18" i="23"/>
  <c r="T44" i="22"/>
  <c r="T21" i="23"/>
  <c r="T28" i="23"/>
  <c r="U23" i="21"/>
  <c r="U24" i="21"/>
  <c r="U25" i="21"/>
  <c r="U26" i="21"/>
  <c r="U27" i="21"/>
  <c r="U28" i="21"/>
  <c r="U31" i="21"/>
  <c r="U32" i="21"/>
  <c r="U33" i="21"/>
  <c r="U34" i="21"/>
  <c r="U35" i="21"/>
  <c r="U36" i="21"/>
  <c r="U30" i="21"/>
  <c r="U45" i="21"/>
  <c r="U46" i="21"/>
  <c r="U47" i="21"/>
  <c r="U48" i="21"/>
  <c r="U49" i="21"/>
  <c r="U50" i="21"/>
  <c r="U51" i="21"/>
  <c r="U52" i="21"/>
  <c r="U53" i="21"/>
  <c r="U54" i="21"/>
  <c r="U55" i="21"/>
  <c r="U56" i="21"/>
  <c r="U57" i="21"/>
  <c r="U58" i="21"/>
  <c r="U59" i="21"/>
  <c r="U60" i="21"/>
  <c r="U61" i="21"/>
  <c r="U62" i="21"/>
  <c r="U63" i="21"/>
  <c r="U64" i="21"/>
  <c r="U44" i="21"/>
  <c r="U57" i="11"/>
  <c r="U58" i="11"/>
  <c r="U59" i="11"/>
  <c r="U60" i="11"/>
  <c r="U79" i="21"/>
  <c r="U32" i="19"/>
  <c r="U25" i="19"/>
  <c r="U48" i="19"/>
  <c r="U26" i="19"/>
  <c r="U74" i="19"/>
  <c r="U63" i="19"/>
  <c r="U106" i="19"/>
  <c r="U65" i="19"/>
  <c r="U122" i="19"/>
  <c r="U66" i="19"/>
  <c r="U22" i="22"/>
  <c r="U18" i="23"/>
  <c r="U44" i="22"/>
  <c r="U21" i="23"/>
  <c r="U28" i="23"/>
  <c r="V23" i="21"/>
  <c r="V24" i="21"/>
  <c r="V25" i="21"/>
  <c r="V26" i="21"/>
  <c r="V22" i="21"/>
  <c r="V27" i="21"/>
  <c r="V28" i="21"/>
  <c r="V31" i="21"/>
  <c r="V32" i="21"/>
  <c r="V33" i="21"/>
  <c r="V34" i="21"/>
  <c r="V35" i="21"/>
  <c r="V36" i="21"/>
  <c r="V45" i="21"/>
  <c r="V46" i="21"/>
  <c r="V47" i="21"/>
  <c r="V48" i="21"/>
  <c r="V49" i="21"/>
  <c r="V50" i="21"/>
  <c r="V51" i="21"/>
  <c r="V52" i="21"/>
  <c r="V53" i="21"/>
  <c r="V54" i="21"/>
  <c r="V55" i="21"/>
  <c r="V56" i="21"/>
  <c r="V57" i="21"/>
  <c r="V58" i="21"/>
  <c r="V59" i="21"/>
  <c r="V60" i="21"/>
  <c r="V61" i="21"/>
  <c r="V62" i="21"/>
  <c r="V63" i="21"/>
  <c r="V64" i="21"/>
  <c r="V57" i="11"/>
  <c r="V58" i="11"/>
  <c r="V59" i="11"/>
  <c r="V60" i="11"/>
  <c r="V79" i="21"/>
  <c r="BM32" i="19"/>
  <c r="BM25" i="19"/>
  <c r="BM24" i="19"/>
  <c r="BM48" i="19"/>
  <c r="BM26" i="19"/>
  <c r="BM122" i="19"/>
  <c r="BM66" i="19"/>
  <c r="C207" i="19"/>
  <c r="C205" i="19"/>
  <c r="C206" i="19"/>
  <c r="C208" i="19"/>
  <c r="C209" i="19"/>
  <c r="C210" i="19"/>
  <c r="BN32" i="19"/>
  <c r="BN25" i="19"/>
  <c r="BN48" i="19"/>
  <c r="BN26" i="19"/>
  <c r="BN74" i="19"/>
  <c r="BN63" i="19"/>
  <c r="BN122" i="19"/>
  <c r="BN66" i="19"/>
  <c r="BO32" i="19"/>
  <c r="BO25" i="19"/>
  <c r="BO24" i="19"/>
  <c r="BO48" i="19"/>
  <c r="BO26" i="19"/>
  <c r="BO122" i="19"/>
  <c r="BO66" i="19"/>
  <c r="BJ32" i="19"/>
  <c r="BJ25" i="19"/>
  <c r="BJ24" i="19"/>
  <c r="BJ48" i="19"/>
  <c r="BJ26" i="19"/>
  <c r="BJ122" i="19"/>
  <c r="BJ66" i="19"/>
  <c r="BK32" i="19"/>
  <c r="BK25" i="19"/>
  <c r="BK48" i="19"/>
  <c r="BK26" i="19"/>
  <c r="BK74" i="19"/>
  <c r="BK63" i="19"/>
  <c r="BK122" i="19"/>
  <c r="BK66" i="19"/>
  <c r="BL32" i="19"/>
  <c r="BL25" i="19"/>
  <c r="BL24" i="19"/>
  <c r="BL22" i="19"/>
  <c r="BL13" i="19"/>
  <c r="BL48" i="19"/>
  <c r="BL26" i="19"/>
  <c r="BL74" i="19"/>
  <c r="BL63" i="19"/>
  <c r="BL122" i="19"/>
  <c r="BL66" i="19"/>
  <c r="BG32" i="19"/>
  <c r="BG25" i="19"/>
  <c r="BG48" i="19"/>
  <c r="BG26" i="19"/>
  <c r="BG122" i="19"/>
  <c r="BG66" i="19"/>
  <c r="BH32" i="19"/>
  <c r="BH25" i="19"/>
  <c r="BH48" i="19"/>
  <c r="BH26" i="19"/>
  <c r="BH74" i="19"/>
  <c r="BH63" i="19"/>
  <c r="BH106" i="19"/>
  <c r="BH65" i="19"/>
  <c r="BH122" i="19"/>
  <c r="BH66" i="19"/>
  <c r="BI32" i="19"/>
  <c r="BI25" i="19"/>
  <c r="BI24" i="19"/>
  <c r="BI22" i="19"/>
  <c r="BI13" i="19"/>
  <c r="BI48" i="19"/>
  <c r="BI26" i="19"/>
  <c r="BI106" i="19"/>
  <c r="BI65" i="19"/>
  <c r="BI122" i="19"/>
  <c r="BI66" i="19"/>
  <c r="BD32" i="19"/>
  <c r="BD25" i="19"/>
  <c r="BD48" i="19"/>
  <c r="BD26" i="19"/>
  <c r="BD74" i="19"/>
  <c r="BD63" i="19"/>
  <c r="BD122" i="19"/>
  <c r="BD66" i="19"/>
  <c r="BE32" i="19"/>
  <c r="BE25" i="19"/>
  <c r="BE24" i="19"/>
  <c r="BE22" i="19"/>
  <c r="BE13" i="19"/>
  <c r="BE48" i="19"/>
  <c r="BE26" i="19"/>
  <c r="BE74" i="19"/>
  <c r="BE63" i="19"/>
  <c r="BE106" i="19"/>
  <c r="BE65" i="19"/>
  <c r="BE122" i="19"/>
  <c r="BE66" i="19"/>
  <c r="BF32" i="19"/>
  <c r="BF25" i="19"/>
  <c r="BF48" i="19"/>
  <c r="BF26" i="19"/>
  <c r="BF74" i="19"/>
  <c r="BF63" i="19"/>
  <c r="BF106" i="19"/>
  <c r="BF65" i="19"/>
  <c r="BF122" i="19"/>
  <c r="BF66" i="19"/>
  <c r="AZ32" i="19"/>
  <c r="AZ25" i="19"/>
  <c r="AZ48" i="19"/>
  <c r="AZ26" i="19"/>
  <c r="AZ122" i="19"/>
  <c r="AZ66" i="19"/>
  <c r="C198" i="19"/>
  <c r="C199" i="19"/>
  <c r="C200" i="19"/>
  <c r="C201" i="19"/>
  <c r="C202" i="19"/>
  <c r="C203" i="19"/>
  <c r="C204" i="19"/>
  <c r="BA32" i="19"/>
  <c r="BA25" i="19"/>
  <c r="BA48" i="19"/>
  <c r="BA26" i="19"/>
  <c r="BA24" i="19"/>
  <c r="BA122" i="19"/>
  <c r="BA66" i="19"/>
  <c r="BB32" i="19"/>
  <c r="BB25" i="19"/>
  <c r="BB24" i="19"/>
  <c r="BB48" i="19"/>
  <c r="BB26" i="19"/>
  <c r="BB122" i="19"/>
  <c r="BB66" i="19"/>
  <c r="AW32" i="19"/>
  <c r="AW25" i="19"/>
  <c r="AW48" i="19"/>
  <c r="AW26" i="19"/>
  <c r="AW74" i="19"/>
  <c r="AW63" i="19"/>
  <c r="AW106" i="19"/>
  <c r="AW65" i="19"/>
  <c r="AW122" i="19"/>
  <c r="AW66" i="19"/>
  <c r="AX32" i="19"/>
  <c r="AX25" i="19"/>
  <c r="AX48" i="19"/>
  <c r="AX26" i="19"/>
  <c r="AX24" i="19"/>
  <c r="AX106" i="19"/>
  <c r="AX65" i="19"/>
  <c r="AX122" i="19"/>
  <c r="AX66" i="19"/>
  <c r="AY32" i="19"/>
  <c r="AY25" i="19"/>
  <c r="AY48" i="19"/>
  <c r="AY26" i="19"/>
  <c r="AY74" i="19"/>
  <c r="AY63" i="19"/>
  <c r="AY106" i="19"/>
  <c r="AY65" i="19"/>
  <c r="AY122" i="19"/>
  <c r="AY66" i="19"/>
  <c r="AT32" i="19"/>
  <c r="AT25" i="19"/>
  <c r="AT24" i="19"/>
  <c r="AT22" i="19"/>
  <c r="AT13" i="19"/>
  <c r="AT48" i="19"/>
  <c r="AT26" i="19"/>
  <c r="AT74" i="19"/>
  <c r="AT63" i="19"/>
  <c r="AT106" i="19"/>
  <c r="AT65" i="19"/>
  <c r="AT122" i="19"/>
  <c r="AT66" i="19"/>
  <c r="AU32" i="19"/>
  <c r="AU25" i="19"/>
  <c r="AU48" i="19"/>
  <c r="AU26" i="19"/>
  <c r="AU74" i="19"/>
  <c r="AU63" i="19"/>
  <c r="AU106" i="19"/>
  <c r="AU65" i="19"/>
  <c r="AU122" i="19"/>
  <c r="AU66" i="19"/>
  <c r="AV32" i="19"/>
  <c r="AV25" i="19"/>
  <c r="AV24" i="19"/>
  <c r="AV48" i="19"/>
  <c r="AV26" i="19"/>
  <c r="AV74" i="19"/>
  <c r="AV63" i="19"/>
  <c r="AV106" i="19"/>
  <c r="AV65" i="19"/>
  <c r="AV122" i="19"/>
  <c r="AV66" i="19"/>
  <c r="AQ32" i="19"/>
  <c r="AQ25" i="19"/>
  <c r="AQ24" i="19"/>
  <c r="AQ48" i="19"/>
  <c r="AQ26" i="19"/>
  <c r="AQ74" i="19"/>
  <c r="AQ63" i="19"/>
  <c r="AQ106" i="19"/>
  <c r="AQ65" i="19"/>
  <c r="AQ122" i="19"/>
  <c r="AQ66" i="19"/>
  <c r="AR32" i="19"/>
  <c r="AR25" i="19"/>
  <c r="AR48" i="19"/>
  <c r="AR26" i="19"/>
  <c r="AR74" i="19"/>
  <c r="AR63" i="19"/>
  <c r="AR106" i="19"/>
  <c r="AR65" i="19"/>
  <c r="AR122" i="19"/>
  <c r="AR66" i="19"/>
  <c r="AS32" i="19"/>
  <c r="AS25" i="19"/>
  <c r="AS24" i="19"/>
  <c r="AS48" i="19"/>
  <c r="AS26" i="19"/>
  <c r="AS74" i="19"/>
  <c r="AS63" i="19"/>
  <c r="AS106" i="19"/>
  <c r="AS65" i="19"/>
  <c r="AS122" i="19"/>
  <c r="AS66" i="19"/>
  <c r="AM32" i="19"/>
  <c r="AM25" i="19"/>
  <c r="AM24" i="19"/>
  <c r="AM22" i="19"/>
  <c r="AM13" i="19"/>
  <c r="AM48" i="19"/>
  <c r="AM26" i="19"/>
  <c r="AM74" i="19"/>
  <c r="AM63" i="19"/>
  <c r="AM106" i="19"/>
  <c r="AM65" i="19"/>
  <c r="AM122" i="19"/>
  <c r="AM66" i="19"/>
  <c r="C191" i="19"/>
  <c r="C192" i="19"/>
  <c r="C193" i="19"/>
  <c r="C194" i="19"/>
  <c r="C195" i="19"/>
  <c r="C196" i="19"/>
  <c r="C197" i="19"/>
  <c r="AN32" i="19"/>
  <c r="AN25" i="19"/>
  <c r="AN24" i="19"/>
  <c r="AN48" i="19"/>
  <c r="AN26" i="19"/>
  <c r="AN74" i="19"/>
  <c r="AN63" i="19"/>
  <c r="AN106" i="19"/>
  <c r="AN65" i="19"/>
  <c r="AN122" i="19"/>
  <c r="AN66" i="19"/>
  <c r="AO32" i="19"/>
  <c r="AO25" i="19"/>
  <c r="AO74" i="19"/>
  <c r="AO63" i="19"/>
  <c r="AO106" i="19"/>
  <c r="AO65" i="19"/>
  <c r="AO122" i="19"/>
  <c r="AO66" i="19"/>
  <c r="AJ32" i="19"/>
  <c r="AJ25" i="19"/>
  <c r="AJ48" i="19"/>
  <c r="AJ26" i="19"/>
  <c r="AJ74" i="19"/>
  <c r="AJ63" i="19"/>
  <c r="AJ106" i="19"/>
  <c r="AJ65" i="19"/>
  <c r="AJ122" i="19"/>
  <c r="AJ66" i="19"/>
  <c r="AK32" i="19"/>
  <c r="AK25" i="19"/>
  <c r="AK24" i="19"/>
  <c r="AK48" i="19"/>
  <c r="AK26" i="19"/>
  <c r="AK74" i="19"/>
  <c r="AK63" i="19"/>
  <c r="AK106" i="19"/>
  <c r="AK65" i="19"/>
  <c r="AK122" i="19"/>
  <c r="AK66" i="19"/>
  <c r="AL32" i="19"/>
  <c r="AL25" i="19"/>
  <c r="AL48" i="19"/>
  <c r="AL26" i="19"/>
  <c r="AL74" i="19"/>
  <c r="AL63" i="19"/>
  <c r="AL106" i="19"/>
  <c r="AL65" i="19"/>
  <c r="AL122" i="19"/>
  <c r="AL66" i="19"/>
  <c r="AG32" i="19"/>
  <c r="AG25" i="19"/>
  <c r="AG48" i="19"/>
  <c r="AG26" i="19"/>
  <c r="AG74" i="19"/>
  <c r="AG63" i="19"/>
  <c r="AG106" i="19"/>
  <c r="AG65" i="19"/>
  <c r="AG122" i="19"/>
  <c r="AG66" i="19"/>
  <c r="AH32" i="19"/>
  <c r="AH25" i="19"/>
  <c r="AH48" i="19"/>
  <c r="AH26" i="19"/>
  <c r="AH24" i="19"/>
  <c r="AH74" i="19"/>
  <c r="AH63" i="19"/>
  <c r="AH106" i="19"/>
  <c r="AH65" i="19"/>
  <c r="AH122" i="19"/>
  <c r="AH66" i="19"/>
  <c r="AI32" i="19"/>
  <c r="AI25" i="19"/>
  <c r="AI48" i="19"/>
  <c r="AI26" i="19"/>
  <c r="AI74" i="19"/>
  <c r="AI63" i="19"/>
  <c r="AI106" i="19"/>
  <c r="AI65" i="19"/>
  <c r="AI122" i="19"/>
  <c r="AI66" i="19"/>
  <c r="AD32" i="19"/>
  <c r="AD25" i="19"/>
  <c r="AD48" i="19"/>
  <c r="AD26" i="19"/>
  <c r="AD24" i="19"/>
  <c r="AD74" i="19"/>
  <c r="AD63" i="19"/>
  <c r="AD106" i="19"/>
  <c r="AD65" i="19"/>
  <c r="AD122" i="19"/>
  <c r="AD66" i="19"/>
  <c r="AE32" i="19"/>
  <c r="AE25" i="19"/>
  <c r="AE48" i="19"/>
  <c r="AE26" i="19"/>
  <c r="AE74" i="19"/>
  <c r="AE63" i="19"/>
  <c r="AE106" i="19"/>
  <c r="AE65" i="19"/>
  <c r="AE122" i="19"/>
  <c r="AE66" i="19"/>
  <c r="AF32" i="19"/>
  <c r="AF25" i="19"/>
  <c r="AF48" i="19"/>
  <c r="AF26" i="19"/>
  <c r="AF24" i="19"/>
  <c r="AF74" i="19"/>
  <c r="AF63" i="19"/>
  <c r="AF106" i="19"/>
  <c r="AF65" i="19"/>
  <c r="AF122" i="19"/>
  <c r="AF66" i="19"/>
  <c r="Z32" i="19"/>
  <c r="Z25" i="19"/>
  <c r="Z24" i="19"/>
  <c r="Z22" i="19"/>
  <c r="Z13" i="19"/>
  <c r="Z48" i="19"/>
  <c r="Z26" i="19"/>
  <c r="Z74" i="19"/>
  <c r="Z63" i="19"/>
  <c r="Z106" i="19"/>
  <c r="Z65" i="19"/>
  <c r="Z122" i="19"/>
  <c r="Z66" i="19"/>
  <c r="AA32" i="19"/>
  <c r="AA25" i="19"/>
  <c r="AA48" i="19"/>
  <c r="AA26" i="19"/>
  <c r="AA74" i="19"/>
  <c r="AA63" i="19"/>
  <c r="AA106" i="19"/>
  <c r="AA65" i="19"/>
  <c r="AA122" i="19"/>
  <c r="AA66" i="19"/>
  <c r="AB32" i="19"/>
  <c r="AB25" i="19"/>
  <c r="AB48" i="19"/>
  <c r="AB26" i="19"/>
  <c r="AB24" i="19"/>
  <c r="AB22" i="19"/>
  <c r="AB13" i="19"/>
  <c r="AB74" i="19"/>
  <c r="AB63" i="19"/>
  <c r="AB106" i="19"/>
  <c r="AB65" i="19"/>
  <c r="AB122" i="19"/>
  <c r="AB66" i="19"/>
  <c r="W32" i="19"/>
  <c r="W25" i="19"/>
  <c r="W48" i="19"/>
  <c r="W26" i="19"/>
  <c r="W74" i="19"/>
  <c r="W63" i="19"/>
  <c r="W106" i="19"/>
  <c r="W65" i="19"/>
  <c r="W122" i="19"/>
  <c r="W66" i="19"/>
  <c r="X32" i="19"/>
  <c r="X25" i="19"/>
  <c r="X24" i="19"/>
  <c r="X48" i="19"/>
  <c r="X26" i="19"/>
  <c r="X74" i="19"/>
  <c r="X63" i="19"/>
  <c r="X106" i="19"/>
  <c r="X65" i="19"/>
  <c r="X122" i="19"/>
  <c r="X66" i="19"/>
  <c r="Y32" i="19"/>
  <c r="Y25" i="19"/>
  <c r="Y48" i="19"/>
  <c r="Y26" i="19"/>
  <c r="Y74" i="19"/>
  <c r="Y63" i="19"/>
  <c r="Y106" i="19"/>
  <c r="Y65" i="19"/>
  <c r="Y122" i="19"/>
  <c r="Y66" i="19"/>
  <c r="V32" i="19"/>
  <c r="V25" i="19"/>
  <c r="V24" i="19"/>
  <c r="V48" i="19"/>
  <c r="V26" i="19"/>
  <c r="V74" i="19"/>
  <c r="V63" i="19"/>
  <c r="V106" i="19"/>
  <c r="V65" i="19"/>
  <c r="V122" i="19"/>
  <c r="V66" i="19"/>
  <c r="BC117" i="19"/>
  <c r="BC109" i="19"/>
  <c r="B13" i="5"/>
  <c r="C30" i="23"/>
  <c r="C138" i="12"/>
  <c r="C35" i="23"/>
  <c r="C143" i="12"/>
  <c r="B14" i="5"/>
  <c r="C36" i="23"/>
  <c r="C144" i="12"/>
  <c r="B12" i="5"/>
  <c r="C29" i="23"/>
  <c r="C137" i="12"/>
  <c r="C31" i="23"/>
  <c r="C139" i="12"/>
  <c r="C136" i="12"/>
  <c r="C36" i="22"/>
  <c r="C31" i="12"/>
  <c r="C37" i="22"/>
  <c r="C32" i="12"/>
  <c r="D20" i="18"/>
  <c r="D21" i="18"/>
  <c r="N21" i="18" s="1"/>
  <c r="F19" i="18"/>
  <c r="F21" i="18"/>
  <c r="F18" i="18"/>
  <c r="F20" i="18"/>
  <c r="F41" i="18"/>
  <c r="F40" i="18"/>
  <c r="M40" i="18"/>
  <c r="F39" i="18"/>
  <c r="M39" i="18"/>
  <c r="F38" i="18"/>
  <c r="M38" i="18"/>
  <c r="F37" i="18"/>
  <c r="E37" i="18"/>
  <c r="E41" i="18"/>
  <c r="E18" i="18"/>
  <c r="E19" i="18"/>
  <c r="E38" i="18"/>
  <c r="E39" i="18"/>
  <c r="E40" i="18"/>
  <c r="D42" i="18"/>
  <c r="D43" i="18"/>
  <c r="N43" i="18" s="1"/>
  <c r="D44" i="18"/>
  <c r="D45" i="18"/>
  <c r="D46" i="18"/>
  <c r="F42" i="18"/>
  <c r="F43" i="18"/>
  <c r="F44" i="18"/>
  <c r="F45" i="18"/>
  <c r="F46" i="18"/>
  <c r="E42" i="18"/>
  <c r="N42" i="18"/>
  <c r="E43" i="18"/>
  <c r="E44" i="18"/>
  <c r="E45" i="18"/>
  <c r="N45" i="18"/>
  <c r="E46" i="18"/>
  <c r="N46" i="18"/>
  <c r="E20" i="18"/>
  <c r="N20" i="18"/>
  <c r="E21" i="18"/>
  <c r="D22" i="18"/>
  <c r="D23" i="18"/>
  <c r="EC23" i="18" s="1"/>
  <c r="F22" i="18"/>
  <c r="F23" i="18"/>
  <c r="D47" i="18"/>
  <c r="O47" i="18" s="1"/>
  <c r="D48" i="18"/>
  <c r="O48" i="18" s="1"/>
  <c r="D49" i="18"/>
  <c r="D50" i="18"/>
  <c r="O50" i="18" s="1"/>
  <c r="D51" i="18"/>
  <c r="F47" i="18"/>
  <c r="F48" i="18"/>
  <c r="F49" i="18"/>
  <c r="F50" i="18"/>
  <c r="F51" i="18"/>
  <c r="O51" i="18"/>
  <c r="E47" i="18"/>
  <c r="E48" i="18"/>
  <c r="E49" i="18"/>
  <c r="E50" i="18"/>
  <c r="E51" i="18"/>
  <c r="E22" i="18"/>
  <c r="E23" i="18"/>
  <c r="D24" i="18"/>
  <c r="D25" i="18"/>
  <c r="P25" i="18" s="1"/>
  <c r="F24" i="18"/>
  <c r="F25" i="18"/>
  <c r="D52" i="18"/>
  <c r="D53" i="18"/>
  <c r="P53" i="18" s="1"/>
  <c r="D54" i="18"/>
  <c r="D55" i="18"/>
  <c r="D56" i="18"/>
  <c r="P56" i="18" s="1"/>
  <c r="F52" i="18"/>
  <c r="F53" i="18"/>
  <c r="F54" i="18"/>
  <c r="F55" i="18"/>
  <c r="F56" i="18"/>
  <c r="E52" i="18"/>
  <c r="E53" i="18"/>
  <c r="E54" i="18"/>
  <c r="E55" i="18"/>
  <c r="E56" i="18"/>
  <c r="E24" i="18"/>
  <c r="P24" i="18"/>
  <c r="E25" i="18"/>
  <c r="V12" i="20"/>
  <c r="V22" i="22"/>
  <c r="V18" i="23"/>
  <c r="V44" i="22"/>
  <c r="V21" i="23"/>
  <c r="V28" i="23"/>
  <c r="W57" i="11"/>
  <c r="W58" i="11"/>
  <c r="W59" i="11"/>
  <c r="W60" i="11"/>
  <c r="W56" i="11"/>
  <c r="W69" i="21"/>
  <c r="W45" i="21"/>
  <c r="W46" i="21"/>
  <c r="W47" i="21"/>
  <c r="W48" i="21"/>
  <c r="W49" i="21"/>
  <c r="W50" i="21"/>
  <c r="W51" i="21"/>
  <c r="W52" i="21"/>
  <c r="W53" i="21"/>
  <c r="W54" i="21"/>
  <c r="W55" i="21"/>
  <c r="W56" i="21"/>
  <c r="W57" i="21"/>
  <c r="W58" i="21"/>
  <c r="W59" i="21"/>
  <c r="W60" i="21"/>
  <c r="W61" i="21"/>
  <c r="W62" i="21"/>
  <c r="W63" i="21"/>
  <c r="W64" i="21"/>
  <c r="W44" i="21"/>
  <c r="W23" i="21"/>
  <c r="W24" i="21"/>
  <c r="W25" i="21"/>
  <c r="W26" i="21"/>
  <c r="W27" i="21"/>
  <c r="W28" i="21"/>
  <c r="W22" i="21"/>
  <c r="W31" i="21"/>
  <c r="W32" i="21"/>
  <c r="W33" i="21"/>
  <c r="W34" i="21"/>
  <c r="W35" i="21"/>
  <c r="W36" i="21"/>
  <c r="W79" i="21"/>
  <c r="W22" i="22"/>
  <c r="W18" i="23"/>
  <c r="W44" i="22"/>
  <c r="W21" i="23"/>
  <c r="W28" i="23"/>
  <c r="X57" i="11"/>
  <c r="X58" i="11"/>
  <c r="X59" i="11"/>
  <c r="X60" i="11"/>
  <c r="X56" i="11"/>
  <c r="X69" i="21"/>
  <c r="X45" i="21"/>
  <c r="X46" i="21"/>
  <c r="X47" i="21"/>
  <c r="X48" i="21"/>
  <c r="X49" i="21"/>
  <c r="X50" i="21"/>
  <c r="X51" i="21"/>
  <c r="X52" i="21"/>
  <c r="X53" i="21"/>
  <c r="X54" i="21"/>
  <c r="X55" i="21"/>
  <c r="X56" i="21"/>
  <c r="X57" i="21"/>
  <c r="X58" i="21"/>
  <c r="X59" i="21"/>
  <c r="X60" i="21"/>
  <c r="X61" i="21"/>
  <c r="X62" i="21"/>
  <c r="X63" i="21"/>
  <c r="X64" i="21"/>
  <c r="X23" i="21"/>
  <c r="X24" i="21"/>
  <c r="X25" i="21"/>
  <c r="X26" i="21"/>
  <c r="X22" i="21"/>
  <c r="X27" i="21"/>
  <c r="X28" i="21"/>
  <c r="X31" i="21"/>
  <c r="X32" i="21"/>
  <c r="X33" i="21"/>
  <c r="X34" i="21"/>
  <c r="X35" i="21"/>
  <c r="X36" i="21"/>
  <c r="X79" i="21"/>
  <c r="X12" i="20"/>
  <c r="X22" i="22"/>
  <c r="X18" i="23"/>
  <c r="X44" i="22"/>
  <c r="X28" i="23"/>
  <c r="Y57" i="11"/>
  <c r="Y58" i="11"/>
  <c r="Y56" i="11"/>
  <c r="Y69" i="21"/>
  <c r="Y59" i="11"/>
  <c r="Y60" i="11"/>
  <c r="Y45" i="21"/>
  <c r="Y46" i="21"/>
  <c r="Y47" i="21"/>
  <c r="Y48" i="21"/>
  <c r="Y49" i="21"/>
  <c r="Y50" i="21"/>
  <c r="Y51" i="21"/>
  <c r="Y52" i="21"/>
  <c r="Y53" i="21"/>
  <c r="Y54" i="21"/>
  <c r="Y55" i="21"/>
  <c r="Y56" i="21"/>
  <c r="Y57" i="21"/>
  <c r="Y58" i="21"/>
  <c r="Y59" i="21"/>
  <c r="Y60" i="21"/>
  <c r="Y61" i="21"/>
  <c r="Y62" i="21"/>
  <c r="Y63" i="21"/>
  <c r="Y64" i="21"/>
  <c r="Y44" i="21"/>
  <c r="Y23" i="21"/>
  <c r="Y24" i="21"/>
  <c r="Y25" i="21"/>
  <c r="Y26" i="21"/>
  <c r="Y27" i="21"/>
  <c r="Y28" i="21"/>
  <c r="Y22" i="21"/>
  <c r="Y31" i="21"/>
  <c r="Y32" i="21"/>
  <c r="Y33" i="21"/>
  <c r="Y34" i="21"/>
  <c r="Y35" i="21"/>
  <c r="Y36" i="21"/>
  <c r="Y79" i="21"/>
  <c r="Y13" i="20"/>
  <c r="Y22" i="22"/>
  <c r="Y18" i="23"/>
  <c r="Y44" i="22"/>
  <c r="Y21" i="23"/>
  <c r="Y28" i="23"/>
  <c r="Z57" i="11"/>
  <c r="Z58" i="11"/>
  <c r="Z56" i="11"/>
  <c r="Z59" i="11"/>
  <c r="Z60" i="11"/>
  <c r="Z69" i="21"/>
  <c r="Z45" i="21"/>
  <c r="Z46" i="21"/>
  <c r="Z47" i="21"/>
  <c r="Z48" i="21"/>
  <c r="Z49" i="21"/>
  <c r="Z50" i="21"/>
  <c r="Z51" i="21"/>
  <c r="Z52" i="21"/>
  <c r="Z53" i="21"/>
  <c r="Z54" i="21"/>
  <c r="Z55" i="21"/>
  <c r="Z56" i="21"/>
  <c r="Z57" i="21"/>
  <c r="Z58" i="21"/>
  <c r="Z59" i="21"/>
  <c r="Z60" i="21"/>
  <c r="Z61" i="21"/>
  <c r="Z62" i="21"/>
  <c r="Z63" i="21"/>
  <c r="Z64" i="21"/>
  <c r="Z23" i="21"/>
  <c r="Z24" i="21"/>
  <c r="Z25" i="21"/>
  <c r="Z26" i="21"/>
  <c r="Z27" i="21"/>
  <c r="Z28" i="21"/>
  <c r="Z31" i="21"/>
  <c r="Z32" i="21"/>
  <c r="Z33" i="21"/>
  <c r="Z34" i="21"/>
  <c r="Z35" i="21"/>
  <c r="Z36" i="21"/>
  <c r="Z79" i="21"/>
  <c r="Z12" i="20"/>
  <c r="Z22" i="22"/>
  <c r="Z18" i="23"/>
  <c r="Z44" i="22"/>
  <c r="Z28" i="23"/>
  <c r="AA57" i="11"/>
  <c r="AA58" i="11"/>
  <c r="AA56" i="11"/>
  <c r="AA69" i="21"/>
  <c r="AA59" i="11"/>
  <c r="AA60" i="11"/>
  <c r="AA45" i="21"/>
  <c r="AA46" i="21"/>
  <c r="AA47" i="21"/>
  <c r="AA48" i="21"/>
  <c r="AA49" i="21"/>
  <c r="AA50" i="21"/>
  <c r="AA51" i="21"/>
  <c r="AA52" i="21"/>
  <c r="AA53" i="21"/>
  <c r="AA54" i="21"/>
  <c r="AA55" i="21"/>
  <c r="AA56" i="21"/>
  <c r="AA57" i="21"/>
  <c r="AA58" i="21"/>
  <c r="AA59" i="21"/>
  <c r="AA60" i="21"/>
  <c r="AA61" i="21"/>
  <c r="AA62" i="21"/>
  <c r="AA63" i="21"/>
  <c r="AA64" i="21"/>
  <c r="AA44" i="21"/>
  <c r="AA23" i="21"/>
  <c r="AA24" i="21"/>
  <c r="AA25" i="21"/>
  <c r="AC25" i="21"/>
  <c r="AA26" i="21"/>
  <c r="AA27" i="21"/>
  <c r="AA28" i="21"/>
  <c r="AA22" i="21"/>
  <c r="AA31" i="21"/>
  <c r="AA32" i="21"/>
  <c r="AA33" i="21"/>
  <c r="AA34" i="21"/>
  <c r="AC34" i="21"/>
  <c r="AA35" i="21"/>
  <c r="AA36" i="21"/>
  <c r="AA79" i="21"/>
  <c r="AA13" i="20"/>
  <c r="AA22" i="22"/>
  <c r="AA18" i="23"/>
  <c r="AA44" i="22"/>
  <c r="AA28" i="23"/>
  <c r="AB57" i="11"/>
  <c r="AB58" i="11"/>
  <c r="AB59" i="11"/>
  <c r="AB60" i="11"/>
  <c r="AB56" i="11"/>
  <c r="AB69" i="21"/>
  <c r="AB45" i="21"/>
  <c r="AB46" i="21"/>
  <c r="AB44" i="21"/>
  <c r="AB47" i="21"/>
  <c r="AB48" i="21"/>
  <c r="AB49" i="21"/>
  <c r="AB50" i="21"/>
  <c r="AB51" i="21"/>
  <c r="AB52" i="21"/>
  <c r="AB53" i="21"/>
  <c r="AB54" i="21"/>
  <c r="AB55" i="21"/>
  <c r="AB56" i="21"/>
  <c r="AB57" i="21"/>
  <c r="AB58" i="21"/>
  <c r="AB59" i="21"/>
  <c r="AB60" i="21"/>
  <c r="AB61" i="21"/>
  <c r="AB62" i="21"/>
  <c r="AB63" i="21"/>
  <c r="AB64" i="21"/>
  <c r="AB23" i="21"/>
  <c r="AB24" i="21"/>
  <c r="AB25" i="21"/>
  <c r="AB26" i="21"/>
  <c r="AB27" i="21"/>
  <c r="AC27" i="21"/>
  <c r="AB28" i="21"/>
  <c r="AB31" i="21"/>
  <c r="AB32" i="21"/>
  <c r="AC32" i="21"/>
  <c r="AB33" i="21"/>
  <c r="AB34" i="21"/>
  <c r="AB35" i="21"/>
  <c r="AB36" i="21"/>
  <c r="AC36" i="21"/>
  <c r="AB79" i="21"/>
  <c r="AB12" i="20"/>
  <c r="AB22" i="22"/>
  <c r="AB18" i="23"/>
  <c r="AB44" i="22"/>
  <c r="AB21" i="23"/>
  <c r="AB28" i="23"/>
  <c r="AT39" i="17"/>
  <c r="AD57" i="11"/>
  <c r="AD58" i="11"/>
  <c r="AD56" i="11"/>
  <c r="AD69" i="21"/>
  <c r="AD59" i="11"/>
  <c r="AD60" i="11"/>
  <c r="AD45" i="21"/>
  <c r="AD46" i="21"/>
  <c r="AD44" i="21"/>
  <c r="AD47" i="21"/>
  <c r="AD48" i="21"/>
  <c r="AD49" i="21"/>
  <c r="AD50" i="21"/>
  <c r="AD51" i="21"/>
  <c r="AD52" i="21"/>
  <c r="AD53" i="21"/>
  <c r="AD54" i="21"/>
  <c r="AD55" i="21"/>
  <c r="AD56" i="21"/>
  <c r="AD57" i="21"/>
  <c r="AD58" i="21"/>
  <c r="AD59" i="21"/>
  <c r="AD60" i="21"/>
  <c r="AD61" i="21"/>
  <c r="AD62" i="21"/>
  <c r="AD63" i="21"/>
  <c r="AD64" i="21"/>
  <c r="AD23" i="21"/>
  <c r="AD22" i="21"/>
  <c r="AD24" i="21"/>
  <c r="AD25" i="21"/>
  <c r="AD26" i="21"/>
  <c r="AD27" i="21"/>
  <c r="AD28" i="21"/>
  <c r="AD31" i="21"/>
  <c r="AD32" i="21"/>
  <c r="AD33" i="21"/>
  <c r="AD34" i="21"/>
  <c r="AD35" i="21"/>
  <c r="AD36" i="21"/>
  <c r="AD79" i="21"/>
  <c r="AD13" i="20"/>
  <c r="AD22" i="22"/>
  <c r="AD18" i="23"/>
  <c r="AD44" i="22"/>
  <c r="AD21" i="23"/>
  <c r="AD28" i="23"/>
  <c r="AE57" i="11"/>
  <c r="AE58" i="11"/>
  <c r="AE56" i="11"/>
  <c r="AE69" i="21"/>
  <c r="AE59" i="11"/>
  <c r="AE60" i="11"/>
  <c r="AE45" i="21"/>
  <c r="AP45" i="21"/>
  <c r="F70" i="12"/>
  <c r="AE46" i="21"/>
  <c r="AE47" i="21"/>
  <c r="AE48" i="21"/>
  <c r="AE49" i="21"/>
  <c r="AP49" i="21"/>
  <c r="F74" i="12"/>
  <c r="AE50" i="21"/>
  <c r="AE51" i="21"/>
  <c r="AE52" i="21"/>
  <c r="AE53" i="21"/>
  <c r="AP53" i="21"/>
  <c r="F78" i="12"/>
  <c r="AE54" i="21"/>
  <c r="AE55" i="21"/>
  <c r="AE56" i="21"/>
  <c r="AE57" i="21"/>
  <c r="AP57" i="21"/>
  <c r="F82" i="12"/>
  <c r="AE58" i="21"/>
  <c r="AE59" i="21"/>
  <c r="AE60" i="21"/>
  <c r="AE61" i="21"/>
  <c r="AP61" i="21"/>
  <c r="F86" i="12"/>
  <c r="AE62" i="21"/>
  <c r="AE63" i="21"/>
  <c r="AE64" i="21"/>
  <c r="AE44" i="21"/>
  <c r="AE23" i="21"/>
  <c r="AE24" i="21"/>
  <c r="AE25" i="21"/>
  <c r="AE26" i="21"/>
  <c r="AE27" i="21"/>
  <c r="AE28" i="21"/>
  <c r="AE22" i="21"/>
  <c r="AE31" i="21"/>
  <c r="AE32" i="21"/>
  <c r="AE33" i="21"/>
  <c r="AE34" i="21"/>
  <c r="AE35" i="21"/>
  <c r="AE36" i="21"/>
  <c r="AE79" i="21"/>
  <c r="AE22" i="22"/>
  <c r="AE18" i="23"/>
  <c r="AE44" i="22"/>
  <c r="AE21" i="23"/>
  <c r="AE28" i="23"/>
  <c r="AF57" i="11"/>
  <c r="AF58" i="11"/>
  <c r="AF59" i="11"/>
  <c r="AF60" i="11"/>
  <c r="AP60" i="11"/>
  <c r="AF45" i="21"/>
  <c r="AF46" i="21"/>
  <c r="AF47" i="21"/>
  <c r="AF48" i="21"/>
  <c r="AF49" i="21"/>
  <c r="AF50" i="21"/>
  <c r="AF51" i="21"/>
  <c r="AF52" i="21"/>
  <c r="AF53" i="21"/>
  <c r="AF54" i="21"/>
  <c r="AF55" i="21"/>
  <c r="AF56" i="21"/>
  <c r="AF57" i="21"/>
  <c r="AF58" i="21"/>
  <c r="AF59" i="21"/>
  <c r="AF60" i="21"/>
  <c r="AF61" i="21"/>
  <c r="AF62" i="21"/>
  <c r="AF63" i="21"/>
  <c r="AF64" i="21"/>
  <c r="AF23" i="21"/>
  <c r="AF24" i="21"/>
  <c r="AF25" i="21"/>
  <c r="AF26" i="21"/>
  <c r="AF27" i="21"/>
  <c r="AF28" i="21"/>
  <c r="AF31" i="21"/>
  <c r="AF32" i="21"/>
  <c r="AF33" i="21"/>
  <c r="AF34" i="21"/>
  <c r="AF35" i="21"/>
  <c r="AP35" i="21"/>
  <c r="AF36" i="21"/>
  <c r="AF79" i="21"/>
  <c r="AF22" i="22"/>
  <c r="AF18" i="23"/>
  <c r="AF44" i="22"/>
  <c r="AF21" i="23"/>
  <c r="AF28" i="23"/>
  <c r="AG57" i="11"/>
  <c r="AG58" i="11"/>
  <c r="AG59" i="11"/>
  <c r="AG60" i="11"/>
  <c r="AG56" i="11"/>
  <c r="AG69" i="21"/>
  <c r="AG45" i="21"/>
  <c r="AG46" i="21"/>
  <c r="AG47" i="21"/>
  <c r="AP47" i="21"/>
  <c r="F72" i="12"/>
  <c r="AG48" i="21"/>
  <c r="AG49" i="21"/>
  <c r="AG50" i="21"/>
  <c r="AG51" i="21"/>
  <c r="AP51" i="21"/>
  <c r="AG52" i="21"/>
  <c r="AG53" i="21"/>
  <c r="AG54" i="21"/>
  <c r="AG55" i="21"/>
  <c r="AP55" i="21"/>
  <c r="F80" i="12"/>
  <c r="AG56" i="21"/>
  <c r="AG57" i="21"/>
  <c r="AG58" i="21"/>
  <c r="AG59" i="21"/>
  <c r="AP59" i="21"/>
  <c r="AG60" i="21"/>
  <c r="AG61" i="21"/>
  <c r="AG62" i="21"/>
  <c r="AG63" i="21"/>
  <c r="AP63" i="21"/>
  <c r="F88" i="12"/>
  <c r="AG64" i="21"/>
  <c r="AG23" i="21"/>
  <c r="AG24" i="21"/>
  <c r="AG25" i="21"/>
  <c r="AG26" i="21"/>
  <c r="AG27" i="21"/>
  <c r="AG28" i="21"/>
  <c r="AG31" i="21"/>
  <c r="AG32" i="21"/>
  <c r="AP32" i="21"/>
  <c r="AG33" i="21"/>
  <c r="AG34" i="21"/>
  <c r="AG35" i="21"/>
  <c r="AG36" i="21"/>
  <c r="AP36" i="21"/>
  <c r="AG79" i="21"/>
  <c r="AG22" i="22"/>
  <c r="AG18" i="23"/>
  <c r="AG44" i="22"/>
  <c r="AG21" i="23"/>
  <c r="AG28" i="23"/>
  <c r="AH57" i="11"/>
  <c r="AH58" i="11"/>
  <c r="AH56" i="11"/>
  <c r="AH59" i="11"/>
  <c r="AH60" i="11"/>
  <c r="AH69" i="21"/>
  <c r="AH45" i="21"/>
  <c r="AH46" i="21"/>
  <c r="AH44" i="21"/>
  <c r="AH47" i="21"/>
  <c r="AH48" i="21"/>
  <c r="AH49" i="21"/>
  <c r="AH50" i="21"/>
  <c r="AH51" i="21"/>
  <c r="AH52" i="21"/>
  <c r="AH53" i="21"/>
  <c r="AH54" i="21"/>
  <c r="AH55" i="21"/>
  <c r="AH56" i="21"/>
  <c r="AH57" i="21"/>
  <c r="AH58" i="21"/>
  <c r="AH59" i="21"/>
  <c r="AH60" i="21"/>
  <c r="AH61" i="21"/>
  <c r="AH62" i="21"/>
  <c r="AH63" i="21"/>
  <c r="AH64" i="21"/>
  <c r="AH23" i="21"/>
  <c r="AH22" i="21"/>
  <c r="AH24" i="21"/>
  <c r="AH25" i="21"/>
  <c r="AH26" i="21"/>
  <c r="AH27" i="21"/>
  <c r="AH28" i="21"/>
  <c r="AH31" i="21"/>
  <c r="AH32" i="21"/>
  <c r="AH33" i="21"/>
  <c r="AH34" i="21"/>
  <c r="AH35" i="21"/>
  <c r="AH36" i="21"/>
  <c r="AH79" i="21"/>
  <c r="AH12" i="20"/>
  <c r="AH22" i="22"/>
  <c r="AH18" i="23"/>
  <c r="AH44" i="22"/>
  <c r="AH21" i="23"/>
  <c r="AH28" i="23"/>
  <c r="AI57" i="11"/>
  <c r="AI58" i="11"/>
  <c r="AI56" i="11"/>
  <c r="AI69" i="21"/>
  <c r="AI59" i="11"/>
  <c r="AI60" i="11"/>
  <c r="AI45" i="21"/>
  <c r="AI46" i="21"/>
  <c r="AI47" i="21"/>
  <c r="AI48" i="21"/>
  <c r="AI49" i="21"/>
  <c r="AI50" i="21"/>
  <c r="AI51" i="21"/>
  <c r="AI52" i="21"/>
  <c r="AI53" i="21"/>
  <c r="AI54" i="21"/>
  <c r="AI55" i="21"/>
  <c r="AI56" i="21"/>
  <c r="AI57" i="21"/>
  <c r="AI58" i="21"/>
  <c r="AI59" i="21"/>
  <c r="AI60" i="21"/>
  <c r="AI61" i="21"/>
  <c r="AI62" i="21"/>
  <c r="AI63" i="21"/>
  <c r="AI64" i="21"/>
  <c r="AI44" i="21"/>
  <c r="AI23" i="21"/>
  <c r="AI24" i="21"/>
  <c r="AI25" i="21"/>
  <c r="AP25" i="21"/>
  <c r="AI26" i="21"/>
  <c r="AI27" i="21"/>
  <c r="AI28" i="21"/>
  <c r="AI22" i="21"/>
  <c r="AI31" i="21"/>
  <c r="AI32" i="21"/>
  <c r="AI33" i="21"/>
  <c r="AI34" i="21"/>
  <c r="AI35" i="21"/>
  <c r="AI36" i="21"/>
  <c r="AI79" i="21"/>
  <c r="AI13" i="20"/>
  <c r="AI22" i="22"/>
  <c r="AI18" i="23"/>
  <c r="AI44" i="22"/>
  <c r="AI21" i="23"/>
  <c r="AI28" i="23"/>
  <c r="AJ57" i="11"/>
  <c r="AJ58" i="11"/>
  <c r="AJ59" i="11"/>
  <c r="AJ60" i="11"/>
  <c r="AJ56" i="11"/>
  <c r="AJ69" i="21"/>
  <c r="AJ45" i="21"/>
  <c r="AJ46" i="21"/>
  <c r="AJ47" i="21"/>
  <c r="AJ48" i="21"/>
  <c r="AJ49" i="21"/>
  <c r="AJ50" i="21"/>
  <c r="AP50" i="21"/>
  <c r="F75" i="12"/>
  <c r="AJ51" i="21"/>
  <c r="AJ52" i="21"/>
  <c r="AJ53" i="21"/>
  <c r="AJ54" i="21"/>
  <c r="AJ55" i="21"/>
  <c r="AJ56" i="21"/>
  <c r="AJ57" i="21"/>
  <c r="AJ58" i="21"/>
  <c r="AP58" i="21"/>
  <c r="F83" i="12"/>
  <c r="AJ59" i="21"/>
  <c r="AJ60" i="21"/>
  <c r="AJ61" i="21"/>
  <c r="AJ62" i="21"/>
  <c r="AJ63" i="21"/>
  <c r="AJ64" i="21"/>
  <c r="AJ23" i="21"/>
  <c r="AJ24" i="21"/>
  <c r="AJ25" i="21"/>
  <c r="AJ26" i="21"/>
  <c r="AJ22" i="21"/>
  <c r="AJ27" i="21"/>
  <c r="AJ28" i="21"/>
  <c r="AJ31" i="21"/>
  <c r="AJ32" i="21"/>
  <c r="AJ33" i="21"/>
  <c r="AJ34" i="21"/>
  <c r="AJ35" i="21"/>
  <c r="AJ36" i="21"/>
  <c r="AJ79" i="21"/>
  <c r="AJ22" i="22"/>
  <c r="AJ18" i="23"/>
  <c r="AJ44" i="22"/>
  <c r="AJ21" i="23"/>
  <c r="AJ28" i="23"/>
  <c r="AK57" i="11"/>
  <c r="AK58" i="11"/>
  <c r="AK59" i="11"/>
  <c r="AK60" i="11"/>
  <c r="AK56" i="11"/>
  <c r="AK69" i="21"/>
  <c r="AK45" i="21"/>
  <c r="AK46" i="21"/>
  <c r="AK47" i="21"/>
  <c r="AK48" i="21"/>
  <c r="AK49" i="21"/>
  <c r="AK50" i="21"/>
  <c r="AK51" i="21"/>
  <c r="AK52" i="21"/>
  <c r="AK53" i="21"/>
  <c r="AK54" i="21"/>
  <c r="AK55" i="21"/>
  <c r="AK56" i="21"/>
  <c r="AK57" i="21"/>
  <c r="AK58" i="21"/>
  <c r="AK59" i="21"/>
  <c r="AK60" i="21"/>
  <c r="AK61" i="21"/>
  <c r="AK62" i="21"/>
  <c r="AK63" i="21"/>
  <c r="AK64" i="21"/>
  <c r="AK23" i="21"/>
  <c r="AK24" i="21"/>
  <c r="AK25" i="21"/>
  <c r="AK26" i="21"/>
  <c r="AK22" i="21"/>
  <c r="AK27" i="21"/>
  <c r="AK28" i="21"/>
  <c r="AK31" i="21"/>
  <c r="AK32" i="21"/>
  <c r="AK33" i="21"/>
  <c r="AK34" i="21"/>
  <c r="AK35" i="21"/>
  <c r="AK36" i="21"/>
  <c r="AK79" i="21"/>
  <c r="AK22" i="22"/>
  <c r="AK18" i="23"/>
  <c r="AK44" i="22"/>
  <c r="AK21" i="23"/>
  <c r="AK28" i="23"/>
  <c r="AL57" i="11"/>
  <c r="AL58" i="11"/>
  <c r="AL59" i="11"/>
  <c r="AL60" i="11"/>
  <c r="AL56" i="11"/>
  <c r="AL69" i="21"/>
  <c r="AL45" i="21"/>
  <c r="AL46" i="21"/>
  <c r="AL47" i="21"/>
  <c r="AL48" i="21"/>
  <c r="AL49" i="21"/>
  <c r="AL50" i="21"/>
  <c r="AL51" i="21"/>
  <c r="AL52" i="21"/>
  <c r="AL53" i="21"/>
  <c r="AL54" i="21"/>
  <c r="AL55" i="21"/>
  <c r="AL56" i="21"/>
  <c r="AL57" i="21"/>
  <c r="AL58" i="21"/>
  <c r="AL59" i="21"/>
  <c r="AL60" i="21"/>
  <c r="AL61" i="21"/>
  <c r="AL62" i="21"/>
  <c r="AL63" i="21"/>
  <c r="AL64" i="21"/>
  <c r="AL23" i="21"/>
  <c r="AL24" i="21"/>
  <c r="AL25" i="21"/>
  <c r="AL26" i="21"/>
  <c r="AL22" i="21"/>
  <c r="AL27" i="21"/>
  <c r="AL28" i="21"/>
  <c r="AL31" i="21"/>
  <c r="AL32" i="21"/>
  <c r="AL33" i="21"/>
  <c r="AL34" i="21"/>
  <c r="AL35" i="21"/>
  <c r="AL36" i="21"/>
  <c r="AL79" i="21"/>
  <c r="AL12" i="20"/>
  <c r="AL22" i="22"/>
  <c r="AL18" i="23"/>
  <c r="AL44" i="22"/>
  <c r="AL28" i="23"/>
  <c r="AM57" i="11"/>
  <c r="AM58" i="11"/>
  <c r="AM59" i="11"/>
  <c r="AM60" i="11"/>
  <c r="AM56" i="11"/>
  <c r="AM69" i="21"/>
  <c r="AM45" i="21"/>
  <c r="AM46" i="21"/>
  <c r="AM47" i="21"/>
  <c r="AM48" i="21"/>
  <c r="AM49" i="21"/>
  <c r="AM50" i="21"/>
  <c r="AM51" i="21"/>
  <c r="AM52" i="21"/>
  <c r="AM53" i="21"/>
  <c r="AM54" i="21"/>
  <c r="AM55" i="21"/>
  <c r="AM56" i="21"/>
  <c r="AM57" i="21"/>
  <c r="AM58" i="21"/>
  <c r="AM59" i="21"/>
  <c r="AM60" i="21"/>
  <c r="AM61" i="21"/>
  <c r="AM62" i="21"/>
  <c r="AM63" i="21"/>
  <c r="AM64" i="21"/>
  <c r="AM23" i="21"/>
  <c r="AM24" i="21"/>
  <c r="AM25" i="21"/>
  <c r="AM26" i="21"/>
  <c r="AM22" i="21"/>
  <c r="AM27" i="21"/>
  <c r="AM28" i="21"/>
  <c r="AM31" i="21"/>
  <c r="AM32" i="21"/>
  <c r="AM33" i="21"/>
  <c r="AM34" i="21"/>
  <c r="AM35" i="21"/>
  <c r="AM36" i="21"/>
  <c r="AM79" i="21"/>
  <c r="AM22" i="22"/>
  <c r="AM18" i="23"/>
  <c r="AM44" i="22"/>
  <c r="AM21" i="23"/>
  <c r="AM28" i="23"/>
  <c r="AN57" i="11"/>
  <c r="AN58" i="11"/>
  <c r="AN59" i="11"/>
  <c r="AN60" i="11"/>
  <c r="AN56" i="11"/>
  <c r="AN69" i="21"/>
  <c r="AN45" i="21"/>
  <c r="AN46" i="21"/>
  <c r="AN47" i="21"/>
  <c r="AN48" i="21"/>
  <c r="AN49" i="21"/>
  <c r="AN50" i="21"/>
  <c r="AN51" i="21"/>
  <c r="AN52" i="21"/>
  <c r="AN53" i="21"/>
  <c r="AN54" i="21"/>
  <c r="AN55" i="21"/>
  <c r="AN56" i="21"/>
  <c r="AN57" i="21"/>
  <c r="AN58" i="21"/>
  <c r="AN59" i="21"/>
  <c r="AN60" i="21"/>
  <c r="AN61" i="21"/>
  <c r="AN62" i="21"/>
  <c r="AN63" i="21"/>
  <c r="AN64" i="21"/>
  <c r="AN23" i="21"/>
  <c r="AN24" i="21"/>
  <c r="AN25" i="21"/>
  <c r="AN26" i="21"/>
  <c r="AN22" i="21"/>
  <c r="AN27" i="21"/>
  <c r="AN28" i="21"/>
  <c r="AN31" i="21"/>
  <c r="AN32" i="21"/>
  <c r="AN33" i="21"/>
  <c r="AN34" i="21"/>
  <c r="AN35" i="21"/>
  <c r="AN36" i="21"/>
  <c r="AN79" i="21"/>
  <c r="AN12" i="20"/>
  <c r="AN22" i="22"/>
  <c r="AN18" i="23"/>
  <c r="AN44" i="22"/>
  <c r="AN21" i="23"/>
  <c r="AN28" i="23"/>
  <c r="AO57" i="11"/>
  <c r="AO58" i="11"/>
  <c r="AO59" i="11"/>
  <c r="AO60" i="11"/>
  <c r="AO56" i="11"/>
  <c r="AO69" i="21"/>
  <c r="AO45" i="21"/>
  <c r="AO46" i="21"/>
  <c r="AO47" i="21"/>
  <c r="AO48" i="21"/>
  <c r="AO49" i="21"/>
  <c r="AO50" i="21"/>
  <c r="AO51" i="21"/>
  <c r="AO52" i="21"/>
  <c r="AO53" i="21"/>
  <c r="AO54" i="21"/>
  <c r="AO55" i="21"/>
  <c r="AO56" i="21"/>
  <c r="AO57" i="21"/>
  <c r="AO58" i="21"/>
  <c r="AO59" i="21"/>
  <c r="AO60" i="21"/>
  <c r="AO61" i="21"/>
  <c r="AO62" i="21"/>
  <c r="AO63" i="21"/>
  <c r="AO64" i="21"/>
  <c r="AO23" i="21"/>
  <c r="AO24" i="21"/>
  <c r="AO25" i="21"/>
  <c r="AO26" i="21"/>
  <c r="AO22" i="21"/>
  <c r="AO27" i="21"/>
  <c r="AO28" i="21"/>
  <c r="AO31" i="21"/>
  <c r="AO32" i="21"/>
  <c r="AO33" i="21"/>
  <c r="AO34" i="21"/>
  <c r="AO35" i="21"/>
  <c r="AO36" i="21"/>
  <c r="AO79" i="21"/>
  <c r="AO22" i="22"/>
  <c r="AO18" i="23"/>
  <c r="AO44" i="22"/>
  <c r="AO28" i="23"/>
  <c r="AQ57" i="11"/>
  <c r="AQ58" i="11"/>
  <c r="AQ59" i="11"/>
  <c r="AQ60" i="11"/>
  <c r="AQ56" i="11"/>
  <c r="AQ69" i="21"/>
  <c r="AQ45" i="21"/>
  <c r="AQ46" i="21"/>
  <c r="AQ47" i="21"/>
  <c r="AQ48" i="21"/>
  <c r="AQ49" i="21"/>
  <c r="AQ50" i="21"/>
  <c r="AQ51" i="21"/>
  <c r="AQ52" i="21"/>
  <c r="AQ53" i="21"/>
  <c r="AQ54" i="21"/>
  <c r="AQ55" i="21"/>
  <c r="AQ56" i="21"/>
  <c r="AQ57" i="21"/>
  <c r="AQ58" i="21"/>
  <c r="AQ59" i="21"/>
  <c r="AQ60" i="21"/>
  <c r="AQ61" i="21"/>
  <c r="AQ62" i="21"/>
  <c r="AQ63" i="21"/>
  <c r="AQ64" i="21"/>
  <c r="AQ23" i="21"/>
  <c r="AQ24" i="21"/>
  <c r="AQ25" i="21"/>
  <c r="AQ26" i="21"/>
  <c r="AQ22" i="21"/>
  <c r="AQ27" i="21"/>
  <c r="AQ28" i="21"/>
  <c r="AQ31" i="21"/>
  <c r="AQ32" i="21"/>
  <c r="AQ33" i="21"/>
  <c r="AQ34" i="21"/>
  <c r="AQ35" i="21"/>
  <c r="AQ36" i="21"/>
  <c r="AQ79" i="21"/>
  <c r="AQ12" i="20"/>
  <c r="AQ22" i="22"/>
  <c r="AQ18" i="23"/>
  <c r="AQ44" i="22"/>
  <c r="AQ28" i="23"/>
  <c r="AR57" i="11"/>
  <c r="BC57" i="11"/>
  <c r="AR58" i="11"/>
  <c r="AR59" i="11"/>
  <c r="AR60" i="11"/>
  <c r="AR56" i="11"/>
  <c r="AR69" i="21"/>
  <c r="BC69" i="21"/>
  <c r="G94" i="12"/>
  <c r="AR45" i="21"/>
  <c r="AR46" i="21"/>
  <c r="AR47" i="21"/>
  <c r="AR48" i="21"/>
  <c r="AR49" i="21"/>
  <c r="AR50" i="21"/>
  <c r="AR51" i="21"/>
  <c r="AR52" i="21"/>
  <c r="AR53" i="21"/>
  <c r="AR54" i="21"/>
  <c r="AR55" i="21"/>
  <c r="AR56" i="21"/>
  <c r="AR57" i="21"/>
  <c r="AR58" i="21"/>
  <c r="AR59" i="21"/>
  <c r="AR60" i="21"/>
  <c r="AR61" i="21"/>
  <c r="AR62" i="21"/>
  <c r="AR63" i="21"/>
  <c r="AR64" i="21"/>
  <c r="AR23" i="21"/>
  <c r="AR24" i="21"/>
  <c r="AR25" i="21"/>
  <c r="AR26" i="21"/>
  <c r="AR22" i="21"/>
  <c r="AR27" i="21"/>
  <c r="AR28" i="21"/>
  <c r="AR31" i="21"/>
  <c r="AR32" i="21"/>
  <c r="AR33" i="21"/>
  <c r="AR34" i="21"/>
  <c r="AR35" i="21"/>
  <c r="BC35" i="21"/>
  <c r="AR36" i="21"/>
  <c r="AR79" i="21"/>
  <c r="AR12" i="20"/>
  <c r="AR22" i="22"/>
  <c r="AR18" i="23"/>
  <c r="AR44" i="22"/>
  <c r="AR21" i="23"/>
  <c r="AR28" i="23"/>
  <c r="AS57" i="11"/>
  <c r="AS58" i="11"/>
  <c r="AS59" i="11"/>
  <c r="AS60" i="11"/>
  <c r="AS56" i="11"/>
  <c r="AS69" i="21"/>
  <c r="AS45" i="21"/>
  <c r="AS46" i="21"/>
  <c r="AS47" i="21"/>
  <c r="AS48" i="21"/>
  <c r="AS49" i="21"/>
  <c r="AS50" i="21"/>
  <c r="AS51" i="21"/>
  <c r="AS52" i="21"/>
  <c r="AS53" i="21"/>
  <c r="AS54" i="21"/>
  <c r="AS55" i="21"/>
  <c r="AS56" i="21"/>
  <c r="AS57" i="21"/>
  <c r="AS58" i="21"/>
  <c r="AS59" i="21"/>
  <c r="AS60" i="21"/>
  <c r="AS61" i="21"/>
  <c r="AS62" i="21"/>
  <c r="AS63" i="21"/>
  <c r="AS64" i="21"/>
  <c r="AS23" i="21"/>
  <c r="AS24" i="21"/>
  <c r="AS25" i="21"/>
  <c r="AS26" i="21"/>
  <c r="AS22" i="21"/>
  <c r="AS27" i="21"/>
  <c r="AS28" i="21"/>
  <c r="AS31" i="21"/>
  <c r="AS32" i="21"/>
  <c r="AS33" i="21"/>
  <c r="AS34" i="21"/>
  <c r="AS35" i="21"/>
  <c r="AS36" i="21"/>
  <c r="AS79" i="21"/>
  <c r="AS12" i="20"/>
  <c r="AS22" i="22"/>
  <c r="AS18" i="23"/>
  <c r="AS44" i="22"/>
  <c r="AS21" i="23"/>
  <c r="AS28" i="23"/>
  <c r="AT57" i="11"/>
  <c r="AT58" i="11"/>
  <c r="AT59" i="11"/>
  <c r="AT60" i="11"/>
  <c r="AT56" i="11"/>
  <c r="AT69" i="21"/>
  <c r="AT45" i="21"/>
  <c r="AT46" i="21"/>
  <c r="AT47" i="21"/>
  <c r="AT48" i="21"/>
  <c r="AT49" i="21"/>
  <c r="AT50" i="21"/>
  <c r="AT51" i="21"/>
  <c r="AT52" i="21"/>
  <c r="AT53" i="21"/>
  <c r="AT54" i="21"/>
  <c r="AT55" i="21"/>
  <c r="AT56" i="21"/>
  <c r="AT57" i="21"/>
  <c r="AT58" i="21"/>
  <c r="AT59" i="21"/>
  <c r="AT60" i="21"/>
  <c r="AT61" i="21"/>
  <c r="AT62" i="21"/>
  <c r="AT63" i="21"/>
  <c r="AT64" i="21"/>
  <c r="AT23" i="21"/>
  <c r="AT24" i="21"/>
  <c r="AT25" i="21"/>
  <c r="AT26" i="21"/>
  <c r="AT22" i="21"/>
  <c r="AT27" i="21"/>
  <c r="AT28" i="21"/>
  <c r="AT31" i="21"/>
  <c r="AT32" i="21"/>
  <c r="AT33" i="21"/>
  <c r="AT34" i="21"/>
  <c r="AT35" i="21"/>
  <c r="AT36" i="21"/>
  <c r="AT79" i="21"/>
  <c r="AT22" i="22"/>
  <c r="AT18" i="23"/>
  <c r="AT44" i="22"/>
  <c r="AT28" i="23"/>
  <c r="AU57" i="11"/>
  <c r="AU58" i="11"/>
  <c r="AU59" i="11"/>
  <c r="AU60" i="11"/>
  <c r="AU56" i="11"/>
  <c r="AU69" i="21"/>
  <c r="AU45" i="21"/>
  <c r="AU46" i="21"/>
  <c r="AU47" i="21"/>
  <c r="AU48" i="21"/>
  <c r="AU49" i="21"/>
  <c r="AU50" i="21"/>
  <c r="AU51" i="21"/>
  <c r="AU52" i="21"/>
  <c r="AU53" i="21"/>
  <c r="AU54" i="21"/>
  <c r="AU55" i="21"/>
  <c r="AU56" i="21"/>
  <c r="AU57" i="21"/>
  <c r="AU58" i="21"/>
  <c r="AU59" i="21"/>
  <c r="AU60" i="21"/>
  <c r="AU61" i="21"/>
  <c r="AU62" i="21"/>
  <c r="AU63" i="21"/>
  <c r="AU64" i="21"/>
  <c r="AU23" i="21"/>
  <c r="AU24" i="21"/>
  <c r="AU25" i="21"/>
  <c r="AU26" i="21"/>
  <c r="AU22" i="21"/>
  <c r="AU27" i="21"/>
  <c r="AU28" i="21"/>
  <c r="AU31" i="21"/>
  <c r="AU32" i="21"/>
  <c r="AU33" i="21"/>
  <c r="AU34" i="21"/>
  <c r="AU35" i="21"/>
  <c r="AU36" i="21"/>
  <c r="AU79" i="21"/>
  <c r="AU12" i="20"/>
  <c r="AU22" i="22"/>
  <c r="AU18" i="23"/>
  <c r="AU44" i="22"/>
  <c r="AU28" i="23"/>
  <c r="AV57" i="11"/>
  <c r="AV58" i="11"/>
  <c r="AV59" i="11"/>
  <c r="AV60" i="11"/>
  <c r="AV56" i="11"/>
  <c r="AV69" i="21"/>
  <c r="AV45" i="21"/>
  <c r="AV46" i="21"/>
  <c r="AV47" i="21"/>
  <c r="AV48" i="21"/>
  <c r="AV49" i="21"/>
  <c r="AV50" i="21"/>
  <c r="AV51" i="21"/>
  <c r="AV52" i="21"/>
  <c r="AV53" i="21"/>
  <c r="AV54" i="21"/>
  <c r="AV55" i="21"/>
  <c r="AV56" i="21"/>
  <c r="AV57" i="21"/>
  <c r="AV58" i="21"/>
  <c r="AV59" i="21"/>
  <c r="AV60" i="21"/>
  <c r="AV61" i="21"/>
  <c r="AV62" i="21"/>
  <c r="AV63" i="21"/>
  <c r="AV64" i="21"/>
  <c r="AV23" i="21"/>
  <c r="AV24" i="21"/>
  <c r="AV25" i="21"/>
  <c r="AV26" i="21"/>
  <c r="AV22" i="21"/>
  <c r="AV27" i="21"/>
  <c r="AV28" i="21"/>
  <c r="AV31" i="21"/>
  <c r="AV32" i="21"/>
  <c r="AV33" i="21"/>
  <c r="AV34" i="21"/>
  <c r="AV35" i="21"/>
  <c r="AV36" i="21"/>
  <c r="AV79" i="21"/>
  <c r="AV22" i="22"/>
  <c r="AV18" i="23"/>
  <c r="AV44" i="22"/>
  <c r="AV21" i="23"/>
  <c r="AV28" i="23"/>
  <c r="AW57" i="11"/>
  <c r="AW58" i="11"/>
  <c r="AW59" i="11"/>
  <c r="AW60" i="11"/>
  <c r="AW56" i="11"/>
  <c r="AW69" i="21"/>
  <c r="AW45" i="21"/>
  <c r="AW46" i="21"/>
  <c r="AW47" i="21"/>
  <c r="AW48" i="21"/>
  <c r="AW49" i="21"/>
  <c r="AW50" i="21"/>
  <c r="AW51" i="21"/>
  <c r="AW52" i="21"/>
  <c r="AW53" i="21"/>
  <c r="AW54" i="21"/>
  <c r="AW55" i="21"/>
  <c r="AW56" i="21"/>
  <c r="AW57" i="21"/>
  <c r="AW58" i="21"/>
  <c r="AW59" i="21"/>
  <c r="AW60" i="21"/>
  <c r="AW61" i="21"/>
  <c r="AW62" i="21"/>
  <c r="AW63" i="21"/>
  <c r="AW64" i="21"/>
  <c r="AW23" i="21"/>
  <c r="AW24" i="21"/>
  <c r="AW25" i="21"/>
  <c r="AW26" i="21"/>
  <c r="AW22" i="21"/>
  <c r="AW27" i="21"/>
  <c r="AW28" i="21"/>
  <c r="AW31" i="21"/>
  <c r="AW32" i="21"/>
  <c r="AW33" i="21"/>
  <c r="AW34" i="21"/>
  <c r="AW35" i="21"/>
  <c r="AW36" i="21"/>
  <c r="AW79" i="21"/>
  <c r="AW12" i="20"/>
  <c r="AW22" i="22"/>
  <c r="AW18" i="23"/>
  <c r="AW44" i="22"/>
  <c r="AW21" i="23"/>
  <c r="AW28" i="23"/>
  <c r="AX57" i="11"/>
  <c r="AX58" i="11"/>
  <c r="AX59" i="11"/>
  <c r="AX60" i="11"/>
  <c r="AX56" i="11"/>
  <c r="AX69" i="21"/>
  <c r="AX45" i="21"/>
  <c r="AX46" i="21"/>
  <c r="AX47" i="21"/>
  <c r="AX48" i="21"/>
  <c r="AX49" i="21"/>
  <c r="AX50" i="21"/>
  <c r="AX51" i="21"/>
  <c r="AX52" i="21"/>
  <c r="AX53" i="21"/>
  <c r="AX54" i="21"/>
  <c r="AX55" i="21"/>
  <c r="AX56" i="21"/>
  <c r="AX57" i="21"/>
  <c r="AX58" i="21"/>
  <c r="AX59" i="21"/>
  <c r="AX60" i="21"/>
  <c r="AX61" i="21"/>
  <c r="AX62" i="21"/>
  <c r="AX63" i="21"/>
  <c r="AX64" i="21"/>
  <c r="AX23" i="21"/>
  <c r="AX24" i="21"/>
  <c r="AX25" i="21"/>
  <c r="AX26" i="21"/>
  <c r="AX22" i="21"/>
  <c r="AX27" i="21"/>
  <c r="AX28" i="21"/>
  <c r="AX31" i="21"/>
  <c r="AX32" i="21"/>
  <c r="AX33" i="21"/>
  <c r="AX34" i="21"/>
  <c r="AX35" i="21"/>
  <c r="AX36" i="21"/>
  <c r="AX79" i="21"/>
  <c r="AX22" i="22"/>
  <c r="AX18" i="23"/>
  <c r="AX44" i="22"/>
  <c r="AX28" i="23"/>
  <c r="AY57" i="11"/>
  <c r="AY58" i="11"/>
  <c r="AY59" i="11"/>
  <c r="AY60" i="11"/>
  <c r="AY56" i="11"/>
  <c r="AY69" i="21"/>
  <c r="AY45" i="21"/>
  <c r="AY46" i="21"/>
  <c r="AY47" i="21"/>
  <c r="AY48" i="21"/>
  <c r="AY49" i="21"/>
  <c r="AY50" i="21"/>
  <c r="AY51" i="21"/>
  <c r="AY52" i="21"/>
  <c r="AY53" i="21"/>
  <c r="AY54" i="21"/>
  <c r="AY55" i="21"/>
  <c r="AY56" i="21"/>
  <c r="AY57" i="21"/>
  <c r="AY58" i="21"/>
  <c r="AY59" i="21"/>
  <c r="AY60" i="21"/>
  <c r="AY61" i="21"/>
  <c r="AY62" i="21"/>
  <c r="AY63" i="21"/>
  <c r="AY64" i="21"/>
  <c r="AY23" i="21"/>
  <c r="AY24" i="21"/>
  <c r="AY25" i="21"/>
  <c r="AY26" i="21"/>
  <c r="AY22" i="21"/>
  <c r="AY27" i="21"/>
  <c r="AY28" i="21"/>
  <c r="AY31" i="21"/>
  <c r="AY32" i="21"/>
  <c r="AY33" i="21"/>
  <c r="AY34" i="21"/>
  <c r="AY35" i="21"/>
  <c r="AY36" i="21"/>
  <c r="AY79" i="21"/>
  <c r="AY22" i="22"/>
  <c r="AY18" i="23"/>
  <c r="AY44" i="22"/>
  <c r="AY21" i="23"/>
  <c r="AY28" i="23"/>
  <c r="AZ57" i="11"/>
  <c r="AZ58" i="11"/>
  <c r="AZ59" i="11"/>
  <c r="AZ60" i="11"/>
  <c r="AZ56" i="11"/>
  <c r="AZ69" i="21"/>
  <c r="AZ45" i="21"/>
  <c r="AZ46" i="21"/>
  <c r="AZ47" i="21"/>
  <c r="AZ48" i="21"/>
  <c r="AZ49" i="21"/>
  <c r="AZ50" i="21"/>
  <c r="AZ51" i="21"/>
  <c r="AZ52" i="21"/>
  <c r="AZ53" i="21"/>
  <c r="AZ54" i="21"/>
  <c r="AZ55" i="21"/>
  <c r="AZ56" i="21"/>
  <c r="AZ57" i="21"/>
  <c r="AZ58" i="21"/>
  <c r="AZ59" i="21"/>
  <c r="AZ60" i="21"/>
  <c r="AZ61" i="21"/>
  <c r="AZ62" i="21"/>
  <c r="AZ63" i="21"/>
  <c r="AZ64" i="21"/>
  <c r="AZ23" i="21"/>
  <c r="AZ24" i="21"/>
  <c r="AZ25" i="21"/>
  <c r="AZ26" i="21"/>
  <c r="AZ22" i="21"/>
  <c r="AZ27" i="21"/>
  <c r="AZ28" i="21"/>
  <c r="AZ31" i="21"/>
  <c r="AZ32" i="21"/>
  <c r="AZ33" i="21"/>
  <c r="AZ34" i="21"/>
  <c r="AZ35" i="21"/>
  <c r="AZ36" i="21"/>
  <c r="AZ79" i="21"/>
  <c r="AZ12" i="20"/>
  <c r="AZ22" i="22"/>
  <c r="AZ18" i="23"/>
  <c r="AZ44" i="22"/>
  <c r="AZ21" i="23"/>
  <c r="AZ28" i="23"/>
  <c r="BA57" i="11"/>
  <c r="BA58" i="11"/>
  <c r="BA59" i="11"/>
  <c r="BA60" i="11"/>
  <c r="BA56" i="11"/>
  <c r="BA69" i="21"/>
  <c r="BA45" i="21"/>
  <c r="BA46" i="21"/>
  <c r="BA47" i="21"/>
  <c r="BA48" i="21"/>
  <c r="BA49" i="21"/>
  <c r="BA50" i="21"/>
  <c r="BA51" i="21"/>
  <c r="BA52" i="21"/>
  <c r="BA53" i="21"/>
  <c r="BA54" i="21"/>
  <c r="BA55" i="21"/>
  <c r="BA56" i="21"/>
  <c r="BA57" i="21"/>
  <c r="BA58" i="21"/>
  <c r="BA59" i="21"/>
  <c r="BA60" i="21"/>
  <c r="BA61" i="21"/>
  <c r="BA62" i="21"/>
  <c r="BA63" i="21"/>
  <c r="BA64" i="21"/>
  <c r="BA23" i="21"/>
  <c r="BA24" i="21"/>
  <c r="BA25" i="21"/>
  <c r="BA26" i="21"/>
  <c r="BA22" i="21"/>
  <c r="BA27" i="21"/>
  <c r="BA28" i="21"/>
  <c r="BA31" i="21"/>
  <c r="BA32" i="21"/>
  <c r="BA33" i="21"/>
  <c r="BA34" i="21"/>
  <c r="BA35" i="21"/>
  <c r="BA36" i="21"/>
  <c r="BA79" i="21"/>
  <c r="BA22" i="22"/>
  <c r="BA18" i="23"/>
  <c r="BA44" i="22"/>
  <c r="BA21" i="23"/>
  <c r="BA28" i="23"/>
  <c r="BB57" i="11"/>
  <c r="BB58" i="11"/>
  <c r="BB59" i="11"/>
  <c r="BB60" i="11"/>
  <c r="BB56" i="11"/>
  <c r="BB69" i="21"/>
  <c r="BB45" i="21"/>
  <c r="BB46" i="21"/>
  <c r="BB47" i="21"/>
  <c r="BB48" i="21"/>
  <c r="BB49" i="21"/>
  <c r="BB50" i="21"/>
  <c r="BB51" i="21"/>
  <c r="BB52" i="21"/>
  <c r="BB53" i="21"/>
  <c r="BB54" i="21"/>
  <c r="BB55" i="21"/>
  <c r="BB56" i="21"/>
  <c r="BB57" i="21"/>
  <c r="BB58" i="21"/>
  <c r="BB59" i="21"/>
  <c r="BB60" i="21"/>
  <c r="BB61" i="21"/>
  <c r="BB62" i="21"/>
  <c r="BB63" i="21"/>
  <c r="BB64" i="21"/>
  <c r="BB23" i="21"/>
  <c r="BB24" i="21"/>
  <c r="BB25" i="21"/>
  <c r="BB26" i="21"/>
  <c r="BB22" i="21"/>
  <c r="BB27" i="21"/>
  <c r="BB28" i="21"/>
  <c r="BB31" i="21"/>
  <c r="BB32" i="21"/>
  <c r="BB33" i="21"/>
  <c r="BB34" i="21"/>
  <c r="BB35" i="21"/>
  <c r="BB36" i="21"/>
  <c r="BB79" i="21"/>
  <c r="BB12" i="20"/>
  <c r="BB22" i="22"/>
  <c r="BB18" i="23"/>
  <c r="BB44" i="22"/>
  <c r="BB28" i="23"/>
  <c r="BD57" i="11"/>
  <c r="BD58" i="11"/>
  <c r="BD59" i="11"/>
  <c r="BD60" i="11"/>
  <c r="BD56" i="11"/>
  <c r="BD69" i="21"/>
  <c r="BD45" i="21"/>
  <c r="BP45" i="21"/>
  <c r="H70" i="12"/>
  <c r="BD46" i="21"/>
  <c r="BD47" i="21"/>
  <c r="BD48" i="21"/>
  <c r="BD49" i="21"/>
  <c r="BP49" i="21"/>
  <c r="H74" i="12"/>
  <c r="BD50" i="21"/>
  <c r="BD51" i="21"/>
  <c r="BD52" i="21"/>
  <c r="BD53" i="21"/>
  <c r="BP53" i="21"/>
  <c r="H78" i="12"/>
  <c r="BD54" i="21"/>
  <c r="BD55" i="21"/>
  <c r="BD56" i="21"/>
  <c r="BD57" i="21"/>
  <c r="BP57" i="21"/>
  <c r="H82" i="12"/>
  <c r="BD58" i="21"/>
  <c r="BD59" i="21"/>
  <c r="BD60" i="21"/>
  <c r="BD61" i="21"/>
  <c r="BP61" i="21"/>
  <c r="H86" i="12"/>
  <c r="BD62" i="21"/>
  <c r="BD63" i="21"/>
  <c r="BD64" i="21"/>
  <c r="BD23" i="21"/>
  <c r="BD24" i="21"/>
  <c r="BD25" i="21"/>
  <c r="BD26" i="21"/>
  <c r="BD27" i="21"/>
  <c r="BD28" i="21"/>
  <c r="BD31" i="21"/>
  <c r="BD32" i="21"/>
  <c r="BD33" i="21"/>
  <c r="BD34" i="21"/>
  <c r="BD35" i="21"/>
  <c r="BD36" i="21"/>
  <c r="BD79" i="21"/>
  <c r="BD22" i="22"/>
  <c r="BD18" i="23"/>
  <c r="BD44" i="22"/>
  <c r="BD21" i="23"/>
  <c r="BD28" i="23"/>
  <c r="BE57" i="11"/>
  <c r="BE58" i="11"/>
  <c r="BE59" i="11"/>
  <c r="BE60" i="11"/>
  <c r="BE56" i="11"/>
  <c r="BE69" i="21"/>
  <c r="BE45" i="21"/>
  <c r="BE46" i="21"/>
  <c r="BE47" i="21"/>
  <c r="BE48" i="21"/>
  <c r="BE49" i="21"/>
  <c r="BE50" i="21"/>
  <c r="BE51" i="21"/>
  <c r="BE52" i="21"/>
  <c r="BE53" i="21"/>
  <c r="BE54" i="21"/>
  <c r="BE55" i="21"/>
  <c r="BE56" i="21"/>
  <c r="BE57" i="21"/>
  <c r="BE58" i="21"/>
  <c r="BE59" i="21"/>
  <c r="BE60" i="21"/>
  <c r="BE61" i="21"/>
  <c r="BE62" i="21"/>
  <c r="BE63" i="21"/>
  <c r="BE64" i="21"/>
  <c r="BE23" i="21"/>
  <c r="BE24" i="21"/>
  <c r="BE25" i="21"/>
  <c r="BE26" i="21"/>
  <c r="BE22" i="21"/>
  <c r="BE27" i="21"/>
  <c r="BE28" i="21"/>
  <c r="BE31" i="21"/>
  <c r="BE32" i="21"/>
  <c r="BE33" i="21"/>
  <c r="BE34" i="21"/>
  <c r="BE35" i="21"/>
  <c r="BE36" i="21"/>
  <c r="BE79" i="21"/>
  <c r="BE12" i="20"/>
  <c r="BE22" i="22"/>
  <c r="BE18" i="23"/>
  <c r="BE44" i="22"/>
  <c r="BE28" i="23"/>
  <c r="BF57" i="11"/>
  <c r="BF58" i="11"/>
  <c r="BF59" i="11"/>
  <c r="BF60" i="11"/>
  <c r="BF56" i="11"/>
  <c r="BF69" i="21"/>
  <c r="BF45" i="21"/>
  <c r="BF46" i="21"/>
  <c r="BF47" i="21"/>
  <c r="BF48" i="21"/>
  <c r="BF49" i="21"/>
  <c r="BF50" i="21"/>
  <c r="BF51" i="21"/>
  <c r="BF52" i="21"/>
  <c r="BF53" i="21"/>
  <c r="BF54" i="21"/>
  <c r="BF55" i="21"/>
  <c r="BF56" i="21"/>
  <c r="BF57" i="21"/>
  <c r="BF58" i="21"/>
  <c r="BF59" i="21"/>
  <c r="BF60" i="21"/>
  <c r="BF61" i="21"/>
  <c r="BF62" i="21"/>
  <c r="BF63" i="21"/>
  <c r="BF64" i="21"/>
  <c r="BF23" i="21"/>
  <c r="BF24" i="21"/>
  <c r="BF25" i="21"/>
  <c r="BF26" i="21"/>
  <c r="BF22" i="21"/>
  <c r="BF27" i="21"/>
  <c r="BF28" i="21"/>
  <c r="BF31" i="21"/>
  <c r="BF32" i="21"/>
  <c r="BF33" i="21"/>
  <c r="BF34" i="21"/>
  <c r="BF35" i="21"/>
  <c r="BF36" i="21"/>
  <c r="BF79" i="21"/>
  <c r="BF22" i="22"/>
  <c r="BF18" i="23"/>
  <c r="BF44" i="22"/>
  <c r="BF28" i="23"/>
  <c r="BG57" i="11"/>
  <c r="BP57" i="11"/>
  <c r="BG58" i="11"/>
  <c r="BG59" i="11"/>
  <c r="BG60" i="11"/>
  <c r="BG56" i="11"/>
  <c r="BG69" i="21"/>
  <c r="BG45" i="21"/>
  <c r="BG46" i="21"/>
  <c r="BG47" i="21"/>
  <c r="BG48" i="21"/>
  <c r="BG49" i="21"/>
  <c r="BG50" i="21"/>
  <c r="BG51" i="21"/>
  <c r="BG52" i="21"/>
  <c r="BG53" i="21"/>
  <c r="BG54" i="21"/>
  <c r="BG55" i="21"/>
  <c r="BG56" i="21"/>
  <c r="BG57" i="21"/>
  <c r="BG58" i="21"/>
  <c r="BG59" i="21"/>
  <c r="BG60" i="21"/>
  <c r="BG61" i="21"/>
  <c r="BG62" i="21"/>
  <c r="BG63" i="21"/>
  <c r="BG64" i="21"/>
  <c r="BG23" i="21"/>
  <c r="BG24" i="21"/>
  <c r="BG25" i="21"/>
  <c r="BG26" i="21"/>
  <c r="BG22" i="21"/>
  <c r="BG27" i="21"/>
  <c r="BG28" i="21"/>
  <c r="BG31" i="21"/>
  <c r="BG32" i="21"/>
  <c r="BG33" i="21"/>
  <c r="BG34" i="21"/>
  <c r="BG35" i="21"/>
  <c r="BG36" i="21"/>
  <c r="BG79" i="21"/>
  <c r="BG22" i="22"/>
  <c r="BG18" i="23"/>
  <c r="BG44" i="22"/>
  <c r="BG21" i="23"/>
  <c r="BG28" i="23"/>
  <c r="BH57" i="11"/>
  <c r="BH58" i="11"/>
  <c r="BH59" i="11"/>
  <c r="BH60" i="11"/>
  <c r="BH56" i="11"/>
  <c r="BH69" i="21"/>
  <c r="BH45" i="21"/>
  <c r="BH46" i="21"/>
  <c r="BH47" i="21"/>
  <c r="BH48" i="21"/>
  <c r="BH49" i="21"/>
  <c r="BH50" i="21"/>
  <c r="BH51" i="21"/>
  <c r="BH52" i="21"/>
  <c r="BH53" i="21"/>
  <c r="BH54" i="21"/>
  <c r="BH55" i="21"/>
  <c r="BH56" i="21"/>
  <c r="BH57" i="21"/>
  <c r="BH58" i="21"/>
  <c r="BH59" i="21"/>
  <c r="BH60" i="21"/>
  <c r="BH61" i="21"/>
  <c r="BH62" i="21"/>
  <c r="BH63" i="21"/>
  <c r="BH64" i="21"/>
  <c r="BH23" i="21"/>
  <c r="BH24" i="21"/>
  <c r="BH25" i="21"/>
  <c r="BH26" i="21"/>
  <c r="BH22" i="21"/>
  <c r="BH27" i="21"/>
  <c r="BH28" i="21"/>
  <c r="BH31" i="21"/>
  <c r="BH32" i="21"/>
  <c r="BH33" i="21"/>
  <c r="BH34" i="21"/>
  <c r="BH35" i="21"/>
  <c r="BH36" i="21"/>
  <c r="BH79" i="21"/>
  <c r="BH22" i="22"/>
  <c r="BH18" i="23"/>
  <c r="BH44" i="22"/>
  <c r="BH21" i="23"/>
  <c r="BH28" i="23"/>
  <c r="BI57" i="11"/>
  <c r="BI58" i="11"/>
  <c r="BI59" i="11"/>
  <c r="BI60" i="11"/>
  <c r="BI56" i="11"/>
  <c r="BI69" i="21"/>
  <c r="BI45" i="21"/>
  <c r="BI46" i="21"/>
  <c r="BI47" i="21"/>
  <c r="BI48" i="21"/>
  <c r="BI49" i="21"/>
  <c r="BI50" i="21"/>
  <c r="BI51" i="21"/>
  <c r="BI52" i="21"/>
  <c r="BI53" i="21"/>
  <c r="BI54" i="21"/>
  <c r="BI55" i="21"/>
  <c r="BI56" i="21"/>
  <c r="BI57" i="21"/>
  <c r="BI58" i="21"/>
  <c r="BI59" i="21"/>
  <c r="BI60" i="21"/>
  <c r="BI61" i="21"/>
  <c r="BI62" i="21"/>
  <c r="BI63" i="21"/>
  <c r="BI64" i="21"/>
  <c r="BI23" i="21"/>
  <c r="BI24" i="21"/>
  <c r="BI25" i="21"/>
  <c r="BI26" i="21"/>
  <c r="BI22" i="21"/>
  <c r="BI27" i="21"/>
  <c r="BI28" i="21"/>
  <c r="BI31" i="21"/>
  <c r="BI32" i="21"/>
  <c r="BI33" i="21"/>
  <c r="BI34" i="21"/>
  <c r="BI35" i="21"/>
  <c r="BI36" i="21"/>
  <c r="BI79" i="21"/>
  <c r="BI22" i="22"/>
  <c r="BI18" i="23"/>
  <c r="BI44" i="22"/>
  <c r="BI28" i="23"/>
  <c r="BJ57" i="11"/>
  <c r="BJ58" i="11"/>
  <c r="BJ59" i="11"/>
  <c r="BJ60" i="11"/>
  <c r="BJ56" i="11"/>
  <c r="BJ69" i="21"/>
  <c r="BJ45" i="21"/>
  <c r="BJ46" i="21"/>
  <c r="BJ47" i="21"/>
  <c r="BJ48" i="21"/>
  <c r="BJ49" i="21"/>
  <c r="BJ50" i="21"/>
  <c r="BJ51" i="21"/>
  <c r="BJ52" i="21"/>
  <c r="BJ53" i="21"/>
  <c r="BJ54" i="21"/>
  <c r="BJ55" i="21"/>
  <c r="BJ56" i="21"/>
  <c r="BJ57" i="21"/>
  <c r="BJ58" i="21"/>
  <c r="BJ59" i="21"/>
  <c r="BJ60" i="21"/>
  <c r="BJ61" i="21"/>
  <c r="BJ62" i="21"/>
  <c r="BJ63" i="21"/>
  <c r="BJ64" i="21"/>
  <c r="BJ23" i="21"/>
  <c r="BJ24" i="21"/>
  <c r="BJ25" i="21"/>
  <c r="BJ26" i="21"/>
  <c r="BJ22" i="21"/>
  <c r="BJ27" i="21"/>
  <c r="BJ28" i="21"/>
  <c r="BJ31" i="21"/>
  <c r="BJ32" i="21"/>
  <c r="BJ33" i="21"/>
  <c r="BJ34" i="21"/>
  <c r="BJ35" i="21"/>
  <c r="BJ36" i="21"/>
  <c r="BJ79" i="21"/>
  <c r="BJ22" i="22"/>
  <c r="BJ18" i="23"/>
  <c r="BJ44" i="22"/>
  <c r="BJ21" i="23"/>
  <c r="BJ28" i="23"/>
  <c r="BK57" i="11"/>
  <c r="BK58" i="11"/>
  <c r="BK59" i="11"/>
  <c r="BK60" i="11"/>
  <c r="BK56" i="11"/>
  <c r="BK69" i="21"/>
  <c r="BK45" i="21"/>
  <c r="BK46" i="21"/>
  <c r="BK47" i="21"/>
  <c r="BK48" i="21"/>
  <c r="BK49" i="21"/>
  <c r="BK50" i="21"/>
  <c r="BK51" i="21"/>
  <c r="BK52" i="21"/>
  <c r="BK53" i="21"/>
  <c r="BK54" i="21"/>
  <c r="BK55" i="21"/>
  <c r="BK56" i="21"/>
  <c r="BK57" i="21"/>
  <c r="BK58" i="21"/>
  <c r="BK59" i="21"/>
  <c r="BK60" i="21"/>
  <c r="BK61" i="21"/>
  <c r="BK62" i="21"/>
  <c r="BK63" i="21"/>
  <c r="BK64" i="21"/>
  <c r="BK23" i="21"/>
  <c r="BK24" i="21"/>
  <c r="BK25" i="21"/>
  <c r="BK26" i="21"/>
  <c r="BK22" i="21"/>
  <c r="BK27" i="21"/>
  <c r="BK28" i="21"/>
  <c r="BK31" i="21"/>
  <c r="BK32" i="21"/>
  <c r="BK33" i="21"/>
  <c r="BK34" i="21"/>
  <c r="BK35" i="21"/>
  <c r="BK36" i="21"/>
  <c r="BK79" i="21"/>
  <c r="BK22" i="22"/>
  <c r="BK18" i="23"/>
  <c r="BK44" i="22"/>
  <c r="BK21" i="23"/>
  <c r="BK28" i="23"/>
  <c r="BL57" i="11"/>
  <c r="BL58" i="11"/>
  <c r="BL59" i="11"/>
  <c r="BL60" i="11"/>
  <c r="BL56" i="11"/>
  <c r="BL69" i="21"/>
  <c r="BL45" i="21"/>
  <c r="BL46" i="21"/>
  <c r="BL47" i="21"/>
  <c r="BL48" i="21"/>
  <c r="BL49" i="21"/>
  <c r="BL50" i="21"/>
  <c r="BL51" i="21"/>
  <c r="BL52" i="21"/>
  <c r="BL53" i="21"/>
  <c r="BL54" i="21"/>
  <c r="BL55" i="21"/>
  <c r="BL56" i="21"/>
  <c r="BL57" i="21"/>
  <c r="BL58" i="21"/>
  <c r="BL59" i="21"/>
  <c r="BL60" i="21"/>
  <c r="BL61" i="21"/>
  <c r="BL62" i="21"/>
  <c r="BL63" i="21"/>
  <c r="BL64" i="21"/>
  <c r="BL23" i="21"/>
  <c r="BL24" i="21"/>
  <c r="BL25" i="21"/>
  <c r="BL26" i="21"/>
  <c r="BL22" i="21"/>
  <c r="BL27" i="21"/>
  <c r="BL28" i="21"/>
  <c r="BL31" i="21"/>
  <c r="BL32" i="21"/>
  <c r="BL33" i="21"/>
  <c r="BL34" i="21"/>
  <c r="BL35" i="21"/>
  <c r="BL36" i="21"/>
  <c r="BL79" i="21"/>
  <c r="BL12" i="20"/>
  <c r="BL22" i="22"/>
  <c r="BL18" i="23"/>
  <c r="BL44" i="22"/>
  <c r="BL21" i="23"/>
  <c r="BL28" i="23"/>
  <c r="BM57" i="11"/>
  <c r="BM58" i="11"/>
  <c r="BM59" i="11"/>
  <c r="BM60" i="11"/>
  <c r="BM56" i="11"/>
  <c r="BM69" i="21"/>
  <c r="BM45" i="21"/>
  <c r="BM46" i="21"/>
  <c r="BM47" i="21"/>
  <c r="BM48" i="21"/>
  <c r="BM49" i="21"/>
  <c r="BM50" i="21"/>
  <c r="BM51" i="21"/>
  <c r="BM52" i="21"/>
  <c r="BM53" i="21"/>
  <c r="BM54" i="21"/>
  <c r="BM55" i="21"/>
  <c r="BM56" i="21"/>
  <c r="BM57" i="21"/>
  <c r="BM58" i="21"/>
  <c r="BM59" i="21"/>
  <c r="BM60" i="21"/>
  <c r="BM61" i="21"/>
  <c r="BM62" i="21"/>
  <c r="BM63" i="21"/>
  <c r="BM64" i="21"/>
  <c r="BM23" i="21"/>
  <c r="BM24" i="21"/>
  <c r="BM25" i="21"/>
  <c r="BM26" i="21"/>
  <c r="BM22" i="21"/>
  <c r="BM27" i="21"/>
  <c r="BM28" i="21"/>
  <c r="BM31" i="21"/>
  <c r="BM32" i="21"/>
  <c r="BM33" i="21"/>
  <c r="BM34" i="21"/>
  <c r="BM35" i="21"/>
  <c r="BM36" i="21"/>
  <c r="BM79" i="21"/>
  <c r="BM22" i="22"/>
  <c r="BM18" i="23"/>
  <c r="BM44" i="22"/>
  <c r="BM28" i="23"/>
  <c r="BN57" i="11"/>
  <c r="BN58" i="11"/>
  <c r="BN59" i="11"/>
  <c r="BN60" i="11"/>
  <c r="BN56" i="11"/>
  <c r="BN69" i="21"/>
  <c r="BN45" i="21"/>
  <c r="BN46" i="21"/>
  <c r="BN47" i="21"/>
  <c r="BN48" i="21"/>
  <c r="BN49" i="21"/>
  <c r="BN50" i="21"/>
  <c r="BN51" i="21"/>
  <c r="BN52" i="21"/>
  <c r="BN53" i="21"/>
  <c r="BN54" i="21"/>
  <c r="BN55" i="21"/>
  <c r="BN56" i="21"/>
  <c r="BN57" i="21"/>
  <c r="BN58" i="21"/>
  <c r="BN59" i="21"/>
  <c r="BN60" i="21"/>
  <c r="BN61" i="21"/>
  <c r="BN62" i="21"/>
  <c r="BN63" i="21"/>
  <c r="BN64" i="21"/>
  <c r="BN23" i="21"/>
  <c r="BN24" i="21"/>
  <c r="BN25" i="21"/>
  <c r="BN26" i="21"/>
  <c r="BN22" i="21"/>
  <c r="BN27" i="21"/>
  <c r="BN28" i="21"/>
  <c r="BN31" i="21"/>
  <c r="BN32" i="21"/>
  <c r="BN33" i="21"/>
  <c r="BN34" i="21"/>
  <c r="BN35" i="21"/>
  <c r="BN36" i="21"/>
  <c r="BN79" i="21"/>
  <c r="BN12" i="20"/>
  <c r="BN22" i="22"/>
  <c r="BN18" i="23"/>
  <c r="BN44" i="22"/>
  <c r="BN21" i="23"/>
  <c r="BN28" i="23"/>
  <c r="BO57" i="11"/>
  <c r="BO58" i="11"/>
  <c r="BO59" i="11"/>
  <c r="BO60" i="11"/>
  <c r="BO56" i="11"/>
  <c r="BO69" i="21"/>
  <c r="BO45" i="21"/>
  <c r="BO46" i="21"/>
  <c r="BO47" i="21"/>
  <c r="BO48" i="21"/>
  <c r="BO49" i="21"/>
  <c r="BO50" i="21"/>
  <c r="BO51" i="21"/>
  <c r="BO52" i="21"/>
  <c r="BO53" i="21"/>
  <c r="BO54" i="21"/>
  <c r="BO55" i="21"/>
  <c r="BO56" i="21"/>
  <c r="BO57" i="21"/>
  <c r="BO58" i="21"/>
  <c r="BO59" i="21"/>
  <c r="BO60" i="21"/>
  <c r="BO61" i="21"/>
  <c r="BO62" i="21"/>
  <c r="BO63" i="21"/>
  <c r="BO64" i="21"/>
  <c r="BO23" i="21"/>
  <c r="BO24" i="21"/>
  <c r="BO25" i="21"/>
  <c r="BO26" i="21"/>
  <c r="BO22" i="21"/>
  <c r="BO27" i="21"/>
  <c r="BO28" i="21"/>
  <c r="BO31" i="21"/>
  <c r="BO32" i="21"/>
  <c r="BO33" i="21"/>
  <c r="BO34" i="21"/>
  <c r="BO35" i="21"/>
  <c r="BO36" i="21"/>
  <c r="BO79" i="21"/>
  <c r="BO22" i="22"/>
  <c r="BO18" i="23"/>
  <c r="BO44" i="22"/>
  <c r="BO28" i="23"/>
  <c r="BP22" i="22"/>
  <c r="H20" i="12"/>
  <c r="BP47" i="21"/>
  <c r="H72" i="12"/>
  <c r="BP48" i="21"/>
  <c r="H73" i="12"/>
  <c r="BP51" i="21"/>
  <c r="H76" i="12"/>
  <c r="BP52" i="21"/>
  <c r="H77" i="12"/>
  <c r="BP55" i="21"/>
  <c r="H80" i="12"/>
  <c r="BP56" i="21"/>
  <c r="H81" i="12"/>
  <c r="BP59" i="21"/>
  <c r="H84" i="12"/>
  <c r="BP60" i="21"/>
  <c r="H85" i="12"/>
  <c r="BP63" i="21"/>
  <c r="H88" i="12"/>
  <c r="BP64" i="21"/>
  <c r="H89" i="12"/>
  <c r="BP18" i="23"/>
  <c r="H126" i="12"/>
  <c r="BP28" i="23"/>
  <c r="H136" i="12"/>
  <c r="P18" i="23"/>
  <c r="D126" i="12"/>
  <c r="P28" i="23"/>
  <c r="D136" i="12"/>
  <c r="AP18" i="23"/>
  <c r="F126" i="12"/>
  <c r="AP28" i="23"/>
  <c r="F136" i="12"/>
  <c r="BC18" i="23"/>
  <c r="G126" i="12"/>
  <c r="BC28" i="23"/>
  <c r="G136" i="12"/>
  <c r="E153" i="12"/>
  <c r="F153" i="12"/>
  <c r="G153" i="12"/>
  <c r="H153" i="12"/>
  <c r="P44" i="22"/>
  <c r="D38" i="12"/>
  <c r="AC44" i="22"/>
  <c r="E38" i="12"/>
  <c r="BC44" i="22"/>
  <c r="G38" i="12"/>
  <c r="AC20" i="22"/>
  <c r="E18" i="12"/>
  <c r="AC22" i="22"/>
  <c r="E20" i="12"/>
  <c r="AP22" i="22"/>
  <c r="F20" i="12"/>
  <c r="BC22" i="22"/>
  <c r="G20" i="12"/>
  <c r="BB19" i="22"/>
  <c r="BC19" i="22"/>
  <c r="G17" i="12"/>
  <c r="G10" i="13"/>
  <c r="AB19" i="22"/>
  <c r="AC19" i="22"/>
  <c r="E17" i="12"/>
  <c r="P22" i="22"/>
  <c r="D20" i="12"/>
  <c r="C53" i="12"/>
  <c r="C54" i="12"/>
  <c r="C55" i="12"/>
  <c r="C56" i="12"/>
  <c r="C57" i="12"/>
  <c r="C52" i="12"/>
  <c r="BE45" i="23"/>
  <c r="BD45" i="23"/>
  <c r="AR45" i="23"/>
  <c r="AQ45" i="23"/>
  <c r="AE45" i="23"/>
  <c r="AD45" i="23"/>
  <c r="R45" i="23"/>
  <c r="Q45" i="23"/>
  <c r="Z19" i="22"/>
  <c r="X19" i="22"/>
  <c r="V19" i="22"/>
  <c r="T19" i="22"/>
  <c r="R19" i="22"/>
  <c r="D5" i="23"/>
  <c r="E45" i="23"/>
  <c r="D45" i="23"/>
  <c r="D30" i="22"/>
  <c r="D5" i="22"/>
  <c r="AC79" i="21"/>
  <c r="E104" i="12"/>
  <c r="BC79" i="21"/>
  <c r="P79" i="21"/>
  <c r="AC45" i="21"/>
  <c r="E70" i="12"/>
  <c r="E69" i="12"/>
  <c r="AC46" i="21"/>
  <c r="E71" i="12"/>
  <c r="AC47" i="21"/>
  <c r="E72" i="12"/>
  <c r="AC48" i="21"/>
  <c r="E73" i="12"/>
  <c r="AC49" i="21"/>
  <c r="E74" i="12"/>
  <c r="AC50" i="21"/>
  <c r="E75" i="12"/>
  <c r="AC51" i="21"/>
  <c r="E76" i="12"/>
  <c r="AC52" i="21"/>
  <c r="E77" i="12"/>
  <c r="AC53" i="21"/>
  <c r="E78" i="12"/>
  <c r="AC54" i="21"/>
  <c r="E79" i="12"/>
  <c r="AC55" i="21"/>
  <c r="E80" i="12"/>
  <c r="AC56" i="21"/>
  <c r="E81" i="12"/>
  <c r="AC57" i="21"/>
  <c r="E82" i="12"/>
  <c r="AC58" i="21"/>
  <c r="E83" i="12"/>
  <c r="AC59" i="21"/>
  <c r="E84" i="12"/>
  <c r="AC60" i="21"/>
  <c r="E85" i="12"/>
  <c r="AC61" i="21"/>
  <c r="E86" i="12"/>
  <c r="AC62" i="21"/>
  <c r="E87" i="12"/>
  <c r="AC63" i="21"/>
  <c r="E88" i="12"/>
  <c r="AC64" i="21"/>
  <c r="E89" i="12"/>
  <c r="AP46" i="21"/>
  <c r="F71" i="12"/>
  <c r="AP48" i="21"/>
  <c r="F73" i="12"/>
  <c r="F76" i="12"/>
  <c r="AP52" i="21"/>
  <c r="F77" i="12"/>
  <c r="AP54" i="21"/>
  <c r="F79" i="12"/>
  <c r="AP56" i="21"/>
  <c r="F81" i="12"/>
  <c r="F84" i="12"/>
  <c r="AP60" i="21"/>
  <c r="F85" i="12"/>
  <c r="AP62" i="21"/>
  <c r="F87" i="12"/>
  <c r="AP64" i="21"/>
  <c r="F89" i="12"/>
  <c r="BC45" i="21"/>
  <c r="G70" i="12"/>
  <c r="BC47" i="21"/>
  <c r="G72" i="12"/>
  <c r="BC48" i="21"/>
  <c r="G73" i="12"/>
  <c r="BC49" i="21"/>
  <c r="G74" i="12"/>
  <c r="BC51" i="21"/>
  <c r="G76" i="12"/>
  <c r="BC52" i="21"/>
  <c r="G77" i="12"/>
  <c r="BC53" i="21"/>
  <c r="G78" i="12"/>
  <c r="BC55" i="21"/>
  <c r="G80" i="12"/>
  <c r="BC56" i="21"/>
  <c r="G81" i="12"/>
  <c r="BC57" i="21"/>
  <c r="G82" i="12"/>
  <c r="BC59" i="21"/>
  <c r="G84" i="12"/>
  <c r="BC60" i="21"/>
  <c r="G85" i="12"/>
  <c r="BC61" i="21"/>
  <c r="G86" i="12"/>
  <c r="BC63" i="21"/>
  <c r="G88" i="12"/>
  <c r="BC64" i="21"/>
  <c r="G89" i="12"/>
  <c r="G104" i="12"/>
  <c r="P22" i="21"/>
  <c r="D61" i="12"/>
  <c r="P45" i="21"/>
  <c r="D70" i="12"/>
  <c r="P46" i="21"/>
  <c r="D71" i="12"/>
  <c r="P47" i="21"/>
  <c r="D72" i="12"/>
  <c r="P48" i="21"/>
  <c r="D73" i="12"/>
  <c r="P49" i="21"/>
  <c r="D74" i="12"/>
  <c r="P50" i="21"/>
  <c r="D75" i="12"/>
  <c r="P51" i="21"/>
  <c r="D76" i="12"/>
  <c r="P52" i="21"/>
  <c r="D77" i="12"/>
  <c r="P53" i="21"/>
  <c r="D78" i="12"/>
  <c r="P54" i="21"/>
  <c r="D79" i="12"/>
  <c r="P55" i="21"/>
  <c r="D80" i="12"/>
  <c r="P56" i="21"/>
  <c r="D81" i="12"/>
  <c r="P57" i="21"/>
  <c r="D82" i="12"/>
  <c r="P58" i="21"/>
  <c r="D83" i="12"/>
  <c r="P59" i="21"/>
  <c r="D84" i="12"/>
  <c r="P60" i="21"/>
  <c r="D85" i="12"/>
  <c r="P61" i="21"/>
  <c r="D86" i="12"/>
  <c r="P62" i="21"/>
  <c r="D87" i="12"/>
  <c r="P63" i="21"/>
  <c r="D88" i="12"/>
  <c r="P64" i="21"/>
  <c r="D89" i="12"/>
  <c r="D104" i="12"/>
  <c r="C93" i="12"/>
  <c r="C94" i="12"/>
  <c r="C92" i="12"/>
  <c r="C71" i="12"/>
  <c r="C72" i="12"/>
  <c r="C73" i="12"/>
  <c r="C74" i="12"/>
  <c r="C75" i="12"/>
  <c r="C76" i="12"/>
  <c r="C77" i="12"/>
  <c r="C78" i="12"/>
  <c r="C79" i="12"/>
  <c r="C80" i="12"/>
  <c r="C81" i="12"/>
  <c r="C82" i="12"/>
  <c r="C83" i="12"/>
  <c r="C84" i="12"/>
  <c r="C85" i="12"/>
  <c r="C86" i="12"/>
  <c r="C87" i="12"/>
  <c r="C88" i="12"/>
  <c r="C89" i="12"/>
  <c r="C70" i="12"/>
  <c r="BP36" i="21"/>
  <c r="BP35" i="21"/>
  <c r="BP34" i="21"/>
  <c r="BP33" i="21"/>
  <c r="BP32" i="21"/>
  <c r="BP31" i="21"/>
  <c r="BP28" i="21"/>
  <c r="BP27" i="21"/>
  <c r="BP25" i="21"/>
  <c r="BP24" i="21"/>
  <c r="BP23" i="21"/>
  <c r="BC36" i="21"/>
  <c r="BC34" i="21"/>
  <c r="BC33" i="21"/>
  <c r="BC32" i="21"/>
  <c r="BC28" i="21"/>
  <c r="BC27" i="21"/>
  <c r="BC26" i="21"/>
  <c r="BC25" i="21"/>
  <c r="BC24" i="21"/>
  <c r="BC23" i="21"/>
  <c r="AP34" i="21"/>
  <c r="AP33" i="21"/>
  <c r="AP28" i="21"/>
  <c r="AP27" i="21"/>
  <c r="AP24" i="21"/>
  <c r="AP23" i="21"/>
  <c r="AC35" i="21"/>
  <c r="AC33" i="21"/>
  <c r="AC31" i="21"/>
  <c r="AC28" i="21"/>
  <c r="AC26" i="21"/>
  <c r="AC24" i="21"/>
  <c r="P31" i="21"/>
  <c r="P32" i="21"/>
  <c r="P33" i="21"/>
  <c r="P34" i="21"/>
  <c r="P35" i="21"/>
  <c r="P36" i="21"/>
  <c r="P23" i="21"/>
  <c r="P24" i="21"/>
  <c r="P25" i="21"/>
  <c r="P26" i="21"/>
  <c r="P27" i="21"/>
  <c r="P28" i="21"/>
  <c r="D5" i="21"/>
  <c r="BP62" i="20"/>
  <c r="BE60" i="20"/>
  <c r="BF60" i="20"/>
  <c r="BL60" i="20"/>
  <c r="BN60" i="20"/>
  <c r="BC66" i="20"/>
  <c r="BC65" i="20"/>
  <c r="BC64" i="20"/>
  <c r="BC63" i="20"/>
  <c r="AQ60" i="20"/>
  <c r="AR60" i="20"/>
  <c r="AS60" i="20"/>
  <c r="AT60" i="20"/>
  <c r="AU60" i="20"/>
  <c r="AV60" i="20"/>
  <c r="AW60" i="20"/>
  <c r="AZ60" i="20"/>
  <c r="BB60" i="20"/>
  <c r="AP66" i="20"/>
  <c r="AP65" i="20"/>
  <c r="AP64" i="20"/>
  <c r="AP63" i="20"/>
  <c r="AP62" i="20"/>
  <c r="AP61" i="20"/>
  <c r="AD60" i="20"/>
  <c r="AE60" i="20"/>
  <c r="AF60" i="20"/>
  <c r="AG60" i="20"/>
  <c r="AH60" i="20"/>
  <c r="AI60" i="20"/>
  <c r="AJ60" i="20"/>
  <c r="AK60" i="20"/>
  <c r="AL60" i="20"/>
  <c r="AM60" i="20"/>
  <c r="AN60" i="20"/>
  <c r="AO60" i="20"/>
  <c r="AP60" i="20"/>
  <c r="U60" i="20"/>
  <c r="V60" i="20"/>
  <c r="W60" i="20"/>
  <c r="X60" i="20"/>
  <c r="Y60" i="20"/>
  <c r="Z60" i="20"/>
  <c r="AA60" i="20"/>
  <c r="AB60" i="20"/>
  <c r="AC66" i="20"/>
  <c r="AC65" i="20"/>
  <c r="AC64" i="20"/>
  <c r="AC63" i="20"/>
  <c r="AC62" i="20"/>
  <c r="AC61" i="20"/>
  <c r="Q60" i="20"/>
  <c r="R60" i="20"/>
  <c r="S60" i="20"/>
  <c r="T60" i="20"/>
  <c r="P61" i="20"/>
  <c r="P62" i="20"/>
  <c r="P63" i="20"/>
  <c r="P64" i="20"/>
  <c r="P65" i="20"/>
  <c r="P66" i="20"/>
  <c r="D60" i="20"/>
  <c r="E60" i="20"/>
  <c r="F60" i="20"/>
  <c r="G60" i="20"/>
  <c r="H60" i="20"/>
  <c r="I60" i="20"/>
  <c r="J60" i="20"/>
  <c r="K60" i="20"/>
  <c r="L60" i="20"/>
  <c r="M60" i="20"/>
  <c r="N60" i="20"/>
  <c r="O60" i="20"/>
  <c r="D5" i="20"/>
  <c r="BP247" i="19"/>
  <c r="BP246" i="19"/>
  <c r="BP245" i="19"/>
  <c r="BP244" i="19"/>
  <c r="BP243" i="19"/>
  <c r="BP242" i="19"/>
  <c r="BP241" i="19"/>
  <c r="BP240" i="19"/>
  <c r="BP239" i="19"/>
  <c r="BP238" i="19"/>
  <c r="BP237" i="19"/>
  <c r="BP236" i="19"/>
  <c r="BP235" i="19"/>
  <c r="BP234" i="19"/>
  <c r="BP233" i="19"/>
  <c r="BP232" i="19"/>
  <c r="BP231" i="19"/>
  <c r="BP230" i="19"/>
  <c r="BP229" i="19"/>
  <c r="BP228" i="19"/>
  <c r="BP227" i="19"/>
  <c r="BP226" i="19"/>
  <c r="BP225" i="19"/>
  <c r="BP224" i="19"/>
  <c r="BP223" i="19"/>
  <c r="BP222" i="19"/>
  <c r="BP221" i="19"/>
  <c r="BP220" i="19"/>
  <c r="BP219" i="19"/>
  <c r="BP218" i="19"/>
  <c r="BP217" i="19"/>
  <c r="BP216" i="19"/>
  <c r="BP215" i="19"/>
  <c r="BP214" i="19"/>
  <c r="BP204" i="19"/>
  <c r="BP203" i="19"/>
  <c r="BP202" i="19"/>
  <c r="BP201" i="19"/>
  <c r="BP200" i="19"/>
  <c r="BP199" i="19"/>
  <c r="BP198" i="19"/>
  <c r="BP197" i="19"/>
  <c r="BP196" i="19"/>
  <c r="BP195" i="19"/>
  <c r="BP194" i="19"/>
  <c r="BP193" i="19"/>
  <c r="BP192" i="19"/>
  <c r="BP191" i="19"/>
  <c r="BP190" i="19"/>
  <c r="BP189" i="19"/>
  <c r="BP188" i="19"/>
  <c r="BP187" i="19"/>
  <c r="BP186" i="19"/>
  <c r="BP185" i="19"/>
  <c r="BP184" i="19"/>
  <c r="BP183" i="19"/>
  <c r="BP182" i="19"/>
  <c r="BP181" i="19"/>
  <c r="BP180" i="19"/>
  <c r="BP179" i="19"/>
  <c r="BP178" i="19"/>
  <c r="BP177" i="19"/>
  <c r="BP176" i="19"/>
  <c r="BP175" i="19"/>
  <c r="BP174" i="19"/>
  <c r="BP173" i="19"/>
  <c r="BP172" i="19"/>
  <c r="BP171" i="19"/>
  <c r="BP164" i="19"/>
  <c r="BP163" i="19"/>
  <c r="BP162" i="19"/>
  <c r="BP161" i="19"/>
  <c r="BP160" i="19"/>
  <c r="BP159" i="19"/>
  <c r="BP158" i="19"/>
  <c r="BP157" i="19"/>
  <c r="BP156" i="19"/>
  <c r="BP155" i="19"/>
  <c r="BP154" i="19"/>
  <c r="BP153" i="19"/>
  <c r="BP152" i="19"/>
  <c r="BP151" i="19"/>
  <c r="BP150" i="19"/>
  <c r="BP149" i="19"/>
  <c r="BP148" i="19"/>
  <c r="BP147" i="19"/>
  <c r="BP146" i="19"/>
  <c r="BP145" i="19"/>
  <c r="BP142" i="19"/>
  <c r="BP141" i="19"/>
  <c r="BP140" i="19"/>
  <c r="BP139" i="19"/>
  <c r="BP138" i="19"/>
  <c r="BP137" i="19"/>
  <c r="BP136" i="19"/>
  <c r="BP135" i="19"/>
  <c r="BP134" i="19"/>
  <c r="BP133" i="19"/>
  <c r="BP132" i="19"/>
  <c r="BP131" i="19"/>
  <c r="BP130" i="19"/>
  <c r="BP129" i="19"/>
  <c r="BP128" i="19"/>
  <c r="BP127" i="19"/>
  <c r="BP126" i="19"/>
  <c r="BP125" i="19"/>
  <c r="BP124" i="19"/>
  <c r="BP123" i="19"/>
  <c r="BP122" i="19"/>
  <c r="BP76" i="19"/>
  <c r="BP66" i="19"/>
  <c r="BP56" i="19"/>
  <c r="BP55" i="19"/>
  <c r="BP54" i="19"/>
  <c r="BP51" i="19"/>
  <c r="BP50" i="19"/>
  <c r="BP49" i="19"/>
  <c r="BP48" i="19"/>
  <c r="BP46" i="19"/>
  <c r="BP45" i="19"/>
  <c r="BP44" i="19"/>
  <c r="BP43" i="19"/>
  <c r="BP42" i="19"/>
  <c r="BP41" i="19"/>
  <c r="BP38" i="19"/>
  <c r="BP37" i="19"/>
  <c r="BP36" i="19"/>
  <c r="BP35" i="19"/>
  <c r="BP34" i="19"/>
  <c r="BP33" i="19"/>
  <c r="BP32" i="19"/>
  <c r="BP26" i="19"/>
  <c r="BP25" i="19"/>
  <c r="BC254" i="19"/>
  <c r="BC253" i="19"/>
  <c r="BC252" i="19"/>
  <c r="BC251" i="19"/>
  <c r="BC250" i="19"/>
  <c r="BC249" i="19"/>
  <c r="BC248" i="19"/>
  <c r="BC240" i="19"/>
  <c r="BC239" i="19"/>
  <c r="BC238" i="19"/>
  <c r="BC237" i="19"/>
  <c r="BC236" i="19"/>
  <c r="BC235" i="19"/>
  <c r="BC234" i="19"/>
  <c r="BC233" i="19"/>
  <c r="BC232" i="19"/>
  <c r="BC231" i="19"/>
  <c r="BC230" i="19"/>
  <c r="BC229" i="19"/>
  <c r="BC228" i="19"/>
  <c r="BC227" i="19"/>
  <c r="BC226" i="19"/>
  <c r="BC225" i="19"/>
  <c r="BC224" i="19"/>
  <c r="BC223" i="19"/>
  <c r="BC222" i="19"/>
  <c r="BC221" i="19"/>
  <c r="BC220" i="19"/>
  <c r="BC219" i="19"/>
  <c r="BC218" i="19"/>
  <c r="BC217" i="19"/>
  <c r="BC216" i="19"/>
  <c r="BC215" i="19"/>
  <c r="BC214" i="19"/>
  <c r="BC211" i="19"/>
  <c r="BC210" i="19"/>
  <c r="BC209" i="19"/>
  <c r="BC208" i="19"/>
  <c r="BC207" i="19"/>
  <c r="BC206" i="19"/>
  <c r="BC205" i="19"/>
  <c r="BC197" i="19"/>
  <c r="BC196" i="19"/>
  <c r="BC195" i="19"/>
  <c r="BC194" i="19"/>
  <c r="BC193" i="19"/>
  <c r="BC192" i="19"/>
  <c r="BC191" i="19"/>
  <c r="BC190" i="19"/>
  <c r="BC189" i="19"/>
  <c r="BC188" i="19"/>
  <c r="BC187" i="19"/>
  <c r="BC186" i="19"/>
  <c r="BC185" i="19"/>
  <c r="BC184" i="19"/>
  <c r="BC183" i="19"/>
  <c r="BC182" i="19"/>
  <c r="BC181" i="19"/>
  <c r="BC180" i="19"/>
  <c r="BC179" i="19"/>
  <c r="BC178" i="19"/>
  <c r="BC177" i="19"/>
  <c r="BC176" i="19"/>
  <c r="BC175" i="19"/>
  <c r="BC174" i="19"/>
  <c r="BC173" i="19"/>
  <c r="BC172" i="19"/>
  <c r="BC171" i="19"/>
  <c r="BC164" i="19"/>
  <c r="BC163" i="19"/>
  <c r="BC162" i="19"/>
  <c r="BC161" i="19"/>
  <c r="BC160" i="19"/>
  <c r="BC159" i="19"/>
  <c r="BC158" i="19"/>
  <c r="BC157" i="19"/>
  <c r="BC156" i="19"/>
  <c r="BC155" i="19"/>
  <c r="BC154" i="19"/>
  <c r="BC153" i="19"/>
  <c r="BC152" i="19"/>
  <c r="BC151" i="19"/>
  <c r="BC150" i="19"/>
  <c r="BC149" i="19"/>
  <c r="BC148" i="19"/>
  <c r="BC147" i="19"/>
  <c r="BC146" i="19"/>
  <c r="BC145" i="19"/>
  <c r="BC142" i="19"/>
  <c r="BC141" i="19"/>
  <c r="BC140" i="19"/>
  <c r="BC139" i="19"/>
  <c r="BC138" i="19"/>
  <c r="BC137" i="19"/>
  <c r="BC136" i="19"/>
  <c r="BC135" i="19"/>
  <c r="BC134" i="19"/>
  <c r="BC133" i="19"/>
  <c r="BC132" i="19"/>
  <c r="BC131" i="19"/>
  <c r="BC130" i="19"/>
  <c r="BC129" i="19"/>
  <c r="BC128" i="19"/>
  <c r="BC127" i="19"/>
  <c r="BC126" i="19"/>
  <c r="BC125" i="19"/>
  <c r="BC124" i="19"/>
  <c r="BC123" i="19"/>
  <c r="BC122" i="19"/>
  <c r="BC120" i="19"/>
  <c r="BC119" i="19"/>
  <c r="BC118" i="19"/>
  <c r="BC112" i="19"/>
  <c r="BC111" i="19"/>
  <c r="BC110" i="19"/>
  <c r="BC88" i="19"/>
  <c r="BC80" i="19"/>
  <c r="BC79" i="19"/>
  <c r="BC78" i="19"/>
  <c r="BC77" i="19"/>
  <c r="BC66" i="19"/>
  <c r="BC56" i="19"/>
  <c r="BC55" i="19"/>
  <c r="BC54" i="19"/>
  <c r="BC51" i="19"/>
  <c r="BC50" i="19"/>
  <c r="BC49" i="19"/>
  <c r="BC48" i="19"/>
  <c r="BC46" i="19"/>
  <c r="BC45" i="19"/>
  <c r="BC44" i="19"/>
  <c r="BC43" i="19"/>
  <c r="BC42" i="19"/>
  <c r="BC41" i="19"/>
  <c r="BC38" i="19"/>
  <c r="BC37" i="19"/>
  <c r="BC36" i="19"/>
  <c r="BC35" i="19"/>
  <c r="BC34" i="19"/>
  <c r="BC33" i="19"/>
  <c r="BC32" i="19"/>
  <c r="BC26" i="19"/>
  <c r="BC25" i="19"/>
  <c r="AP254" i="19"/>
  <c r="AP253" i="19"/>
  <c r="AP252" i="19"/>
  <c r="AP251" i="19"/>
  <c r="AP250" i="19"/>
  <c r="AP249" i="19"/>
  <c r="AP248" i="19"/>
  <c r="AP247" i="19"/>
  <c r="AP246" i="19"/>
  <c r="AP245" i="19"/>
  <c r="AP244" i="19"/>
  <c r="AP243" i="19"/>
  <c r="AP242" i="19"/>
  <c r="AP241" i="19"/>
  <c r="AP233" i="19"/>
  <c r="AP232" i="19"/>
  <c r="AP231" i="19"/>
  <c r="AP230" i="19"/>
  <c r="AP229" i="19"/>
  <c r="AP228" i="19"/>
  <c r="AP227" i="19"/>
  <c r="AP226" i="19"/>
  <c r="AP225" i="19"/>
  <c r="AP224" i="19"/>
  <c r="AP223" i="19"/>
  <c r="AP222" i="19"/>
  <c r="AP221" i="19"/>
  <c r="AP220" i="19"/>
  <c r="AP219" i="19"/>
  <c r="AP218" i="19"/>
  <c r="AP217" i="19"/>
  <c r="AP216" i="19"/>
  <c r="AP215" i="19"/>
  <c r="AP214" i="19"/>
  <c r="AP211" i="19"/>
  <c r="AP210" i="19"/>
  <c r="AP209" i="19"/>
  <c r="AP208" i="19"/>
  <c r="AP207" i="19"/>
  <c r="AP206" i="19"/>
  <c r="AP205" i="19"/>
  <c r="AP204" i="19"/>
  <c r="AP203" i="19"/>
  <c r="AP202" i="19"/>
  <c r="AP201" i="19"/>
  <c r="AP200" i="19"/>
  <c r="AP199" i="19"/>
  <c r="AP198" i="19"/>
  <c r="AP190" i="19"/>
  <c r="AP189" i="19"/>
  <c r="AP188" i="19"/>
  <c r="AP187" i="19"/>
  <c r="AP186" i="19"/>
  <c r="AP185" i="19"/>
  <c r="AP184" i="19"/>
  <c r="AP183" i="19"/>
  <c r="AP182" i="19"/>
  <c r="AP181" i="19"/>
  <c r="AP180" i="19"/>
  <c r="AP179" i="19"/>
  <c r="AP178" i="19"/>
  <c r="AP177" i="19"/>
  <c r="AP176" i="19"/>
  <c r="AP175" i="19"/>
  <c r="AP174" i="19"/>
  <c r="AP173" i="19"/>
  <c r="AP172" i="19"/>
  <c r="AP171" i="19"/>
  <c r="AP164" i="19"/>
  <c r="AP163" i="19"/>
  <c r="AP162" i="19"/>
  <c r="AP161" i="19"/>
  <c r="AP160" i="19"/>
  <c r="AP159" i="19"/>
  <c r="AP158" i="19"/>
  <c r="AP157" i="19"/>
  <c r="AP156" i="19"/>
  <c r="AP155" i="19"/>
  <c r="AP154" i="19"/>
  <c r="AP153" i="19"/>
  <c r="AP152" i="19"/>
  <c r="AP151" i="19"/>
  <c r="AP150" i="19"/>
  <c r="AP149" i="19"/>
  <c r="AP148" i="19"/>
  <c r="AP147" i="19"/>
  <c r="AP146" i="19"/>
  <c r="AP145" i="19"/>
  <c r="AP142" i="19"/>
  <c r="AP141" i="19"/>
  <c r="AP140" i="19"/>
  <c r="AP139" i="19"/>
  <c r="AP138" i="19"/>
  <c r="AP137" i="19"/>
  <c r="AP136" i="19"/>
  <c r="AP135" i="19"/>
  <c r="AP134" i="19"/>
  <c r="AP133" i="19"/>
  <c r="AP132" i="19"/>
  <c r="AP131" i="19"/>
  <c r="AP130" i="19"/>
  <c r="AP129" i="19"/>
  <c r="AP128" i="19"/>
  <c r="AP127" i="19"/>
  <c r="AP126" i="19"/>
  <c r="AP125" i="19"/>
  <c r="AP124" i="19"/>
  <c r="AP123" i="19"/>
  <c r="AP122" i="19"/>
  <c r="AP120" i="19"/>
  <c r="AP119" i="19"/>
  <c r="AP118" i="19"/>
  <c r="AP117" i="19"/>
  <c r="AP116" i="19"/>
  <c r="AP115" i="19"/>
  <c r="AP112" i="19"/>
  <c r="AP111" i="19"/>
  <c r="AP110" i="19"/>
  <c r="AP109" i="19"/>
  <c r="AP108" i="19"/>
  <c r="AP107" i="19"/>
  <c r="AP106" i="19"/>
  <c r="AP88" i="19"/>
  <c r="AP80" i="19"/>
  <c r="AP79" i="19"/>
  <c r="AP78" i="19"/>
  <c r="AP77" i="19"/>
  <c r="AP76" i="19"/>
  <c r="AP75" i="19"/>
  <c r="AP74" i="19"/>
  <c r="AP66" i="19"/>
  <c r="AP65" i="19"/>
  <c r="AP63" i="19"/>
  <c r="AP56" i="19"/>
  <c r="AP54" i="19"/>
  <c r="AP51" i="19"/>
  <c r="AP50" i="19"/>
  <c r="AP49" i="19"/>
  <c r="AP46" i="19"/>
  <c r="AP45" i="19"/>
  <c r="AP44" i="19"/>
  <c r="AP43" i="19"/>
  <c r="AP42" i="19"/>
  <c r="AP41" i="19"/>
  <c r="AP38" i="19"/>
  <c r="AP37" i="19"/>
  <c r="AP36" i="19"/>
  <c r="AP35" i="19"/>
  <c r="AP34" i="19"/>
  <c r="AP33" i="19"/>
  <c r="AP32" i="19"/>
  <c r="AP25" i="19"/>
  <c r="AC254" i="19"/>
  <c r="AC253" i="19"/>
  <c r="AC252" i="19"/>
  <c r="AC251" i="19"/>
  <c r="AC250" i="19"/>
  <c r="AC249" i="19"/>
  <c r="AC248" i="19"/>
  <c r="AC247" i="19"/>
  <c r="AC246" i="19"/>
  <c r="AC245" i="19"/>
  <c r="AC244" i="19"/>
  <c r="AC243" i="19"/>
  <c r="AC242" i="19"/>
  <c r="AC241" i="19"/>
  <c r="AC240" i="19"/>
  <c r="AC239" i="19"/>
  <c r="AC238" i="19"/>
  <c r="AC237" i="19"/>
  <c r="AC236" i="19"/>
  <c r="AC235" i="19"/>
  <c r="AC234" i="19"/>
  <c r="AC226" i="19"/>
  <c r="AC225" i="19"/>
  <c r="AC224" i="19"/>
  <c r="AC223" i="19"/>
  <c r="AC222" i="19"/>
  <c r="AC221" i="19"/>
  <c r="AC220" i="19"/>
  <c r="AC219" i="19"/>
  <c r="AC218" i="19"/>
  <c r="AC217" i="19"/>
  <c r="AC216" i="19"/>
  <c r="AC215" i="19"/>
  <c r="AC214" i="19"/>
  <c r="AC211" i="19"/>
  <c r="AC210" i="19"/>
  <c r="AC209" i="19"/>
  <c r="AC208" i="19"/>
  <c r="AC207" i="19"/>
  <c r="AC206" i="19"/>
  <c r="AC205" i="19"/>
  <c r="AC204" i="19"/>
  <c r="AC203" i="19"/>
  <c r="AC202" i="19"/>
  <c r="AC201" i="19"/>
  <c r="AC200" i="19"/>
  <c r="AC199" i="19"/>
  <c r="AC198" i="19"/>
  <c r="AC197" i="19"/>
  <c r="AC196" i="19"/>
  <c r="AC195" i="19"/>
  <c r="AC194" i="19"/>
  <c r="AC193" i="19"/>
  <c r="AC192" i="19"/>
  <c r="AC191" i="19"/>
  <c r="AC183" i="19"/>
  <c r="AC182" i="19"/>
  <c r="AC181" i="19"/>
  <c r="AC180" i="19"/>
  <c r="AC179" i="19"/>
  <c r="AC178" i="19"/>
  <c r="AC177" i="19"/>
  <c r="AC176" i="19"/>
  <c r="AC175" i="19"/>
  <c r="AC174" i="19"/>
  <c r="AC173" i="19"/>
  <c r="AC172" i="19"/>
  <c r="AC171" i="19"/>
  <c r="AC164" i="19"/>
  <c r="AC163" i="19"/>
  <c r="AC162" i="19"/>
  <c r="AC161" i="19"/>
  <c r="AC160" i="19"/>
  <c r="AC159" i="19"/>
  <c r="AC158" i="19"/>
  <c r="AC157" i="19"/>
  <c r="AC156" i="19"/>
  <c r="AC155" i="19"/>
  <c r="AC154" i="19"/>
  <c r="AC153" i="19"/>
  <c r="AC152" i="19"/>
  <c r="AC151" i="19"/>
  <c r="AC150" i="19"/>
  <c r="AC149" i="19"/>
  <c r="AC148" i="19"/>
  <c r="AC147" i="19"/>
  <c r="AC146" i="19"/>
  <c r="AC145" i="19"/>
  <c r="AC142" i="19"/>
  <c r="AC141" i="19"/>
  <c r="AC140" i="19"/>
  <c r="AC139" i="19"/>
  <c r="AC138" i="19"/>
  <c r="AC137" i="19"/>
  <c r="AC136" i="19"/>
  <c r="AC135" i="19"/>
  <c r="AC134" i="19"/>
  <c r="AC133" i="19"/>
  <c r="AC132" i="19"/>
  <c r="AC131" i="19"/>
  <c r="AC130" i="19"/>
  <c r="AC129" i="19"/>
  <c r="AC128" i="19"/>
  <c r="AC127" i="19"/>
  <c r="AC126" i="19"/>
  <c r="AC125" i="19"/>
  <c r="AC124" i="19"/>
  <c r="AC123" i="19"/>
  <c r="AC122" i="19"/>
  <c r="AC120" i="19"/>
  <c r="AC119" i="19"/>
  <c r="AC118" i="19"/>
  <c r="AC117" i="19"/>
  <c r="AC116" i="19"/>
  <c r="AC115" i="19"/>
  <c r="AC112" i="19"/>
  <c r="AC111" i="19"/>
  <c r="AC110" i="19"/>
  <c r="AC109" i="19"/>
  <c r="AC108" i="19"/>
  <c r="AC107" i="19"/>
  <c r="AC106" i="19"/>
  <c r="AC88" i="19"/>
  <c r="AC80" i="19"/>
  <c r="AC79" i="19"/>
  <c r="AC78" i="19"/>
  <c r="AC77" i="19"/>
  <c r="AC76" i="19"/>
  <c r="AC75" i="19"/>
  <c r="AC74" i="19"/>
  <c r="AC66" i="19"/>
  <c r="AC65" i="19"/>
  <c r="AC63" i="19"/>
  <c r="AC56" i="19"/>
  <c r="AC55" i="19"/>
  <c r="AC54" i="19"/>
  <c r="AC51" i="19"/>
  <c r="AC50" i="19"/>
  <c r="AC49" i="19"/>
  <c r="AC48" i="19"/>
  <c r="AC46" i="19"/>
  <c r="AC45" i="19"/>
  <c r="AC44" i="19"/>
  <c r="AC43" i="19"/>
  <c r="AC42" i="19"/>
  <c r="AC41" i="19"/>
  <c r="AC38" i="19"/>
  <c r="AC37" i="19"/>
  <c r="AC36" i="19"/>
  <c r="AC35" i="19"/>
  <c r="AC34" i="19"/>
  <c r="AC33" i="19"/>
  <c r="AC32" i="19"/>
  <c r="AC26" i="19"/>
  <c r="AC25" i="19"/>
  <c r="P75" i="19"/>
  <c r="P76" i="19"/>
  <c r="P77" i="19"/>
  <c r="P78" i="19"/>
  <c r="P79" i="19"/>
  <c r="P80" i="19"/>
  <c r="P227" i="19"/>
  <c r="P228" i="19"/>
  <c r="P229" i="19"/>
  <c r="P230" i="19"/>
  <c r="P231" i="19"/>
  <c r="P232" i="19"/>
  <c r="P233" i="19"/>
  <c r="P234" i="19"/>
  <c r="P235" i="19"/>
  <c r="P236" i="19"/>
  <c r="P237" i="19"/>
  <c r="P238" i="19"/>
  <c r="P239" i="19"/>
  <c r="P240" i="19"/>
  <c r="P241" i="19"/>
  <c r="P242" i="19"/>
  <c r="P243" i="19"/>
  <c r="P244" i="19"/>
  <c r="P245" i="19"/>
  <c r="P246" i="19"/>
  <c r="P247" i="19"/>
  <c r="P248" i="19"/>
  <c r="P249" i="19"/>
  <c r="P250" i="19"/>
  <c r="P251" i="19"/>
  <c r="P252" i="19"/>
  <c r="P253" i="19"/>
  <c r="P254" i="19"/>
  <c r="P184" i="19"/>
  <c r="P185" i="19"/>
  <c r="P186" i="19"/>
  <c r="P187" i="19"/>
  <c r="P188" i="19"/>
  <c r="P189" i="19"/>
  <c r="P190" i="19"/>
  <c r="P191" i="19"/>
  <c r="P192" i="19"/>
  <c r="P193" i="19"/>
  <c r="P194" i="19"/>
  <c r="P195" i="19"/>
  <c r="P196" i="19"/>
  <c r="P197" i="19"/>
  <c r="P198" i="19"/>
  <c r="P199" i="19"/>
  <c r="P200" i="19"/>
  <c r="P201" i="19"/>
  <c r="P202" i="19"/>
  <c r="P203" i="19"/>
  <c r="P204" i="19"/>
  <c r="P205" i="19"/>
  <c r="P206" i="19"/>
  <c r="P207" i="19"/>
  <c r="P208" i="19"/>
  <c r="P209" i="19"/>
  <c r="P210" i="19"/>
  <c r="P211" i="19"/>
  <c r="P145" i="19"/>
  <c r="P147" i="19"/>
  <c r="P148" i="19"/>
  <c r="P149" i="19"/>
  <c r="P150" i="19"/>
  <c r="P151" i="19"/>
  <c r="P152" i="19"/>
  <c r="P153" i="19"/>
  <c r="P154" i="19"/>
  <c r="P155" i="19"/>
  <c r="P156" i="19"/>
  <c r="P157" i="19"/>
  <c r="P158" i="19"/>
  <c r="P159" i="19"/>
  <c r="P160" i="19"/>
  <c r="P161" i="19"/>
  <c r="P162" i="19"/>
  <c r="P163" i="19"/>
  <c r="P164" i="19"/>
  <c r="P142" i="19"/>
  <c r="P123" i="19"/>
  <c r="P124" i="19"/>
  <c r="P125" i="19"/>
  <c r="P126" i="19"/>
  <c r="P127" i="19"/>
  <c r="P128" i="19"/>
  <c r="P129" i="19"/>
  <c r="P130" i="19"/>
  <c r="P131" i="19"/>
  <c r="P132" i="19"/>
  <c r="P133" i="19"/>
  <c r="P134" i="19"/>
  <c r="P135" i="19"/>
  <c r="P136" i="19"/>
  <c r="P137" i="19"/>
  <c r="P138" i="19"/>
  <c r="P139" i="19"/>
  <c r="P140" i="19"/>
  <c r="P141" i="19"/>
  <c r="P122" i="19"/>
  <c r="P120" i="19"/>
  <c r="P119" i="19"/>
  <c r="P118" i="19"/>
  <c r="P117" i="19"/>
  <c r="P116" i="19"/>
  <c r="P115" i="19"/>
  <c r="P112" i="19"/>
  <c r="P111" i="19"/>
  <c r="P110" i="19"/>
  <c r="P109" i="19"/>
  <c r="P108" i="19"/>
  <c r="P107" i="19"/>
  <c r="P106" i="19"/>
  <c r="P88" i="19"/>
  <c r="P74" i="19"/>
  <c r="P65" i="19"/>
  <c r="P63" i="19"/>
  <c r="P54" i="19"/>
  <c r="P51" i="19"/>
  <c r="P50" i="19"/>
  <c r="P49" i="19"/>
  <c r="P46" i="19"/>
  <c r="P45" i="19"/>
  <c r="P44" i="19"/>
  <c r="P43" i="19"/>
  <c r="P42" i="19"/>
  <c r="P33" i="19"/>
  <c r="P34" i="19"/>
  <c r="P35" i="19"/>
  <c r="P36" i="19"/>
  <c r="P37" i="19"/>
  <c r="P38" i="19"/>
  <c r="D5" i="19"/>
  <c r="B211" i="19"/>
  <c r="B254" i="19"/>
  <c r="B210" i="19"/>
  <c r="B253" i="19"/>
  <c r="B209" i="19"/>
  <c r="B252" i="19"/>
  <c r="B208" i="19"/>
  <c r="B251" i="19"/>
  <c r="B207" i="19"/>
  <c r="B250" i="19"/>
  <c r="B206" i="19"/>
  <c r="B249" i="19"/>
  <c r="B205" i="19"/>
  <c r="B248" i="19"/>
  <c r="B204" i="19"/>
  <c r="B247" i="19"/>
  <c r="B203" i="19"/>
  <c r="B246" i="19"/>
  <c r="B202" i="19"/>
  <c r="B245" i="19"/>
  <c r="B201" i="19"/>
  <c r="B244" i="19"/>
  <c r="B200" i="19"/>
  <c r="B243" i="19"/>
  <c r="B199" i="19"/>
  <c r="B242" i="19"/>
  <c r="B198" i="19"/>
  <c r="B241" i="19"/>
  <c r="B197" i="19"/>
  <c r="B240" i="19"/>
  <c r="B196" i="19"/>
  <c r="B239" i="19"/>
  <c r="B195" i="19"/>
  <c r="B238" i="19"/>
  <c r="B194" i="19"/>
  <c r="B237" i="19"/>
  <c r="B193" i="19"/>
  <c r="B236" i="19"/>
  <c r="B192" i="19"/>
  <c r="B235" i="19"/>
  <c r="B191" i="19"/>
  <c r="B234" i="19"/>
  <c r="B190" i="19"/>
  <c r="B233" i="19"/>
  <c r="B189" i="19"/>
  <c r="B232" i="19"/>
  <c r="B188" i="19"/>
  <c r="B231" i="19"/>
  <c r="B187" i="19"/>
  <c r="B230" i="19"/>
  <c r="B186" i="19"/>
  <c r="B229" i="19"/>
  <c r="B185" i="19"/>
  <c r="B228" i="19"/>
  <c r="B184" i="19"/>
  <c r="B227" i="19"/>
  <c r="B183" i="19"/>
  <c r="B226" i="19"/>
  <c r="B182" i="19"/>
  <c r="B225" i="19"/>
  <c r="B181" i="19"/>
  <c r="B224" i="19"/>
  <c r="B180" i="19"/>
  <c r="B223" i="19"/>
  <c r="B179" i="19"/>
  <c r="B222" i="19"/>
  <c r="B178" i="19"/>
  <c r="B221" i="19"/>
  <c r="B177" i="19"/>
  <c r="B220" i="19"/>
  <c r="B176" i="19"/>
  <c r="B219" i="19"/>
  <c r="B175" i="19"/>
  <c r="B218" i="19"/>
  <c r="B174" i="19"/>
  <c r="B217" i="19"/>
  <c r="B173" i="19"/>
  <c r="B216" i="19"/>
  <c r="B172" i="19"/>
  <c r="B215" i="19"/>
  <c r="B171" i="19"/>
  <c r="B214" i="19"/>
  <c r="B168" i="19"/>
  <c r="B15" i="19"/>
  <c r="B72" i="19"/>
  <c r="B71" i="19"/>
  <c r="B70" i="19"/>
  <c r="B69" i="19"/>
  <c r="B66" i="19"/>
  <c r="B65" i="19"/>
  <c r="B64" i="19"/>
  <c r="B63" i="19"/>
  <c r="B60" i="19"/>
  <c r="B30" i="19"/>
  <c r="B29" i="19"/>
  <c r="B26" i="19"/>
  <c r="B25" i="19"/>
  <c r="B22" i="19"/>
  <c r="B13" i="19"/>
  <c r="B14" i="19"/>
  <c r="EQ25" i="18"/>
  <c r="EQ24" i="18"/>
  <c r="EQ56" i="18"/>
  <c r="EQ55" i="18"/>
  <c r="EQ53" i="18"/>
  <c r="EC51" i="18"/>
  <c r="EC50" i="18"/>
  <c r="EC49" i="18"/>
  <c r="EC48" i="18"/>
  <c r="EC47" i="18"/>
  <c r="EC22" i="18"/>
  <c r="DO46" i="18"/>
  <c r="DO45" i="18"/>
  <c r="DO44" i="18"/>
  <c r="DO43" i="18"/>
  <c r="DO42" i="18"/>
  <c r="DO21" i="18"/>
  <c r="DO20" i="18"/>
  <c r="DA41" i="18"/>
  <c r="DA40" i="18"/>
  <c r="DA39" i="18"/>
  <c r="DA38" i="18"/>
  <c r="DA19" i="18"/>
  <c r="DA18" i="18"/>
  <c r="CM35" i="18"/>
  <c r="CM33" i="18"/>
  <c r="CM32" i="18"/>
  <c r="CM31" i="18"/>
  <c r="CM30" i="18"/>
  <c r="CM29" i="18"/>
  <c r="CM17" i="18"/>
  <c r="CM16" i="18"/>
  <c r="CM11" i="18"/>
  <c r="CM10" i="18"/>
  <c r="EQ4" i="18"/>
  <c r="B56" i="18"/>
  <c r="CL56" i="18"/>
  <c r="B55" i="18"/>
  <c r="B54" i="18"/>
  <c r="CL54" i="18"/>
  <c r="B53" i="18"/>
  <c r="CL53" i="18"/>
  <c r="B52" i="18"/>
  <c r="CL52" i="18"/>
  <c r="B51" i="18"/>
  <c r="B50" i="18"/>
  <c r="CL50" i="18"/>
  <c r="B49" i="18"/>
  <c r="CL49" i="18"/>
  <c r="B48" i="18"/>
  <c r="CL48" i="18"/>
  <c r="B47" i="18"/>
  <c r="B46" i="18"/>
  <c r="CL46" i="18"/>
  <c r="B45" i="18"/>
  <c r="CL45" i="18"/>
  <c r="B44" i="18"/>
  <c r="CL44" i="18"/>
  <c r="B43" i="18"/>
  <c r="B42" i="18"/>
  <c r="CL42" i="18"/>
  <c r="B41" i="18"/>
  <c r="CL41" i="18"/>
  <c r="B40" i="18"/>
  <c r="CL40" i="18"/>
  <c r="B39" i="18"/>
  <c r="B38" i="18"/>
  <c r="CL38" i="18"/>
  <c r="B37" i="18"/>
  <c r="CL37" i="18"/>
  <c r="B36" i="18"/>
  <c r="CL36" i="18"/>
  <c r="B35" i="18"/>
  <c r="B34" i="18"/>
  <c r="CL34" i="18"/>
  <c r="B33" i="18"/>
  <c r="CL33" i="18"/>
  <c r="B32" i="18"/>
  <c r="CL32" i="18"/>
  <c r="B31" i="18"/>
  <c r="B30" i="18"/>
  <c r="CL30" i="18"/>
  <c r="B29" i="18"/>
  <c r="CL29" i="18"/>
  <c r="B25" i="18"/>
  <c r="CL25" i="18"/>
  <c r="B24" i="18"/>
  <c r="B23" i="18"/>
  <c r="CL23" i="18"/>
  <c r="B22" i="18"/>
  <c r="CL22" i="18"/>
  <c r="B21" i="18"/>
  <c r="CL21" i="18"/>
  <c r="B20" i="18"/>
  <c r="B19" i="18"/>
  <c r="CL19" i="18"/>
  <c r="B18" i="18"/>
  <c r="CL18" i="18"/>
  <c r="B17" i="18"/>
  <c r="CL17" i="18"/>
  <c r="B16" i="18"/>
  <c r="B15" i="18"/>
  <c r="CL15" i="18"/>
  <c r="B11" i="18"/>
  <c r="CL11" i="18"/>
  <c r="B10" i="18"/>
  <c r="CL10" i="18"/>
  <c r="EP52" i="18"/>
  <c r="EP53" i="18"/>
  <c r="EP54" i="18"/>
  <c r="EP55" i="18"/>
  <c r="EP56" i="18"/>
  <c r="EP24" i="18"/>
  <c r="EP25" i="18"/>
  <c r="EB47" i="18"/>
  <c r="EB48" i="18"/>
  <c r="EB49" i="18"/>
  <c r="EB50" i="18"/>
  <c r="EB51" i="18"/>
  <c r="EB52" i="18"/>
  <c r="EB53" i="18"/>
  <c r="EB54" i="18"/>
  <c r="EB55" i="18"/>
  <c r="EB56" i="18"/>
  <c r="EB22" i="18"/>
  <c r="EB23" i="18"/>
  <c r="EB24" i="18"/>
  <c r="EB25" i="18"/>
  <c r="DN42" i="18"/>
  <c r="DN43" i="18"/>
  <c r="DN44" i="18"/>
  <c r="DN45" i="18"/>
  <c r="DN46" i="18"/>
  <c r="DN47" i="18"/>
  <c r="DN48" i="18"/>
  <c r="DN49" i="18"/>
  <c r="DN50" i="18"/>
  <c r="DN51" i="18"/>
  <c r="DN52" i="18"/>
  <c r="DN53" i="18"/>
  <c r="DN54" i="18"/>
  <c r="DN55" i="18"/>
  <c r="DN56" i="18"/>
  <c r="DN20" i="18"/>
  <c r="DN21" i="18"/>
  <c r="DN22" i="18"/>
  <c r="DN23" i="18"/>
  <c r="DN24" i="18"/>
  <c r="DN25" i="18"/>
  <c r="CZ37" i="18"/>
  <c r="CZ38" i="18"/>
  <c r="CZ39" i="18"/>
  <c r="CZ40" i="18"/>
  <c r="CZ41" i="18"/>
  <c r="CZ42" i="18"/>
  <c r="CZ43" i="18"/>
  <c r="CZ44" i="18"/>
  <c r="CZ45" i="18"/>
  <c r="CZ46" i="18"/>
  <c r="CZ47" i="18"/>
  <c r="CZ48" i="18"/>
  <c r="CZ49" i="18"/>
  <c r="CZ50" i="18"/>
  <c r="CZ51" i="18"/>
  <c r="CZ52" i="18"/>
  <c r="CZ53" i="18"/>
  <c r="CZ54" i="18"/>
  <c r="CZ55" i="18"/>
  <c r="CZ56" i="18"/>
  <c r="CZ18" i="18"/>
  <c r="CZ19" i="18"/>
  <c r="CZ20" i="18"/>
  <c r="CZ21" i="18"/>
  <c r="CZ22" i="18"/>
  <c r="CZ23" i="18"/>
  <c r="CZ24" i="18"/>
  <c r="CZ25" i="18"/>
  <c r="W56" i="18"/>
  <c r="W54" i="18"/>
  <c r="W53" i="18"/>
  <c r="W52" i="18"/>
  <c r="W50" i="18"/>
  <c r="W49" i="18"/>
  <c r="W48" i="18"/>
  <c r="W46" i="18"/>
  <c r="W45" i="18"/>
  <c r="W44" i="18"/>
  <c r="W42" i="18"/>
  <c r="W41" i="18"/>
  <c r="W40" i="18"/>
  <c r="W38" i="18"/>
  <c r="W37" i="18"/>
  <c r="W36" i="18"/>
  <c r="W34" i="18"/>
  <c r="W33" i="18"/>
  <c r="W32" i="18"/>
  <c r="W30" i="18"/>
  <c r="W29" i="18"/>
  <c r="W25" i="18"/>
  <c r="W23" i="18"/>
  <c r="W22" i="18"/>
  <c r="W21" i="18"/>
  <c r="W19" i="18"/>
  <c r="W18" i="18"/>
  <c r="W17" i="18"/>
  <c r="W15" i="18"/>
  <c r="W11" i="18"/>
  <c r="W10" i="18"/>
  <c r="H12" i="18"/>
  <c r="I12" i="18"/>
  <c r="J12" i="18"/>
  <c r="K12" i="18"/>
  <c r="F57" i="18"/>
  <c r="F26" i="18"/>
  <c r="F12" i="18"/>
  <c r="F59" i="18"/>
  <c r="L6" i="18"/>
  <c r="Q6" i="18" s="1"/>
  <c r="AC7" i="17"/>
  <c r="I7" i="17"/>
  <c r="S7" i="17"/>
  <c r="L267" i="1"/>
  <c r="L269" i="1"/>
  <c r="L268" i="1"/>
  <c r="B33" i="5"/>
  <c r="B34" i="5"/>
  <c r="B32" i="5"/>
  <c r="B28" i="5"/>
  <c r="B29" i="5"/>
  <c r="B27" i="5"/>
  <c r="B23" i="5"/>
  <c r="B24" i="5"/>
  <c r="B22" i="5"/>
  <c r="D5" i="5"/>
  <c r="B19" i="5"/>
  <c r="B18" i="5"/>
  <c r="B17" i="5"/>
  <c r="AV374" i="17"/>
  <c r="AO374" i="17"/>
  <c r="AH414" i="17"/>
  <c r="AV369" i="17"/>
  <c r="AO369" i="17"/>
  <c r="AH409" i="17"/>
  <c r="AV364" i="17"/>
  <c r="AO364" i="17"/>
  <c r="AH404" i="17"/>
  <c r="AV359" i="17"/>
  <c r="AO359" i="17"/>
  <c r="AH399" i="17"/>
  <c r="AV354" i="17"/>
  <c r="AO354" i="17"/>
  <c r="AH394" i="17"/>
  <c r="AV349" i="17"/>
  <c r="AO349" i="17"/>
  <c r="AH389" i="17"/>
  <c r="AV344" i="17"/>
  <c r="AO344" i="17"/>
  <c r="AH384" i="17"/>
  <c r="AV339" i="17"/>
  <c r="AO339" i="17"/>
  <c r="AH379" i="17"/>
  <c r="AV334" i="17"/>
  <c r="AO334" i="17"/>
  <c r="AH374" i="17"/>
  <c r="AV329" i="17"/>
  <c r="AO329" i="17"/>
  <c r="AH369" i="17"/>
  <c r="AV324" i="17"/>
  <c r="AO324" i="17"/>
  <c r="AH364" i="17"/>
  <c r="AV319" i="17"/>
  <c r="AO319" i="17"/>
  <c r="AH359" i="17"/>
  <c r="AV314" i="17"/>
  <c r="AO314" i="17"/>
  <c r="AH354" i="17"/>
  <c r="AV309" i="17"/>
  <c r="AO309" i="17"/>
  <c r="AH349" i="17"/>
  <c r="AV304" i="17"/>
  <c r="AO304" i="17"/>
  <c r="AH344" i="17"/>
  <c r="AV299" i="17"/>
  <c r="AO299" i="17"/>
  <c r="AH339" i="17"/>
  <c r="AV294" i="17"/>
  <c r="AO294" i="17"/>
  <c r="AH334" i="17"/>
  <c r="AV289" i="17"/>
  <c r="AO289" i="17"/>
  <c r="AH329" i="17"/>
  <c r="AV284" i="17"/>
  <c r="AO284" i="17"/>
  <c r="AH324" i="17"/>
  <c r="AV279" i="17"/>
  <c r="AO279" i="17"/>
  <c r="AH319" i="17"/>
  <c r="AV274" i="17"/>
  <c r="AO274" i="17"/>
  <c r="AH314" i="17"/>
  <c r="AV269" i="17"/>
  <c r="AO269" i="17"/>
  <c r="AH309" i="17"/>
  <c r="AV264" i="17"/>
  <c r="AO264" i="17"/>
  <c r="AH304" i="17"/>
  <c r="AV259" i="17"/>
  <c r="AO259" i="17"/>
  <c r="AH299" i="17"/>
  <c r="AV254" i="17"/>
  <c r="AO254" i="17"/>
  <c r="AH294" i="17"/>
  <c r="AV249" i="17"/>
  <c r="AO249" i="17"/>
  <c r="AH289" i="17"/>
  <c r="AV244" i="17"/>
  <c r="AO244" i="17"/>
  <c r="AH284" i="17"/>
  <c r="AV239" i="17"/>
  <c r="AO239" i="17"/>
  <c r="AH279" i="17"/>
  <c r="AV234" i="17"/>
  <c r="AO234" i="17"/>
  <c r="AH274" i="17"/>
  <c r="AV229" i="17"/>
  <c r="AO229" i="17"/>
  <c r="AH269" i="17"/>
  <c r="AV224" i="17"/>
  <c r="AO224" i="17"/>
  <c r="AH264" i="17"/>
  <c r="AV219" i="17"/>
  <c r="AO219" i="17"/>
  <c r="AH259" i="17"/>
  <c r="AV214" i="17"/>
  <c r="AO214" i="17"/>
  <c r="AH254" i="17"/>
  <c r="AV209" i="17"/>
  <c r="AO209" i="17"/>
  <c r="AH249" i="17"/>
  <c r="AV204" i="17"/>
  <c r="AO204" i="17"/>
  <c r="AH244" i="17"/>
  <c r="AV199" i="17"/>
  <c r="AO199" i="17"/>
  <c r="AH239" i="17"/>
  <c r="AV194" i="17"/>
  <c r="AO194" i="17"/>
  <c r="AH234" i="17"/>
  <c r="AV189" i="17"/>
  <c r="AO189" i="17"/>
  <c r="AH229" i="17"/>
  <c r="AV184" i="17"/>
  <c r="AO184" i="17"/>
  <c r="AH224" i="17"/>
  <c r="AV179" i="17"/>
  <c r="AO179" i="17"/>
  <c r="AH219" i="17"/>
  <c r="AV174" i="17"/>
  <c r="AO174" i="17"/>
  <c r="AH214" i="17"/>
  <c r="AV169" i="17"/>
  <c r="AO169" i="17"/>
  <c r="AH209" i="17"/>
  <c r="AV164" i="17"/>
  <c r="AO164" i="17"/>
  <c r="AH204" i="17"/>
  <c r="AV159" i="17"/>
  <c r="AO159" i="17"/>
  <c r="AH199" i="17"/>
  <c r="AV154" i="17"/>
  <c r="AO154" i="17"/>
  <c r="AH194" i="17"/>
  <c r="AV149" i="17"/>
  <c r="AO149" i="17"/>
  <c r="AH189" i="17"/>
  <c r="AV144" i="17"/>
  <c r="AO144" i="17"/>
  <c r="AH184" i="17"/>
  <c r="AV139" i="17"/>
  <c r="AO139" i="17"/>
  <c r="AH179" i="17"/>
  <c r="AV134" i="17"/>
  <c r="AO134" i="17"/>
  <c r="AH174" i="17"/>
  <c r="AV129" i="17"/>
  <c r="AO129" i="17"/>
  <c r="AH169" i="17"/>
  <c r="AV124" i="17"/>
  <c r="AO124" i="17"/>
  <c r="AH164" i="17"/>
  <c r="AV119" i="17"/>
  <c r="AO119" i="17"/>
  <c r="AH159" i="17"/>
  <c r="AV114" i="17"/>
  <c r="AO114" i="17"/>
  <c r="AH154" i="17"/>
  <c r="AV109" i="17"/>
  <c r="AO109" i="17"/>
  <c r="AH149" i="17"/>
  <c r="AV104" i="17"/>
  <c r="AO104" i="17"/>
  <c r="AH144" i="17"/>
  <c r="AH139" i="17"/>
  <c r="AH134" i="17"/>
  <c r="AH129" i="17"/>
  <c r="AH124" i="17"/>
  <c r="AH119" i="17"/>
  <c r="AH114" i="17"/>
  <c r="AH109" i="17"/>
  <c r="AH104" i="17"/>
  <c r="BP60" i="11"/>
  <c r="BP59" i="11"/>
  <c r="BP58" i="11"/>
  <c r="BC60" i="11"/>
  <c r="BC56" i="11"/>
  <c r="BC59" i="11"/>
  <c r="BC58" i="11"/>
  <c r="AP59" i="11"/>
  <c r="AP57" i="11"/>
  <c r="AC57" i="11"/>
  <c r="AC58" i="11"/>
  <c r="AC59" i="11"/>
  <c r="AC60" i="11"/>
  <c r="AC56" i="11"/>
  <c r="P57" i="11"/>
  <c r="P58" i="11"/>
  <c r="P59" i="11"/>
  <c r="P56" i="11"/>
  <c r="P60" i="11"/>
  <c r="D5" i="11"/>
  <c r="J91" i="11"/>
  <c r="O91" i="11"/>
  <c r="I91" i="11"/>
  <c r="J64" i="11"/>
  <c r="O64" i="11"/>
  <c r="I64" i="11"/>
  <c r="G206" i="1"/>
  <c r="G251" i="1"/>
  <c r="G252" i="1"/>
  <c r="G214" i="1"/>
  <c r="G221" i="1"/>
  <c r="G222" i="1"/>
  <c r="G199" i="1"/>
  <c r="G207" i="1"/>
  <c r="G191" i="1"/>
  <c r="G181" i="1"/>
  <c r="G192" i="1"/>
  <c r="G176" i="1"/>
  <c r="B58" i="11"/>
  <c r="B59" i="11"/>
  <c r="B60" i="11"/>
  <c r="B57" i="11"/>
  <c r="B111" i="11"/>
  <c r="B54" i="11"/>
  <c r="B84" i="11"/>
  <c r="B32" i="11"/>
  <c r="D167" i="1"/>
  <c r="E167" i="1"/>
  <c r="F167" i="1"/>
  <c r="G167" i="1"/>
  <c r="H167" i="1"/>
  <c r="I167" i="1"/>
  <c r="J167" i="1"/>
  <c r="K167" i="1"/>
  <c r="L167" i="1"/>
  <c r="M167" i="1"/>
  <c r="N167" i="1"/>
  <c r="O167" i="1"/>
  <c r="P167" i="1"/>
  <c r="Q167" i="1"/>
  <c r="R167" i="1"/>
  <c r="S167" i="1"/>
  <c r="T167" i="1"/>
  <c r="U167" i="1"/>
  <c r="V167" i="1"/>
  <c r="W167" i="1"/>
  <c r="X167" i="1"/>
  <c r="Y167" i="1"/>
  <c r="Z167" i="1"/>
  <c r="AA167" i="1"/>
  <c r="AB167" i="1"/>
  <c r="AC167" i="1"/>
  <c r="AD167" i="1"/>
  <c r="AE167" i="1"/>
  <c r="AF167" i="1"/>
  <c r="AG167" i="1"/>
  <c r="AH167" i="1"/>
  <c r="AI167" i="1"/>
  <c r="AJ167" i="1"/>
  <c r="AK167" i="1"/>
  <c r="AL167" i="1"/>
  <c r="AM167" i="1"/>
  <c r="AN167" i="1"/>
  <c r="AO167" i="1"/>
  <c r="AP167" i="1"/>
  <c r="AQ167" i="1"/>
  <c r="AR167" i="1"/>
  <c r="AS167" i="1"/>
  <c r="AT167" i="1"/>
  <c r="AU167" i="1"/>
  <c r="AV167" i="1"/>
  <c r="AW167" i="1"/>
  <c r="AX167" i="1"/>
  <c r="AY167" i="1"/>
  <c r="AZ167" i="1"/>
  <c r="BA167" i="1"/>
  <c r="BB167" i="1"/>
  <c r="BC167" i="1"/>
  <c r="BD167" i="1"/>
  <c r="BE167" i="1"/>
  <c r="BF167" i="1"/>
  <c r="BG167" i="1"/>
  <c r="BH167" i="1"/>
  <c r="BI167" i="1"/>
  <c r="BJ167" i="1"/>
  <c r="BK167" i="1"/>
  <c r="BL167" i="1"/>
  <c r="BM167" i="1"/>
  <c r="BN167" i="1"/>
  <c r="BO167" i="1"/>
  <c r="C167" i="1"/>
  <c r="BN127" i="1"/>
  <c r="BC127" i="1"/>
  <c r="BD127" i="1"/>
  <c r="BE127" i="1"/>
  <c r="BF127" i="1"/>
  <c r="BG127" i="1"/>
  <c r="BH127" i="1"/>
  <c r="BI127" i="1"/>
  <c r="BJ127" i="1"/>
  <c r="BK127" i="1"/>
  <c r="BL127" i="1"/>
  <c r="BM127" i="1"/>
  <c r="BO127" i="1"/>
  <c r="AY127" i="1"/>
  <c r="BB127" i="1"/>
  <c r="AP127" i="1"/>
  <c r="AQ127" i="1"/>
  <c r="AR127" i="1"/>
  <c r="AS127" i="1"/>
  <c r="AT127" i="1"/>
  <c r="AU127" i="1"/>
  <c r="AV127" i="1"/>
  <c r="AW127" i="1"/>
  <c r="AX127" i="1"/>
  <c r="AZ127" i="1"/>
  <c r="BA127" i="1"/>
  <c r="AK127" i="1"/>
  <c r="AO127" i="1"/>
  <c r="AC127" i="1"/>
  <c r="AD127" i="1"/>
  <c r="AE127" i="1"/>
  <c r="AF127" i="1"/>
  <c r="AG127" i="1"/>
  <c r="AH127" i="1"/>
  <c r="AI127" i="1"/>
  <c r="AJ127" i="1"/>
  <c r="AL127" i="1"/>
  <c r="AM127" i="1"/>
  <c r="AN127" i="1"/>
  <c r="AA127" i="1"/>
  <c r="P127" i="1"/>
  <c r="Q127" i="1"/>
  <c r="R127" i="1"/>
  <c r="S127" i="1"/>
  <c r="T127" i="1"/>
  <c r="U127" i="1"/>
  <c r="V127" i="1"/>
  <c r="W127" i="1"/>
  <c r="X127" i="1"/>
  <c r="Y127" i="1"/>
  <c r="Z127" i="1"/>
  <c r="AB127" i="1"/>
  <c r="D127" i="1"/>
  <c r="E127" i="1"/>
  <c r="F127" i="1"/>
  <c r="G127" i="1"/>
  <c r="H127" i="1"/>
  <c r="I127" i="1"/>
  <c r="J127" i="1"/>
  <c r="K127" i="1"/>
  <c r="L127" i="1"/>
  <c r="M127" i="1"/>
  <c r="N127" i="1"/>
  <c r="C127" i="1"/>
  <c r="O127" i="1"/>
  <c r="O81" i="1"/>
  <c r="AB81" i="1"/>
  <c r="AO81" i="1"/>
  <c r="BB81" i="1"/>
  <c r="BO81" i="1"/>
  <c r="BO22" i="1"/>
  <c r="BB22" i="1"/>
  <c r="AO22" i="1"/>
  <c r="AB22" i="1"/>
  <c r="BO42" i="1"/>
  <c r="BO43" i="1"/>
  <c r="BO44" i="1"/>
  <c r="BO45" i="1"/>
  <c r="BO46" i="1"/>
  <c r="BO47" i="1"/>
  <c r="BO48" i="1"/>
  <c r="BN48" i="1"/>
  <c r="BM48" i="1"/>
  <c r="AO42" i="1"/>
  <c r="AO43" i="1"/>
  <c r="AO44" i="1"/>
  <c r="AO45" i="1"/>
  <c r="AO46" i="1"/>
  <c r="AO47" i="1"/>
  <c r="O42" i="1"/>
  <c r="O43" i="1"/>
  <c r="O44" i="1"/>
  <c r="O45" i="1"/>
  <c r="O46" i="1"/>
  <c r="O47" i="1"/>
  <c r="O48" i="1"/>
  <c r="BO29" i="1"/>
  <c r="BO28" i="1"/>
  <c r="BO27" i="1"/>
  <c r="BO26" i="1"/>
  <c r="BO25" i="1"/>
  <c r="BO24" i="1"/>
  <c r="C21" i="1"/>
  <c r="A55" i="24" s="1"/>
  <c r="BC17" i="1"/>
  <c r="BD17" i="1"/>
  <c r="BE17" i="1"/>
  <c r="BF17" i="1"/>
  <c r="BG17" i="1"/>
  <c r="BH17" i="1"/>
  <c r="BI17" i="1"/>
  <c r="BJ17" i="1"/>
  <c r="BK17" i="1"/>
  <c r="BL17" i="1"/>
  <c r="BM17" i="1"/>
  <c r="BN17" i="1"/>
  <c r="BO16" i="1"/>
  <c r="C14" i="1"/>
  <c r="BC48" i="1"/>
  <c r="BD48" i="1"/>
  <c r="BE48" i="1"/>
  <c r="BF48" i="1"/>
  <c r="BG48" i="1"/>
  <c r="BH48" i="1"/>
  <c r="BI48" i="1"/>
  <c r="BJ48" i="1"/>
  <c r="BK48" i="1"/>
  <c r="BL48" i="1"/>
  <c r="AP48" i="1"/>
  <c r="AQ48" i="1"/>
  <c r="AR48" i="1"/>
  <c r="AS48" i="1"/>
  <c r="AT48" i="1"/>
  <c r="AU48" i="1"/>
  <c r="AV48" i="1"/>
  <c r="AW48" i="1"/>
  <c r="AX48" i="1"/>
  <c r="AY48" i="1"/>
  <c r="AZ48" i="1"/>
  <c r="BA48" i="1"/>
  <c r="AC48" i="1"/>
  <c r="AD48" i="1"/>
  <c r="AE48" i="1"/>
  <c r="AF48" i="1"/>
  <c r="AG48" i="1"/>
  <c r="AH48" i="1"/>
  <c r="AI48" i="1"/>
  <c r="AJ48" i="1"/>
  <c r="AK48" i="1"/>
  <c r="AL48" i="1"/>
  <c r="AM48" i="1"/>
  <c r="AN48" i="1"/>
  <c r="BB42" i="1"/>
  <c r="BB43" i="1"/>
  <c r="BB44" i="1"/>
  <c r="BB45" i="1"/>
  <c r="BB48" i="1"/>
  <c r="BB46" i="1"/>
  <c r="BB47" i="1"/>
  <c r="AP17" i="1"/>
  <c r="AQ17" i="1"/>
  <c r="AR17" i="1"/>
  <c r="AS17" i="1"/>
  <c r="AT17" i="1"/>
  <c r="AU17" i="1"/>
  <c r="AV17" i="1"/>
  <c r="AW17" i="1"/>
  <c r="AX17" i="1"/>
  <c r="AY17" i="1"/>
  <c r="AZ17" i="1"/>
  <c r="BA17" i="1"/>
  <c r="AC17" i="1"/>
  <c r="AD17" i="1"/>
  <c r="AE17" i="1"/>
  <c r="AF17" i="1"/>
  <c r="AG17" i="1"/>
  <c r="AH17" i="1"/>
  <c r="AI17" i="1"/>
  <c r="AJ17" i="1"/>
  <c r="AK17" i="1"/>
  <c r="AL17" i="1"/>
  <c r="AM17" i="1"/>
  <c r="AN17" i="1"/>
  <c r="P17" i="1"/>
  <c r="Q17" i="1"/>
  <c r="R17" i="1"/>
  <c r="S17" i="1"/>
  <c r="T17" i="1"/>
  <c r="U17" i="1"/>
  <c r="V17" i="1"/>
  <c r="W17" i="1"/>
  <c r="X17" i="1"/>
  <c r="Y17" i="1"/>
  <c r="Z17" i="1"/>
  <c r="AA17" i="1"/>
  <c r="C17" i="1"/>
  <c r="D17" i="1" s="1"/>
  <c r="E17" i="1" s="1"/>
  <c r="F17" i="1" s="1"/>
  <c r="G17" i="1" s="1"/>
  <c r="H17" i="1" s="1"/>
  <c r="I17" i="1" s="1"/>
  <c r="J17" i="1" s="1"/>
  <c r="K17" i="1" s="1"/>
  <c r="L17" i="1" s="1"/>
  <c r="M17" i="1" s="1"/>
  <c r="N17" i="1" s="1"/>
  <c r="BB16" i="1"/>
  <c r="AO16" i="1"/>
  <c r="AB16" i="1"/>
  <c r="O16" i="1"/>
  <c r="BB29" i="1"/>
  <c r="BB28" i="1"/>
  <c r="BB27" i="1"/>
  <c r="BB26" i="1"/>
  <c r="BB25" i="1"/>
  <c r="BB24" i="1"/>
  <c r="AO29" i="1"/>
  <c r="AO28" i="1"/>
  <c r="AO27" i="1"/>
  <c r="AO26" i="1"/>
  <c r="AO25" i="1"/>
  <c r="AO24" i="1"/>
  <c r="AB29" i="1"/>
  <c r="AB28" i="1"/>
  <c r="AB27" i="1"/>
  <c r="AB26" i="1"/>
  <c r="AB25" i="1"/>
  <c r="AB24" i="1"/>
  <c r="O25" i="1"/>
  <c r="O26" i="1"/>
  <c r="O27" i="1"/>
  <c r="O28" i="1"/>
  <c r="O29" i="1"/>
  <c r="O24" i="1"/>
  <c r="BO15" i="1"/>
  <c r="G244" i="1"/>
  <c r="BB15" i="1"/>
  <c r="AO15" i="1"/>
  <c r="AB15" i="1"/>
  <c r="G229" i="1"/>
  <c r="G236" i="1"/>
  <c r="D153" i="12"/>
  <c r="D155" i="12"/>
  <c r="E155" i="12"/>
  <c r="F155" i="12"/>
  <c r="G155" i="12"/>
  <c r="F64" i="11"/>
  <c r="K64" i="11"/>
  <c r="G64" i="11"/>
  <c r="L64" i="11"/>
  <c r="H64" i="11"/>
  <c r="M64" i="11"/>
  <c r="N64" i="11"/>
  <c r="B65" i="11"/>
  <c r="B13" i="11"/>
  <c r="B66" i="11"/>
  <c r="B14" i="11"/>
  <c r="B67" i="11"/>
  <c r="B15" i="11"/>
  <c r="B68" i="11"/>
  <c r="B16" i="11"/>
  <c r="B69" i="11"/>
  <c r="B17" i="11"/>
  <c r="B70" i="11"/>
  <c r="B18" i="11"/>
  <c r="B71" i="11"/>
  <c r="B19" i="11"/>
  <c r="B72" i="11"/>
  <c r="B20" i="11"/>
  <c r="B73" i="11"/>
  <c r="B21" i="11"/>
  <c r="B74" i="11"/>
  <c r="B22" i="11"/>
  <c r="B75" i="11"/>
  <c r="B23" i="11"/>
  <c r="B76" i="11"/>
  <c r="B24" i="11"/>
  <c r="B77" i="11"/>
  <c r="B25" i="11"/>
  <c r="B78" i="11"/>
  <c r="B26" i="11"/>
  <c r="B79" i="11"/>
  <c r="B27" i="11"/>
  <c r="B80" i="11"/>
  <c r="B28" i="11"/>
  <c r="B81" i="11"/>
  <c r="B29" i="11"/>
  <c r="B82" i="11"/>
  <c r="B30" i="11"/>
  <c r="B83" i="11"/>
  <c r="B31" i="11"/>
  <c r="F91" i="11"/>
  <c r="K91" i="11"/>
  <c r="G91" i="11"/>
  <c r="L91" i="11"/>
  <c r="H91" i="11"/>
  <c r="M91" i="11"/>
  <c r="N91" i="11"/>
  <c r="B92" i="11"/>
  <c r="B35" i="11"/>
  <c r="B93" i="11"/>
  <c r="B36" i="11"/>
  <c r="B94" i="11"/>
  <c r="B37" i="11"/>
  <c r="B95" i="11"/>
  <c r="B38" i="11"/>
  <c r="B96" i="11"/>
  <c r="B39" i="11"/>
  <c r="B97" i="11"/>
  <c r="B40" i="11"/>
  <c r="B98" i="11"/>
  <c r="B41" i="11"/>
  <c r="B99" i="11"/>
  <c r="B42" i="11"/>
  <c r="B100" i="11"/>
  <c r="B43" i="11"/>
  <c r="B101" i="11"/>
  <c r="B44" i="11"/>
  <c r="B102" i="11"/>
  <c r="B45" i="11"/>
  <c r="B103" i="11"/>
  <c r="B46" i="11"/>
  <c r="B104" i="11"/>
  <c r="B47" i="11"/>
  <c r="B105" i="11"/>
  <c r="B48" i="11"/>
  <c r="B106" i="11"/>
  <c r="B49" i="11"/>
  <c r="B107" i="11"/>
  <c r="B50" i="11"/>
  <c r="B108" i="11"/>
  <c r="B51" i="11"/>
  <c r="B109" i="11"/>
  <c r="B52" i="11"/>
  <c r="B110" i="11"/>
  <c r="B53" i="11"/>
  <c r="G237" i="1"/>
  <c r="D5" i="13"/>
  <c r="D26" i="13" s="1"/>
  <c r="D8" i="12"/>
  <c r="D48" i="12" s="1"/>
  <c r="D116" i="12"/>
  <c r="AB42" i="1"/>
  <c r="AB48" i="1"/>
  <c r="AB43" i="1"/>
  <c r="AB44" i="1"/>
  <c r="AB45" i="1"/>
  <c r="AB46" i="1"/>
  <c r="AB47" i="1"/>
  <c r="N48" i="1"/>
  <c r="M48" i="1"/>
  <c r="L48" i="1"/>
  <c r="K48" i="1"/>
  <c r="J48" i="1"/>
  <c r="I48" i="1"/>
  <c r="H48" i="1"/>
  <c r="G48" i="1"/>
  <c r="F48" i="1"/>
  <c r="E48" i="1"/>
  <c r="D48" i="1"/>
  <c r="C48" i="1"/>
  <c r="AA48" i="1"/>
  <c r="Z48" i="1"/>
  <c r="Y48" i="1"/>
  <c r="X48" i="1"/>
  <c r="W48" i="1"/>
  <c r="V48" i="1"/>
  <c r="U48" i="1"/>
  <c r="T48" i="1"/>
  <c r="S48" i="1"/>
  <c r="R48" i="1"/>
  <c r="Q48" i="1"/>
  <c r="P48" i="1"/>
  <c r="CL20" i="18"/>
  <c r="W20" i="18"/>
  <c r="CL31" i="18"/>
  <c r="W31" i="18"/>
  <c r="CL39" i="18"/>
  <c r="W39" i="18"/>
  <c r="CL47" i="18"/>
  <c r="W47" i="18"/>
  <c r="CL55" i="18"/>
  <c r="W55" i="18"/>
  <c r="E33" i="13"/>
  <c r="E10" i="13"/>
  <c r="AO48" i="1"/>
  <c r="BP56" i="11"/>
  <c r="CL16" i="18"/>
  <c r="W16" i="18"/>
  <c r="CL24" i="18"/>
  <c r="W24" i="18"/>
  <c r="CL35" i="18"/>
  <c r="W35" i="18"/>
  <c r="CL43" i="18"/>
  <c r="W43" i="18"/>
  <c r="CL51" i="18"/>
  <c r="W51" i="18"/>
  <c r="F69" i="12"/>
  <c r="BO30" i="21"/>
  <c r="BM44" i="21"/>
  <c r="BM13" i="20"/>
  <c r="BL19" i="22"/>
  <c r="BK30" i="21"/>
  <c r="BI44" i="21"/>
  <c r="BG30" i="21"/>
  <c r="BE44" i="21"/>
  <c r="BP79" i="21"/>
  <c r="H104" i="12"/>
  <c r="BB44" i="21"/>
  <c r="AZ30" i="21"/>
  <c r="AY20" i="21"/>
  <c r="AX44" i="21"/>
  <c r="AX13" i="20"/>
  <c r="AW19" i="22"/>
  <c r="AV30" i="21"/>
  <c r="AU20" i="21"/>
  <c r="AU38" i="21"/>
  <c r="AT44" i="21"/>
  <c r="AT13" i="20"/>
  <c r="AS19" i="22"/>
  <c r="AR30" i="21"/>
  <c r="AQ20" i="21"/>
  <c r="AO21" i="23"/>
  <c r="AP44" i="22"/>
  <c r="F38" i="12"/>
  <c r="AN44" i="21"/>
  <c r="AM20" i="21"/>
  <c r="AL30" i="21"/>
  <c r="AJ44" i="21"/>
  <c r="AI20" i="21"/>
  <c r="AI38" i="21"/>
  <c r="AF30" i="21"/>
  <c r="AV39" i="17"/>
  <c r="AD14" i="5"/>
  <c r="AD31" i="23" s="1"/>
  <c r="AP58" i="11"/>
  <c r="AP56" i="11"/>
  <c r="AC60" i="20"/>
  <c r="BC22" i="21"/>
  <c r="G61" i="12"/>
  <c r="BO21" i="23"/>
  <c r="BP44" i="22"/>
  <c r="H38" i="12"/>
  <c r="BN30" i="21"/>
  <c r="BN20" i="21"/>
  <c r="BM20" i="21"/>
  <c r="BL44" i="21"/>
  <c r="BJ30" i="21"/>
  <c r="BJ20" i="21"/>
  <c r="BH44" i="21"/>
  <c r="BF30" i="21"/>
  <c r="BF20" i="21"/>
  <c r="BF38" i="21"/>
  <c r="BE20" i="21"/>
  <c r="BP62" i="21"/>
  <c r="H87" i="12"/>
  <c r="BP58" i="21"/>
  <c r="H83" i="12"/>
  <c r="BP54" i="21"/>
  <c r="H79" i="12"/>
  <c r="H69" i="12"/>
  <c r="BP50" i="21"/>
  <c r="H75" i="12"/>
  <c r="BD44" i="21"/>
  <c r="BP46" i="21"/>
  <c r="H71" i="12"/>
  <c r="BA44" i="21"/>
  <c r="BA13" i="20"/>
  <c r="AZ19" i="22"/>
  <c r="AY30" i="21"/>
  <c r="AX20" i="21"/>
  <c r="AW44" i="21"/>
  <c r="AU30" i="21"/>
  <c r="AS44" i="21"/>
  <c r="AS13" i="20"/>
  <c r="AS14" i="20"/>
  <c r="AS15" i="23"/>
  <c r="AR19" i="22"/>
  <c r="AQ30" i="21"/>
  <c r="AO44" i="21"/>
  <c r="AM30" i="21"/>
  <c r="AL21" i="23"/>
  <c r="AM13" i="20"/>
  <c r="AL19" i="22"/>
  <c r="AK44" i="21"/>
  <c r="AH19" i="22"/>
  <c r="AG44" i="21"/>
  <c r="AE20" i="21"/>
  <c r="AE38" i="21"/>
  <c r="Z21" i="23"/>
  <c r="AA21" i="23"/>
  <c r="AP31" i="21"/>
  <c r="D69" i="12"/>
  <c r="BO44" i="21"/>
  <c r="BO13" i="20"/>
  <c r="BN19" i="22"/>
  <c r="BM30" i="21"/>
  <c r="BL20" i="21"/>
  <c r="BK44" i="21"/>
  <c r="BI30" i="21"/>
  <c r="BI20" i="21"/>
  <c r="BG44" i="21"/>
  <c r="BF21" i="23"/>
  <c r="BE30" i="21"/>
  <c r="BP26" i="21"/>
  <c r="BD22" i="21"/>
  <c r="BB30" i="21"/>
  <c r="BB20" i="21"/>
  <c r="BA20" i="21"/>
  <c r="AZ44" i="21"/>
  <c r="AX30" i="21"/>
  <c r="AV44" i="21"/>
  <c r="AU21" i="23"/>
  <c r="AV13" i="20"/>
  <c r="AU19" i="22"/>
  <c r="AT30" i="21"/>
  <c r="AT20" i="21"/>
  <c r="AT38" i="21"/>
  <c r="AR44" i="21"/>
  <c r="AQ21" i="23"/>
  <c r="AR13" i="20"/>
  <c r="AR14" i="20"/>
  <c r="AR15" i="23"/>
  <c r="AQ19" i="22"/>
  <c r="AO20" i="21"/>
  <c r="AN30" i="21"/>
  <c r="AN20" i="21"/>
  <c r="AN38" i="21"/>
  <c r="AL44" i="21"/>
  <c r="AK20" i="21"/>
  <c r="AJ30" i="21"/>
  <c r="AJ20" i="21"/>
  <c r="AG22" i="21"/>
  <c r="AF44" i="21"/>
  <c r="AF56" i="11"/>
  <c r="AF69" i="21"/>
  <c r="AP69" i="21"/>
  <c r="F94" i="12"/>
  <c r="AP21" i="23"/>
  <c r="F129" i="12"/>
  <c r="AC28" i="23"/>
  <c r="E136" i="12"/>
  <c r="P60" i="20"/>
  <c r="BC31" i="21"/>
  <c r="BO20" i="21"/>
  <c r="BN44" i="21"/>
  <c r="BM21" i="23"/>
  <c r="BL30" i="21"/>
  <c r="BK20" i="21"/>
  <c r="BJ44" i="21"/>
  <c r="BI21" i="23"/>
  <c r="BH30" i="21"/>
  <c r="BH20" i="21"/>
  <c r="BG20" i="21"/>
  <c r="BF44" i="21"/>
  <c r="BE21" i="23"/>
  <c r="BP21" i="23"/>
  <c r="H129" i="12"/>
  <c r="BF13" i="20"/>
  <c r="BE19" i="22"/>
  <c r="BD30" i="21"/>
  <c r="BP30" i="21"/>
  <c r="H62" i="12"/>
  <c r="BP69" i="21"/>
  <c r="H94" i="12"/>
  <c r="BB21" i="23"/>
  <c r="BD13" i="20"/>
  <c r="BA30" i="21"/>
  <c r="AZ20" i="21"/>
  <c r="AY44" i="21"/>
  <c r="AX21" i="23"/>
  <c r="AW30" i="21"/>
  <c r="AW20" i="21"/>
  <c r="AW38" i="21"/>
  <c r="AV20" i="21"/>
  <c r="AV38" i="21"/>
  <c r="AU44" i="21"/>
  <c r="AT21" i="23"/>
  <c r="AS30" i="21"/>
  <c r="AS20" i="21"/>
  <c r="AS38" i="21"/>
  <c r="AR20" i="21"/>
  <c r="AR38" i="21"/>
  <c r="BC62" i="21"/>
  <c r="G87" i="12"/>
  <c r="BC58" i="21"/>
  <c r="G83" i="12"/>
  <c r="BC54" i="21"/>
  <c r="G79" i="12"/>
  <c r="BC50" i="21"/>
  <c r="G75" i="12"/>
  <c r="BC46" i="21"/>
  <c r="G71" i="12"/>
  <c r="AQ44" i="21"/>
  <c r="AO30" i="21"/>
  <c r="AO13" i="20"/>
  <c r="AN19" i="22"/>
  <c r="AM44" i="21"/>
  <c r="AL20" i="21"/>
  <c r="AL38" i="21"/>
  <c r="AK30" i="21"/>
  <c r="AP26" i="21"/>
  <c r="AF22" i="21"/>
  <c r="AF20" i="21"/>
  <c r="AP79" i="21"/>
  <c r="F104" i="12"/>
  <c r="AB22" i="21"/>
  <c r="AB20" i="21"/>
  <c r="AB38" i="21"/>
  <c r="AC23" i="21"/>
  <c r="Z30" i="21"/>
  <c r="AC18" i="23"/>
  <c r="E126" i="12"/>
  <c r="AG30" i="21"/>
  <c r="AB30" i="21"/>
  <c r="X30" i="21"/>
  <c r="X20" i="21"/>
  <c r="X38" i="21"/>
  <c r="AH30" i="21"/>
  <c r="AH20" i="21"/>
  <c r="AH38" i="21"/>
  <c r="AD30" i="21"/>
  <c r="Z22" i="21"/>
  <c r="Z20" i="21"/>
  <c r="Z38" i="21"/>
  <c r="Z44" i="21"/>
  <c r="AI30" i="21"/>
  <c r="AE30" i="21"/>
  <c r="AA30" i="21"/>
  <c r="AA20" i="21"/>
  <c r="Y30" i="21"/>
  <c r="Y20" i="21"/>
  <c r="Y38" i="21"/>
  <c r="X21" i="23"/>
  <c r="AC21" i="23"/>
  <c r="E129" i="12"/>
  <c r="X44" i="21"/>
  <c r="P55" i="18"/>
  <c r="T20" i="21"/>
  <c r="T38" i="21"/>
  <c r="G30" i="21"/>
  <c r="F20" i="21"/>
  <c r="AT29" i="17"/>
  <c r="AT30" i="17" s="1"/>
  <c r="G41" i="19"/>
  <c r="G40" i="19"/>
  <c r="G29" i="19"/>
  <c r="G32" i="19"/>
  <c r="G25" i="19"/>
  <c r="G24" i="19"/>
  <c r="F30" i="21"/>
  <c r="W30" i="21"/>
  <c r="W20" i="21"/>
  <c r="W13" i="20"/>
  <c r="O49" i="18"/>
  <c r="O22" i="18"/>
  <c r="AE24" i="19"/>
  <c r="BN24" i="19"/>
  <c r="AV28" i="17"/>
  <c r="R14" i="5"/>
  <c r="R31" i="23" s="1"/>
  <c r="I41" i="19"/>
  <c r="I40" i="19"/>
  <c r="I29" i="19"/>
  <c r="I32" i="19"/>
  <c r="I25" i="19"/>
  <c r="I24" i="19"/>
  <c r="C18" i="18"/>
  <c r="C53" i="18"/>
  <c r="X41" i="18"/>
  <c r="AI41" i="18"/>
  <c r="AD41" i="18"/>
  <c r="AG41" i="18"/>
  <c r="AA41" i="18"/>
  <c r="AC41" i="18"/>
  <c r="AF41" i="18"/>
  <c r="AH41" i="18"/>
  <c r="N44" i="18"/>
  <c r="BG24" i="19"/>
  <c r="L31" i="18"/>
  <c r="O41" i="19"/>
  <c r="O40" i="19"/>
  <c r="O29" i="19"/>
  <c r="O28" i="19"/>
  <c r="O32" i="19"/>
  <c r="O25" i="19"/>
  <c r="O24" i="19"/>
  <c r="I55" i="19"/>
  <c r="I53" i="19"/>
  <c r="I30" i="19"/>
  <c r="I48" i="19"/>
  <c r="I26" i="19"/>
  <c r="H55" i="19"/>
  <c r="H53" i="19"/>
  <c r="H30" i="19"/>
  <c r="H48" i="19"/>
  <c r="H26" i="19"/>
  <c r="C25" i="18"/>
  <c r="C21" i="18"/>
  <c r="C34" i="23"/>
  <c r="C142" i="12"/>
  <c r="C35" i="22"/>
  <c r="C30" i="12"/>
  <c r="AI24" i="19"/>
  <c r="AL24" i="19"/>
  <c r="AJ24" i="19"/>
  <c r="AU24" i="19"/>
  <c r="AW24" i="19"/>
  <c r="AZ24" i="19"/>
  <c r="U56" i="11"/>
  <c r="U69" i="21"/>
  <c r="U22" i="21"/>
  <c r="U20" i="21"/>
  <c r="U38" i="21"/>
  <c r="T24" i="19"/>
  <c r="T30" i="21"/>
  <c r="S24" i="19"/>
  <c r="S44" i="21"/>
  <c r="AF28" i="17"/>
  <c r="AF29" i="17" s="1"/>
  <c r="O44" i="21"/>
  <c r="K44" i="21"/>
  <c r="G55" i="19"/>
  <c r="G48" i="19"/>
  <c r="G26" i="19"/>
  <c r="E44" i="21"/>
  <c r="C56" i="18"/>
  <c r="C52" i="18"/>
  <c r="AH15" i="17"/>
  <c r="D12" i="5" s="1"/>
  <c r="D29" i="23" s="1"/>
  <c r="AO55" i="19"/>
  <c r="AO48" i="19"/>
  <c r="AS40" i="19"/>
  <c r="AS29" i="19"/>
  <c r="AS28" i="19"/>
  <c r="AU40" i="19"/>
  <c r="AU29" i="19"/>
  <c r="AX20" i="22"/>
  <c r="AX22" i="19"/>
  <c r="AX13" i="19"/>
  <c r="AG24" i="19"/>
  <c r="AG22" i="19"/>
  <c r="AG13" i="19"/>
  <c r="AR24" i="19"/>
  <c r="BF24" i="19"/>
  <c r="BK24" i="19"/>
  <c r="V30" i="21"/>
  <c r="V20" i="21"/>
  <c r="V38" i="21"/>
  <c r="G11" i="18"/>
  <c r="Q11" i="18" s="1"/>
  <c r="L11" i="18"/>
  <c r="L12" i="18" s="1"/>
  <c r="Q44" i="21"/>
  <c r="Q22" i="21"/>
  <c r="O21" i="23"/>
  <c r="N44" i="21"/>
  <c r="M30" i="21"/>
  <c r="L44" i="21"/>
  <c r="K41" i="19"/>
  <c r="K40" i="19"/>
  <c r="K29" i="19"/>
  <c r="K28" i="19"/>
  <c r="K32" i="19"/>
  <c r="K25" i="19"/>
  <c r="K24" i="19"/>
  <c r="J30" i="21"/>
  <c r="H20" i="21"/>
  <c r="E41" i="19"/>
  <c r="E32" i="19"/>
  <c r="AC54" i="18"/>
  <c r="AF54" i="18"/>
  <c r="AE54" i="18"/>
  <c r="AH54" i="18"/>
  <c r="D260" i="1"/>
  <c r="D89" i="21"/>
  <c r="G10" i="18"/>
  <c r="M18" i="18"/>
  <c r="Y24" i="19"/>
  <c r="W24" i="19"/>
  <c r="W22" i="19"/>
  <c r="W13" i="19"/>
  <c r="AA24" i="19"/>
  <c r="AY24" i="19"/>
  <c r="BD24" i="19"/>
  <c r="BH24" i="19"/>
  <c r="V56" i="11"/>
  <c r="V69" i="21"/>
  <c r="U13" i="20"/>
  <c r="S30" i="21"/>
  <c r="R44" i="21"/>
  <c r="N41" i="19"/>
  <c r="N40" i="19"/>
  <c r="N29" i="19"/>
  <c r="N28" i="19"/>
  <c r="N32" i="19"/>
  <c r="N25" i="19"/>
  <c r="N24" i="19"/>
  <c r="M20" i="21"/>
  <c r="J20" i="21"/>
  <c r="I44" i="21"/>
  <c r="H41" i="19"/>
  <c r="H40" i="19"/>
  <c r="H29" i="19"/>
  <c r="H32" i="19"/>
  <c r="H25" i="19"/>
  <c r="H24" i="19"/>
  <c r="H30" i="21"/>
  <c r="G20" i="21"/>
  <c r="G38" i="21"/>
  <c r="C22" i="18"/>
  <c r="D53" i="19"/>
  <c r="U24" i="19"/>
  <c r="T44" i="21"/>
  <c r="Q30" i="21"/>
  <c r="N30" i="21"/>
  <c r="N20" i="21"/>
  <c r="M44" i="21"/>
  <c r="L21" i="23"/>
  <c r="L41" i="19"/>
  <c r="L40" i="19"/>
  <c r="L29" i="19"/>
  <c r="L28" i="19"/>
  <c r="L32" i="19"/>
  <c r="L25" i="19"/>
  <c r="L24" i="19"/>
  <c r="K30" i="21"/>
  <c r="K20" i="21"/>
  <c r="J44" i="21"/>
  <c r="I21" i="23"/>
  <c r="I30" i="21"/>
  <c r="I20" i="21"/>
  <c r="F44" i="21"/>
  <c r="E21" i="23"/>
  <c r="E30" i="21"/>
  <c r="AA48" i="18"/>
  <c r="AB48" i="18"/>
  <c r="AE48" i="18"/>
  <c r="AO15" i="17"/>
  <c r="D13" i="5" s="1"/>
  <c r="G17" i="18"/>
  <c r="G30" i="18"/>
  <c r="D56" i="11"/>
  <c r="D69" i="21"/>
  <c r="P69" i="21"/>
  <c r="D94" i="12"/>
  <c r="V44" i="21"/>
  <c r="S22" i="21"/>
  <c r="S13" i="20"/>
  <c r="R30" i="21"/>
  <c r="R20" i="21"/>
  <c r="R38" i="21"/>
  <c r="O30" i="21"/>
  <c r="O20" i="21"/>
  <c r="O38" i="21"/>
  <c r="M41" i="19"/>
  <c r="M40" i="19"/>
  <c r="M29" i="19"/>
  <c r="M28" i="19"/>
  <c r="M32" i="19"/>
  <c r="M25" i="19"/>
  <c r="M24" i="19"/>
  <c r="L30" i="21"/>
  <c r="L20" i="21"/>
  <c r="L38" i="21"/>
  <c r="J41" i="19"/>
  <c r="J40" i="19"/>
  <c r="J29" i="19"/>
  <c r="J28" i="19"/>
  <c r="J32" i="19"/>
  <c r="J25" i="19"/>
  <c r="J24" i="19"/>
  <c r="H44" i="21"/>
  <c r="G44" i="21"/>
  <c r="F41" i="19"/>
  <c r="F40" i="19"/>
  <c r="F29" i="19"/>
  <c r="F28" i="19"/>
  <c r="F32" i="19"/>
  <c r="F25" i="19"/>
  <c r="F24" i="19"/>
  <c r="AI44" i="18"/>
  <c r="X44" i="18"/>
  <c r="Z44" i="18"/>
  <c r="AA44" i="18"/>
  <c r="AC44" i="18"/>
  <c r="AD44" i="18"/>
  <c r="AE44" i="18"/>
  <c r="AF44" i="18"/>
  <c r="AH44" i="18"/>
  <c r="AV27" i="17"/>
  <c r="Q14" i="5" s="1"/>
  <c r="Q31" i="23" s="1"/>
  <c r="K107" i="11"/>
  <c r="L107" i="11" s="1"/>
  <c r="M107" i="11" s="1"/>
  <c r="N107" i="11" s="1"/>
  <c r="O107" i="11" s="1"/>
  <c r="K99" i="11"/>
  <c r="L99" i="11"/>
  <c r="M99" i="11" s="1"/>
  <c r="N99" i="11" s="1"/>
  <c r="K77" i="11"/>
  <c r="L77" i="11" s="1"/>
  <c r="M77" i="11" s="1"/>
  <c r="N77" i="11" s="1"/>
  <c r="O77" i="11" s="1"/>
  <c r="K69" i="11"/>
  <c r="L69" i="11" s="1"/>
  <c r="M69" i="11" s="1"/>
  <c r="N69" i="11" s="1"/>
  <c r="O69" i="11" s="1"/>
  <c r="D44" i="21"/>
  <c r="P44" i="21" s="1"/>
  <c r="D56" i="19"/>
  <c r="P56" i="19"/>
  <c r="D48" i="19"/>
  <c r="AA40" i="19"/>
  <c r="AA29" i="19"/>
  <c r="AA28" i="19"/>
  <c r="AD15" i="17"/>
  <c r="V15" i="17"/>
  <c r="W15" i="17"/>
  <c r="Z15" i="17"/>
  <c r="BO40" i="19"/>
  <c r="BO29" i="19"/>
  <c r="BO28" i="19"/>
  <c r="BN40" i="19"/>
  <c r="BN29" i="19"/>
  <c r="BN28" i="19"/>
  <c r="BJ40" i="19"/>
  <c r="BJ29" i="19"/>
  <c r="BJ28" i="19"/>
  <c r="E144" i="19"/>
  <c r="E72" i="19"/>
  <c r="S10" i="17"/>
  <c r="S8" i="17"/>
  <c r="AR11" i="17"/>
  <c r="AK40" i="19"/>
  <c r="AK29" i="19"/>
  <c r="AK28" i="19"/>
  <c r="BB40" i="19"/>
  <c r="BB29" i="19"/>
  <c r="BB28" i="19"/>
  <c r="S50" i="20"/>
  <c r="V53" i="19"/>
  <c r="V30" i="19"/>
  <c r="V28" i="19"/>
  <c r="X28" i="19"/>
  <c r="AL53" i="19"/>
  <c r="AL30" i="19"/>
  <c r="AL28" i="19"/>
  <c r="BD53" i="19"/>
  <c r="BG28" i="19"/>
  <c r="F144" i="19"/>
  <c r="F72" i="19"/>
  <c r="L114" i="19"/>
  <c r="L71" i="19"/>
  <c r="O50" i="20"/>
  <c r="AA114" i="19"/>
  <c r="AA71" i="19"/>
  <c r="AD57" i="20"/>
  <c r="O15" i="17"/>
  <c r="AR10" i="17"/>
  <c r="Y53" i="19"/>
  <c r="Y30" i="19"/>
  <c r="Y40" i="19"/>
  <c r="Y29" i="19"/>
  <c r="AE28" i="19"/>
  <c r="AF40" i="19"/>
  <c r="AF29" i="19"/>
  <c r="AF28" i="19"/>
  <c r="AQ53" i="19"/>
  <c r="AV28" i="19"/>
  <c r="AW40" i="19"/>
  <c r="AW29" i="19"/>
  <c r="AW28" i="19"/>
  <c r="BH53" i="19"/>
  <c r="BH30" i="19"/>
  <c r="BH40" i="19"/>
  <c r="BH29" i="19"/>
  <c r="BH28" i="19"/>
  <c r="BN53" i="19"/>
  <c r="BN30" i="19"/>
  <c r="BK53" i="19"/>
  <c r="BK30" i="19"/>
  <c r="H43" i="20"/>
  <c r="G44" i="20"/>
  <c r="G94" i="19" s="1"/>
  <c r="G102" i="19" s="1"/>
  <c r="AS22" i="20"/>
  <c r="AV37" i="20"/>
  <c r="AV93" i="19"/>
  <c r="AW36" i="20"/>
  <c r="AX51" i="20"/>
  <c r="AX95" i="19"/>
  <c r="AY50" i="20"/>
  <c r="AY51" i="20"/>
  <c r="AY95" i="19"/>
  <c r="AY103" i="19"/>
  <c r="Q53" i="19"/>
  <c r="Q40" i="19"/>
  <c r="T40" i="19"/>
  <c r="T29" i="19"/>
  <c r="T28" i="19"/>
  <c r="S40" i="19"/>
  <c r="S29" i="19"/>
  <c r="S28" i="19"/>
  <c r="AD53" i="19"/>
  <c r="AD40" i="19"/>
  <c r="AI28" i="19"/>
  <c r="AJ40" i="19"/>
  <c r="AJ29" i="19"/>
  <c r="AJ28" i="19"/>
  <c r="AU53" i="19"/>
  <c r="AU30" i="19"/>
  <c r="AZ28" i="19"/>
  <c r="BA40" i="19"/>
  <c r="BA29" i="19"/>
  <c r="BA28" i="19"/>
  <c r="BD40" i="19"/>
  <c r="H144" i="19"/>
  <c r="H72" i="19"/>
  <c r="N114" i="19"/>
  <c r="N71" i="19"/>
  <c r="S114" i="19"/>
  <c r="S71" i="19"/>
  <c r="U144" i="19"/>
  <c r="U72" i="19"/>
  <c r="I8" i="17"/>
  <c r="D15" i="17"/>
  <c r="I15" i="17" s="1"/>
  <c r="I10" i="17"/>
  <c r="C15" i="17"/>
  <c r="AK11" i="17"/>
  <c r="F15" i="17"/>
  <c r="U40" i="19"/>
  <c r="U29" i="19"/>
  <c r="U28" i="19"/>
  <c r="T53" i="19"/>
  <c r="T30" i="19"/>
  <c r="R40" i="19"/>
  <c r="R29" i="19"/>
  <c r="R28" i="19"/>
  <c r="AH53" i="19"/>
  <c r="AH30" i="19"/>
  <c r="AH28" i="19"/>
  <c r="AN40" i="19"/>
  <c r="AN29" i="19"/>
  <c r="AN28" i="19"/>
  <c r="AQ40" i="19"/>
  <c r="AY53" i="19"/>
  <c r="AY30" i="19"/>
  <c r="AY28" i="19"/>
  <c r="BF40" i="19"/>
  <c r="BF29" i="19"/>
  <c r="BF28" i="19"/>
  <c r="BK40" i="19"/>
  <c r="BK29" i="19"/>
  <c r="BK28" i="19"/>
  <c r="D114" i="19"/>
  <c r="E20" i="20"/>
  <c r="E34" i="20"/>
  <c r="E35" i="20" s="1"/>
  <c r="F36" i="20" s="1"/>
  <c r="E48" i="20"/>
  <c r="E49" i="20" s="1"/>
  <c r="E55" i="20"/>
  <c r="E56" i="20" s="1"/>
  <c r="J144" i="19"/>
  <c r="J72" i="19"/>
  <c r="J86" i="19"/>
  <c r="AL22" i="20"/>
  <c r="AL23" i="20"/>
  <c r="AL91" i="19"/>
  <c r="BM53" i="19"/>
  <c r="BM30" i="19"/>
  <c r="E21" i="20"/>
  <c r="H114" i="19"/>
  <c r="H71" i="19"/>
  <c r="H36" i="20"/>
  <c r="H22" i="20"/>
  <c r="I114" i="19"/>
  <c r="I71" i="19"/>
  <c r="K144" i="19"/>
  <c r="K72" i="19"/>
  <c r="Q144" i="19"/>
  <c r="R22" i="20"/>
  <c r="R23" i="20"/>
  <c r="R91" i="19"/>
  <c r="S22" i="20"/>
  <c r="U22" i="20"/>
  <c r="W29" i="20"/>
  <c r="X114" i="19"/>
  <c r="X71" i="19"/>
  <c r="W44" i="20"/>
  <c r="W94" i="19"/>
  <c r="W102" i="19"/>
  <c r="X43" i="20"/>
  <c r="Y51" i="20"/>
  <c r="Y95" i="19"/>
  <c r="Y103" i="19"/>
  <c r="Z50" i="20"/>
  <c r="Y23" i="20"/>
  <c r="Y91" i="19"/>
  <c r="Z22" i="20"/>
  <c r="AD144" i="19"/>
  <c r="AK29" i="20"/>
  <c r="AJ30" i="20"/>
  <c r="AJ92" i="19"/>
  <c r="AJ100" i="19"/>
  <c r="AR36" i="20"/>
  <c r="BM40" i="19"/>
  <c r="BM29" i="19"/>
  <c r="BM28" i="19"/>
  <c r="E114" i="19"/>
  <c r="E71" i="19"/>
  <c r="G144" i="19"/>
  <c r="G72" i="19"/>
  <c r="J114" i="19"/>
  <c r="J71" i="19"/>
  <c r="K114" i="19"/>
  <c r="K71" i="19"/>
  <c r="S37" i="20"/>
  <c r="S93" i="19"/>
  <c r="T36" i="20"/>
  <c r="T37" i="20"/>
  <c r="T93" i="19"/>
  <c r="T101" i="19"/>
  <c r="U50" i="20"/>
  <c r="Z51" i="20"/>
  <c r="Z95" i="19"/>
  <c r="AA50" i="20"/>
  <c r="AO43" i="20"/>
  <c r="AO44" i="20"/>
  <c r="AO94" i="19"/>
  <c r="AO102" i="19"/>
  <c r="F114" i="19"/>
  <c r="F71" i="19"/>
  <c r="G114" i="19"/>
  <c r="G71" i="19"/>
  <c r="I20" i="20"/>
  <c r="I21" i="20" s="1"/>
  <c r="I27" i="20"/>
  <c r="I28" i="20" s="1"/>
  <c r="I34" i="20"/>
  <c r="I35" i="20" s="1"/>
  <c r="I41" i="20"/>
  <c r="I42" i="20" s="1"/>
  <c r="J43" i="20" s="1"/>
  <c r="I48" i="20"/>
  <c r="I49" i="20" s="1"/>
  <c r="I55" i="20"/>
  <c r="I56" i="20" s="1"/>
  <c r="L144" i="19"/>
  <c r="L72" i="19"/>
  <c r="Q114" i="19"/>
  <c r="R50" i="20"/>
  <c r="R51" i="20"/>
  <c r="R95" i="19"/>
  <c r="R103" i="19"/>
  <c r="T44" i="20"/>
  <c r="T94" i="19"/>
  <c r="T102" i="19"/>
  <c r="V144" i="19"/>
  <c r="V72" i="19"/>
  <c r="V114" i="19"/>
  <c r="V71" i="19"/>
  <c r="W144" i="19"/>
  <c r="W72" i="19"/>
  <c r="AD50" i="20"/>
  <c r="AD58" i="20"/>
  <c r="AE57" i="20"/>
  <c r="AJ144" i="19"/>
  <c r="AJ72" i="19"/>
  <c r="AK57" i="20"/>
  <c r="AJ58" i="20"/>
  <c r="AJ96" i="19"/>
  <c r="AJ104" i="19"/>
  <c r="AM43" i="20"/>
  <c r="BE36" i="20"/>
  <c r="U58" i="20"/>
  <c r="U96" i="19"/>
  <c r="U104" i="19"/>
  <c r="V57" i="20"/>
  <c r="V58" i="20"/>
  <c r="V96" i="19"/>
  <c r="V104" i="19"/>
  <c r="U30" i="20"/>
  <c r="U92" i="19"/>
  <c r="V29" i="20"/>
  <c r="V30" i="20"/>
  <c r="V92" i="19"/>
  <c r="V100" i="19"/>
  <c r="Y36" i="20"/>
  <c r="Z23" i="20"/>
  <c r="Z91" i="19"/>
  <c r="AA22" i="20"/>
  <c r="AA37" i="20"/>
  <c r="AA93" i="19"/>
  <c r="AB36" i="20"/>
  <c r="AB37" i="20"/>
  <c r="AB93" i="19"/>
  <c r="AB101" i="19"/>
  <c r="AD30" i="20"/>
  <c r="AE29" i="20"/>
  <c r="AK43" i="20"/>
  <c r="AJ44" i="20"/>
  <c r="AJ94" i="19"/>
  <c r="AJ102" i="19"/>
  <c r="AM144" i="19"/>
  <c r="AM72" i="19"/>
  <c r="AM57" i="20"/>
  <c r="AM29" i="20"/>
  <c r="AN103" i="19"/>
  <c r="AO57" i="20"/>
  <c r="AO29" i="20"/>
  <c r="AQ144" i="19"/>
  <c r="AQ114" i="19"/>
  <c r="AO58" i="20"/>
  <c r="AO96" i="19"/>
  <c r="AO104" i="19"/>
  <c r="AQ57" i="20"/>
  <c r="AQ58" i="20"/>
  <c r="AR50" i="20"/>
  <c r="AR22" i="20"/>
  <c r="AR23" i="20"/>
  <c r="AR91" i="19"/>
  <c r="AS114" i="19"/>
  <c r="AS71" i="19"/>
  <c r="AR51" i="20"/>
  <c r="AR95" i="19"/>
  <c r="AR103" i="19"/>
  <c r="AS50" i="20"/>
  <c r="AV22" i="20"/>
  <c r="AX29" i="20"/>
  <c r="AY22" i="20"/>
  <c r="AZ57" i="20"/>
  <c r="BJ23" i="20"/>
  <c r="BJ91" i="19"/>
  <c r="BK22" i="20"/>
  <c r="E11" i="1"/>
  <c r="A171" i="1"/>
  <c r="O104" i="1"/>
  <c r="N279" i="1"/>
  <c r="J279" i="1"/>
  <c r="F279" i="1"/>
  <c r="C278" i="1"/>
  <c r="K257" i="1"/>
  <c r="G257" i="1"/>
  <c r="C257" i="1"/>
  <c r="M161" i="1"/>
  <c r="I161" i="1"/>
  <c r="E161" i="1"/>
  <c r="K105" i="1"/>
  <c r="G105" i="1"/>
  <c r="C105" i="1"/>
  <c r="O160" i="1"/>
  <c r="O21" i="1"/>
  <c r="L279" i="1"/>
  <c r="H279" i="1"/>
  <c r="D279" i="1"/>
  <c r="G279" i="1"/>
  <c r="N257" i="1"/>
  <c r="I257" i="1"/>
  <c r="D257" i="1"/>
  <c r="C256" i="1"/>
  <c r="K161" i="1"/>
  <c r="F161" i="1"/>
  <c r="M105" i="1"/>
  <c r="H105" i="1"/>
  <c r="M76" i="1"/>
  <c r="I76" i="1"/>
  <c r="E76" i="1"/>
  <c r="K53" i="1"/>
  <c r="G53" i="1"/>
  <c r="C53" i="1"/>
  <c r="N15" i="1"/>
  <c r="J15" i="1"/>
  <c r="F15" i="1"/>
  <c r="N22" i="1"/>
  <c r="J22" i="1"/>
  <c r="F22" i="1"/>
  <c r="M279" i="1"/>
  <c r="E279" i="1"/>
  <c r="M257" i="1"/>
  <c r="H257" i="1"/>
  <c r="J161" i="1"/>
  <c r="D161" i="1"/>
  <c r="L105" i="1"/>
  <c r="F105" i="1"/>
  <c r="L76" i="1"/>
  <c r="H76" i="1"/>
  <c r="D76" i="1"/>
  <c r="N53" i="1"/>
  <c r="J53" i="1"/>
  <c r="F53" i="1"/>
  <c r="C52" i="1"/>
  <c r="C279" i="1"/>
  <c r="E257" i="1"/>
  <c r="G161" i="1"/>
  <c r="I105" i="1"/>
  <c r="C104" i="1"/>
  <c r="N76" i="1"/>
  <c r="F76" i="1"/>
  <c r="C75" i="1"/>
  <c r="I53" i="1"/>
  <c r="I15" i="1"/>
  <c r="D15" i="1"/>
  <c r="K22" i="1"/>
  <c r="E22" i="1"/>
  <c r="L257" i="1"/>
  <c r="N161" i="1"/>
  <c r="C161" i="1"/>
  <c r="E105" i="1"/>
  <c r="K76" i="1"/>
  <c r="C76" i="1"/>
  <c r="H53" i="1"/>
  <c r="M15" i="1"/>
  <c r="H15" i="1"/>
  <c r="C15" i="1"/>
  <c r="I22" i="1"/>
  <c r="D22" i="1"/>
  <c r="O256" i="1"/>
  <c r="O14" i="1"/>
  <c r="K279" i="1"/>
  <c r="J257" i="1"/>
  <c r="L161" i="1"/>
  <c r="N105" i="1"/>
  <c r="D105" i="1"/>
  <c r="J76" i="1"/>
  <c r="M53" i="1"/>
  <c r="E53" i="1"/>
  <c r="L15" i="1"/>
  <c r="AG6" i="18" s="1"/>
  <c r="G15" i="1"/>
  <c r="M22" i="1"/>
  <c r="H22" i="1"/>
  <c r="C22" i="1"/>
  <c r="D53" i="1"/>
  <c r="I279" i="1"/>
  <c r="H161" i="1"/>
  <c r="L22" i="1"/>
  <c r="G76" i="1"/>
  <c r="K15" i="1"/>
  <c r="L7" i="11" s="1"/>
  <c r="O75" i="1"/>
  <c r="J105" i="1"/>
  <c r="E15" i="1"/>
  <c r="C160" i="1"/>
  <c r="L53" i="1"/>
  <c r="G22" i="1"/>
  <c r="F257" i="1"/>
  <c r="K30" i="20"/>
  <c r="K92" i="19"/>
  <c r="M144" i="19"/>
  <c r="M72" i="19"/>
  <c r="O114" i="19"/>
  <c r="O71" i="19"/>
  <c r="O86" i="19"/>
  <c r="R57" i="20"/>
  <c r="R29" i="20"/>
  <c r="R30" i="20"/>
  <c r="R92" i="19"/>
  <c r="R100" i="19"/>
  <c r="R58" i="20"/>
  <c r="R96" i="19"/>
  <c r="R104" i="19"/>
  <c r="U36" i="20"/>
  <c r="W22" i="20"/>
  <c r="W35" i="20"/>
  <c r="X44" i="20"/>
  <c r="X94" i="19"/>
  <c r="X102" i="19"/>
  <c r="Z144" i="19"/>
  <c r="Z72" i="19"/>
  <c r="Z114" i="19"/>
  <c r="Z71" i="19"/>
  <c r="AA144" i="19"/>
  <c r="AA72" i="19"/>
  <c r="Z30" i="20"/>
  <c r="Z92" i="19"/>
  <c r="Z100" i="19"/>
  <c r="AA44" i="20"/>
  <c r="AA94" i="19"/>
  <c r="AA102" i="19"/>
  <c r="AB43" i="20"/>
  <c r="AB44" i="20"/>
  <c r="AB94" i="19"/>
  <c r="AB102" i="19"/>
  <c r="AD36" i="20"/>
  <c r="AD37" i="20"/>
  <c r="AE144" i="19"/>
  <c r="AE72" i="19"/>
  <c r="AE114" i="19"/>
  <c r="AE71" i="19"/>
  <c r="AF144" i="19"/>
  <c r="AF72" i="19"/>
  <c r="AG144" i="19"/>
  <c r="AG72" i="19"/>
  <c r="AQ43" i="20"/>
  <c r="AQ44" i="20"/>
  <c r="AR37" i="20"/>
  <c r="AR93" i="19"/>
  <c r="AS36" i="20"/>
  <c r="AS37" i="20"/>
  <c r="AS93" i="19"/>
  <c r="AS101" i="19"/>
  <c r="AT144" i="19"/>
  <c r="AT72" i="19"/>
  <c r="AT36" i="20"/>
  <c r="AX43" i="20"/>
  <c r="L42" i="20"/>
  <c r="M43" i="20" s="1"/>
  <c r="N144" i="19"/>
  <c r="N72" i="19"/>
  <c r="Q29" i="20"/>
  <c r="Q30" i="20" s="1"/>
  <c r="Q92" i="19" s="1"/>
  <c r="R144" i="19"/>
  <c r="R72" i="19"/>
  <c r="R114" i="19"/>
  <c r="R71" i="19"/>
  <c r="S144" i="19"/>
  <c r="S72" i="19"/>
  <c r="S44" i="20"/>
  <c r="S94" i="19"/>
  <c r="S102" i="19"/>
  <c r="T43" i="20"/>
  <c r="U49" i="20"/>
  <c r="U21" i="20"/>
  <c r="W114" i="19"/>
  <c r="W71" i="19"/>
  <c r="W50" i="20"/>
  <c r="Y43" i="20"/>
  <c r="Y86" i="19"/>
  <c r="Y58" i="20"/>
  <c r="Y96" i="19"/>
  <c r="Y104" i="19"/>
  <c r="Z57" i="20"/>
  <c r="Z58" i="20"/>
  <c r="Z96" i="19"/>
  <c r="Z104" i="19"/>
  <c r="Y30" i="20"/>
  <c r="Y92" i="19"/>
  <c r="Z29" i="20"/>
  <c r="AA29" i="20"/>
  <c r="AD43" i="20"/>
  <c r="AF103" i="19"/>
  <c r="AF99" i="19"/>
  <c r="AG114" i="19"/>
  <c r="AG71" i="19"/>
  <c r="AH57" i="20"/>
  <c r="AH58" i="20"/>
  <c r="AH96" i="19"/>
  <c r="AH104" i="19"/>
  <c r="AO144" i="19"/>
  <c r="AO72" i="19"/>
  <c r="AX22" i="20"/>
  <c r="AX23" i="20"/>
  <c r="AX91" i="19"/>
  <c r="AZ43" i="20"/>
  <c r="BE37" i="20"/>
  <c r="BE93" i="19"/>
  <c r="BE101" i="19"/>
  <c r="BF36" i="20"/>
  <c r="BG43" i="20"/>
  <c r="AD49" i="20"/>
  <c r="AD21" i="20"/>
  <c r="AF114" i="19"/>
  <c r="AF71" i="19"/>
  <c r="AF56" i="20"/>
  <c r="AF42" i="20"/>
  <c r="AF28" i="20"/>
  <c r="AH43" i="20"/>
  <c r="AH44" i="20"/>
  <c r="AH94" i="19"/>
  <c r="AH102" i="19"/>
  <c r="AI50" i="20"/>
  <c r="AI36" i="20"/>
  <c r="AI22" i="20"/>
  <c r="AJ114" i="19"/>
  <c r="AJ71" i="19"/>
  <c r="AI49" i="20"/>
  <c r="AI35" i="20"/>
  <c r="AI21" i="20"/>
  <c r="AJ83" i="19"/>
  <c r="AK144" i="19"/>
  <c r="AK72" i="19"/>
  <c r="AL114" i="19"/>
  <c r="AL71" i="19"/>
  <c r="AL50" i="20"/>
  <c r="AL51" i="20"/>
  <c r="AL95" i="19"/>
  <c r="AL103" i="19"/>
  <c r="AM56" i="20"/>
  <c r="AM42" i="20"/>
  <c r="AM28" i="20"/>
  <c r="AO30" i="20"/>
  <c r="AO92" i="19"/>
  <c r="AO100" i="19"/>
  <c r="AQ29" i="20"/>
  <c r="AQ30" i="20"/>
  <c r="AR58" i="20"/>
  <c r="AR96" i="19"/>
  <c r="AR104" i="19"/>
  <c r="AR44" i="20"/>
  <c r="AR94" i="19"/>
  <c r="AR102" i="19"/>
  <c r="AR30" i="20"/>
  <c r="AR92" i="19"/>
  <c r="AR100" i="19"/>
  <c r="AS23" i="20"/>
  <c r="AS91" i="19"/>
  <c r="AU144" i="19"/>
  <c r="AU72" i="19"/>
  <c r="AU114" i="19"/>
  <c r="AU71" i="19"/>
  <c r="AV144" i="19"/>
  <c r="AV72" i="19"/>
  <c r="AU30" i="20"/>
  <c r="AU92" i="19"/>
  <c r="AU100" i="19"/>
  <c r="AV44" i="20"/>
  <c r="AV94" i="19"/>
  <c r="AV102" i="19"/>
  <c r="AW43" i="20"/>
  <c r="AW44" i="20"/>
  <c r="AW94" i="19"/>
  <c r="AW102" i="19"/>
  <c r="AX58" i="20"/>
  <c r="AX96" i="19"/>
  <c r="AX104" i="19"/>
  <c r="AY57" i="20"/>
  <c r="AY58" i="20"/>
  <c r="AY96" i="19"/>
  <c r="AY104" i="19"/>
  <c r="AZ58" i="20"/>
  <c r="AZ96" i="19"/>
  <c r="AZ104" i="19"/>
  <c r="BA42" i="20"/>
  <c r="BE114" i="19"/>
  <c r="BE71" i="19"/>
  <c r="BH22" i="20"/>
  <c r="BN43" i="20"/>
  <c r="BN44" i="20"/>
  <c r="BN94" i="19"/>
  <c r="BN102" i="19"/>
  <c r="BO144" i="19"/>
  <c r="BO72" i="19"/>
  <c r="BO43" i="20"/>
  <c r="BO37" i="20"/>
  <c r="BO93" i="19"/>
  <c r="BO101" i="19"/>
  <c r="Q42" i="20"/>
  <c r="S86" i="19"/>
  <c r="T144" i="19"/>
  <c r="T72" i="19"/>
  <c r="S56" i="20"/>
  <c r="S28" i="20"/>
  <c r="T83" i="19"/>
  <c r="U42" i="20"/>
  <c r="X144" i="19"/>
  <c r="X72" i="19"/>
  <c r="W56" i="20"/>
  <c r="W28" i="20"/>
  <c r="Y42" i="20"/>
  <c r="AA86" i="19"/>
  <c r="AB144" i="19"/>
  <c r="AB72" i="19"/>
  <c r="AA56" i="20"/>
  <c r="AA28" i="20"/>
  <c r="AD42" i="20"/>
  <c r="AE56" i="20"/>
  <c r="AE42" i="20"/>
  <c r="AE28" i="20"/>
  <c r="AG86" i="19"/>
  <c r="AH29" i="20"/>
  <c r="AH30" i="20"/>
  <c r="AH92" i="19"/>
  <c r="AH100" i="19"/>
  <c r="AI58" i="20"/>
  <c r="AI96" i="19"/>
  <c r="AI104" i="19"/>
  <c r="AI44" i="20"/>
  <c r="AI94" i="19"/>
  <c r="AI102" i="19"/>
  <c r="AI30" i="20"/>
  <c r="AI92" i="19"/>
  <c r="AJ86" i="19"/>
  <c r="AJ49" i="20"/>
  <c r="AJ35" i="20"/>
  <c r="AJ21" i="20"/>
  <c r="AL144" i="19"/>
  <c r="AL72" i="19"/>
  <c r="AL36" i="20"/>
  <c r="AL37" i="20"/>
  <c r="AL93" i="19"/>
  <c r="AM51" i="20"/>
  <c r="AM95" i="19"/>
  <c r="AM37" i="20"/>
  <c r="AM93" i="19"/>
  <c r="AM101" i="19"/>
  <c r="AM23" i="20"/>
  <c r="AM91" i="19"/>
  <c r="AR86" i="19"/>
  <c r="AS30" i="20"/>
  <c r="AS92" i="19"/>
  <c r="AS100" i="19"/>
  <c r="AT49" i="20"/>
  <c r="AT21" i="20"/>
  <c r="AV114" i="19"/>
  <c r="AV71" i="19"/>
  <c r="AV50" i="20"/>
  <c r="AX86" i="19"/>
  <c r="BA86" i="19"/>
  <c r="BB144" i="19"/>
  <c r="BB72" i="19"/>
  <c r="BH29" i="20"/>
  <c r="BI144" i="19"/>
  <c r="BI72" i="19"/>
  <c r="BI114" i="19"/>
  <c r="BI71" i="19"/>
  <c r="BK57" i="20"/>
  <c r="M20" i="20"/>
  <c r="M21" i="20" s="1"/>
  <c r="M27" i="20"/>
  <c r="M28" i="20" s="1"/>
  <c r="M34" i="20"/>
  <c r="M35" i="20" s="1"/>
  <c r="M41" i="20"/>
  <c r="M42" i="20" s="1"/>
  <c r="N43" i="20" s="1"/>
  <c r="M48" i="20"/>
  <c r="M49" i="20" s="1"/>
  <c r="M55" i="20"/>
  <c r="M56" i="20" s="1"/>
  <c r="Q35" i="20"/>
  <c r="S51" i="20"/>
  <c r="S95" i="19"/>
  <c r="S103" i="19"/>
  <c r="T50" i="20"/>
  <c r="T51" i="20"/>
  <c r="T95" i="19"/>
  <c r="T103" i="19"/>
  <c r="S23" i="20"/>
  <c r="S91" i="19"/>
  <c r="T22" i="20"/>
  <c r="T23" i="20"/>
  <c r="T91" i="19"/>
  <c r="U114" i="19"/>
  <c r="U71" i="19"/>
  <c r="U35" i="20"/>
  <c r="W51" i="20"/>
  <c r="W95" i="19"/>
  <c r="W103" i="19"/>
  <c r="X50" i="20"/>
  <c r="X51" i="20"/>
  <c r="X95" i="19"/>
  <c r="W23" i="20"/>
  <c r="W91" i="19"/>
  <c r="X22" i="20"/>
  <c r="X23" i="20"/>
  <c r="X91" i="19"/>
  <c r="Y114" i="19"/>
  <c r="Y71" i="19"/>
  <c r="Y35" i="20"/>
  <c r="AA51" i="20"/>
  <c r="AA95" i="19"/>
  <c r="AA103" i="19"/>
  <c r="AB50" i="20"/>
  <c r="AB51" i="20"/>
  <c r="AB95" i="19"/>
  <c r="AB103" i="19"/>
  <c r="AA23" i="20"/>
  <c r="AA91" i="19"/>
  <c r="AB22" i="20"/>
  <c r="AB23" i="20"/>
  <c r="AB91" i="19"/>
  <c r="AD114" i="19"/>
  <c r="AE36" i="20"/>
  <c r="AE37" i="20"/>
  <c r="AE93" i="19"/>
  <c r="AE101" i="19"/>
  <c r="AM114" i="19"/>
  <c r="AM71" i="19"/>
  <c r="AN144" i="19"/>
  <c r="AN72" i="19"/>
  <c r="AQ83" i="19"/>
  <c r="AS57" i="20"/>
  <c r="AS58" i="20"/>
  <c r="AS96" i="19"/>
  <c r="AS104" i="19"/>
  <c r="AS43" i="20"/>
  <c r="AS44" i="20"/>
  <c r="AS94" i="19"/>
  <c r="AS102" i="19"/>
  <c r="AS29" i="20"/>
  <c r="AT114" i="19"/>
  <c r="AT71" i="19"/>
  <c r="AS51" i="20"/>
  <c r="AS95" i="19"/>
  <c r="AT86" i="19"/>
  <c r="AT58" i="20"/>
  <c r="AT96" i="19"/>
  <c r="AT104" i="19"/>
  <c r="AU57" i="20"/>
  <c r="AU58" i="20"/>
  <c r="AU96" i="19"/>
  <c r="AU104" i="19"/>
  <c r="AT30" i="20"/>
  <c r="AT92" i="19"/>
  <c r="AU29" i="20"/>
  <c r="AV29" i="20"/>
  <c r="AW37" i="20"/>
  <c r="AW93" i="19"/>
  <c r="AX36" i="20"/>
  <c r="AY144" i="19"/>
  <c r="AY72" i="19"/>
  <c r="AY114" i="19"/>
  <c r="AY71" i="19"/>
  <c r="BA22" i="20"/>
  <c r="BD144" i="19"/>
  <c r="BD36" i="20"/>
  <c r="BD37" i="20"/>
  <c r="BD22" i="20"/>
  <c r="BG44" i="20"/>
  <c r="BG94" i="19"/>
  <c r="BG102" i="19"/>
  <c r="BH43" i="20"/>
  <c r="BL29" i="20"/>
  <c r="BL30" i="20"/>
  <c r="BL92" i="19"/>
  <c r="BE44" i="20"/>
  <c r="BE94" i="19"/>
  <c r="BE102" i="19"/>
  <c r="BG144" i="19"/>
  <c r="BG72" i="19"/>
  <c r="BF51" i="20"/>
  <c r="BF95" i="19"/>
  <c r="BF103" i="19"/>
  <c r="BG50" i="20"/>
  <c r="BF23" i="20"/>
  <c r="BF91" i="19"/>
  <c r="BG22" i="20"/>
  <c r="BG23" i="20"/>
  <c r="BG91" i="19"/>
  <c r="BH49" i="20"/>
  <c r="BM50" i="20"/>
  <c r="BO51" i="20"/>
  <c r="BO95" i="19"/>
  <c r="BO103" i="19"/>
  <c r="AG49" i="20"/>
  <c r="AG35" i="20"/>
  <c r="AG21" i="20"/>
  <c r="AK56" i="20"/>
  <c r="AK42" i="20"/>
  <c r="AK28" i="20"/>
  <c r="AO49" i="20"/>
  <c r="AO35" i="20"/>
  <c r="AO21" i="20"/>
  <c r="AT42" i="20"/>
  <c r="AV86" i="19"/>
  <c r="AW144" i="19"/>
  <c r="AW72" i="19"/>
  <c r="AV56" i="20"/>
  <c r="AV28" i="20"/>
  <c r="AX42" i="20"/>
  <c r="AZ103" i="19"/>
  <c r="BA144" i="19"/>
  <c r="BA72" i="19"/>
  <c r="AZ44" i="20"/>
  <c r="AZ94" i="19"/>
  <c r="AZ102" i="19"/>
  <c r="BA43" i="20"/>
  <c r="BA51" i="20"/>
  <c r="BA95" i="19"/>
  <c r="BA103" i="19"/>
  <c r="BB50" i="20"/>
  <c r="BD50" i="20"/>
  <c r="BB51" i="20"/>
  <c r="BB95" i="19"/>
  <c r="BB103" i="19"/>
  <c r="BD44" i="20"/>
  <c r="BE43" i="20"/>
  <c r="BG51" i="20"/>
  <c r="BG95" i="19"/>
  <c r="BG103" i="19"/>
  <c r="BI57" i="20"/>
  <c r="BH23" i="20"/>
  <c r="BH91" i="19"/>
  <c r="BI22" i="20"/>
  <c r="AX13" i="21"/>
  <c r="AX10" i="21"/>
  <c r="AX62" i="20"/>
  <c r="AK86" i="19"/>
  <c r="AR84" i="19"/>
  <c r="AT35" i="20"/>
  <c r="AV49" i="20"/>
  <c r="AV21" i="20"/>
  <c r="AX114" i="19"/>
  <c r="AX71" i="19"/>
  <c r="AX76" i="19"/>
  <c r="AX35" i="20"/>
  <c r="AY35" i="20"/>
  <c r="BA36" i="20"/>
  <c r="BF43" i="20"/>
  <c r="BF44" i="20"/>
  <c r="BF94" i="19"/>
  <c r="BF102" i="19"/>
  <c r="P18" i="21"/>
  <c r="D58" i="12"/>
  <c r="BG17" i="21"/>
  <c r="BG80" i="19"/>
  <c r="BG112" i="19"/>
  <c r="BG66" i="20"/>
  <c r="BD17" i="21"/>
  <c r="BD66" i="20"/>
  <c r="BD112" i="19"/>
  <c r="BK144" i="19"/>
  <c r="BK72" i="19"/>
  <c r="BK56" i="20"/>
  <c r="BI42" i="20"/>
  <c r="BJ30" i="20"/>
  <c r="BJ92" i="19"/>
  <c r="BK29" i="20"/>
  <c r="BK30" i="20"/>
  <c r="BK92" i="19"/>
  <c r="BK100" i="19"/>
  <c r="BJ83" i="19"/>
  <c r="BO30" i="20"/>
  <c r="BO92" i="19"/>
  <c r="N10" i="21"/>
  <c r="N38" i="21"/>
  <c r="I10" i="21"/>
  <c r="F10" i="21"/>
  <c r="F38" i="21"/>
  <c r="AZ13" i="21"/>
  <c r="AZ10" i="21"/>
  <c r="AZ38" i="21"/>
  <c r="AZ76" i="19"/>
  <c r="AZ108" i="19"/>
  <c r="AY28" i="20"/>
  <c r="BA35" i="20"/>
  <c r="BD84" i="19"/>
  <c r="BD28" i="20"/>
  <c r="BF35" i="20"/>
  <c r="BG83" i="19"/>
  <c r="BH35" i="20"/>
  <c r="BI23" i="20"/>
  <c r="BI91" i="19"/>
  <c r="BL144" i="19"/>
  <c r="BL72" i="19"/>
  <c r="BK36" i="20"/>
  <c r="BK37" i="20"/>
  <c r="BK93" i="19"/>
  <c r="BK101" i="19"/>
  <c r="BM37" i="20"/>
  <c r="BM93" i="19"/>
  <c r="BN36" i="20"/>
  <c r="BM30" i="20"/>
  <c r="BM92" i="19"/>
  <c r="BN29" i="20"/>
  <c r="BN30" i="20"/>
  <c r="BN92" i="19"/>
  <c r="BN100" i="19"/>
  <c r="BO44" i="20"/>
  <c r="BO94" i="19"/>
  <c r="BO102" i="19"/>
  <c r="BN37" i="20"/>
  <c r="BN93" i="19"/>
  <c r="BN101" i="19"/>
  <c r="D10" i="21"/>
  <c r="P13" i="21"/>
  <c r="D53" i="12"/>
  <c r="K10" i="21"/>
  <c r="K38" i="21"/>
  <c r="H10" i="21"/>
  <c r="H38" i="21"/>
  <c r="BB13" i="21"/>
  <c r="BB10" i="21"/>
  <c r="BB76" i="19"/>
  <c r="BB108" i="19"/>
  <c r="AY12" i="21"/>
  <c r="AY61" i="20"/>
  <c r="AP16" i="21"/>
  <c r="F56" i="12"/>
  <c r="AD10" i="21"/>
  <c r="BA56" i="20"/>
  <c r="BA28" i="20"/>
  <c r="BD86" i="19"/>
  <c r="BE144" i="19"/>
  <c r="BE72" i="19"/>
  <c r="BD49" i="20"/>
  <c r="BD21" i="20"/>
  <c r="BF114" i="19"/>
  <c r="BF71" i="19"/>
  <c r="BF84" i="19"/>
  <c r="BF56" i="20"/>
  <c r="BF28" i="20"/>
  <c r="BH114" i="19"/>
  <c r="BH71" i="19"/>
  <c r="BH28" i="20"/>
  <c r="BM43" i="20"/>
  <c r="BM44" i="20"/>
  <c r="BM94" i="19"/>
  <c r="BM102" i="19"/>
  <c r="BL37" i="20"/>
  <c r="BL93" i="19"/>
  <c r="BJ51" i="20"/>
  <c r="BJ95" i="19"/>
  <c r="BJ103" i="19"/>
  <c r="BK50" i="20"/>
  <c r="BM23" i="20"/>
  <c r="BM91" i="19"/>
  <c r="BN22" i="20"/>
  <c r="BN23" i="20"/>
  <c r="BN91" i="19"/>
  <c r="BO23" i="20"/>
  <c r="BO91" i="19"/>
  <c r="BO86" i="19"/>
  <c r="BK16" i="21"/>
  <c r="BK65" i="20"/>
  <c r="BK111" i="19"/>
  <c r="BH15" i="21"/>
  <c r="BH64" i="20"/>
  <c r="BI14" i="21"/>
  <c r="BP14" i="21"/>
  <c r="H54" i="12"/>
  <c r="BI63" i="20"/>
  <c r="BA12" i="21"/>
  <c r="BA10" i="21"/>
  <c r="BA38" i="21"/>
  <c r="BA61" i="20"/>
  <c r="BA75" i="19"/>
  <c r="BA107" i="19"/>
  <c r="AC17" i="21"/>
  <c r="E57" i="12"/>
  <c r="BM16" i="21"/>
  <c r="BM79" i="19"/>
  <c r="BM111" i="19"/>
  <c r="BM119" i="19"/>
  <c r="BJ15" i="21"/>
  <c r="BJ10" i="21"/>
  <c r="BJ78" i="19"/>
  <c r="BJ64" i="20"/>
  <c r="BJ110" i="19"/>
  <c r="AP17" i="21"/>
  <c r="F57" i="12"/>
  <c r="AJ10" i="21"/>
  <c r="BL112" i="19"/>
  <c r="BK42" i="20"/>
  <c r="BJ144" i="19"/>
  <c r="BJ72" i="19"/>
  <c r="BJ84" i="19"/>
  <c r="BM56" i="20"/>
  <c r="BO66" i="20"/>
  <c r="M10" i="21"/>
  <c r="J10" i="21"/>
  <c r="J38" i="21"/>
  <c r="E10" i="21"/>
  <c r="BN17" i="21"/>
  <c r="BN112" i="19"/>
  <c r="BN120" i="19"/>
  <c r="BI66" i="20"/>
  <c r="BI54" i="20"/>
  <c r="BI56" i="20"/>
  <c r="BI80" i="19"/>
  <c r="BL10" i="21"/>
  <c r="BL38" i="21"/>
  <c r="BK12" i="21"/>
  <c r="BK10" i="21"/>
  <c r="BK38" i="21"/>
  <c r="BK61" i="20"/>
  <c r="BH10" i="21"/>
  <c r="AP12" i="21"/>
  <c r="F52" i="12"/>
  <c r="AA10" i="21"/>
  <c r="W10" i="21"/>
  <c r="S10" i="21"/>
  <c r="AC15" i="21"/>
  <c r="E55" i="12"/>
  <c r="BI83" i="19"/>
  <c r="BN84" i="19"/>
  <c r="BM65" i="20"/>
  <c r="P15" i="21"/>
  <c r="D55" i="12"/>
  <c r="P12" i="21"/>
  <c r="D52" i="12"/>
  <c r="D50" i="12"/>
  <c r="BO14" i="21"/>
  <c r="BO10" i="21"/>
  <c r="BO77" i="19"/>
  <c r="BO109" i="19"/>
  <c r="BG10" i="21"/>
  <c r="BG38" i="21"/>
  <c r="BN13" i="21"/>
  <c r="BN10" i="21"/>
  <c r="BN108" i="19"/>
  <c r="BM12" i="21"/>
  <c r="BM10" i="21"/>
  <c r="BM38" i="21"/>
  <c r="BM75" i="19"/>
  <c r="BM107" i="19"/>
  <c r="BE10" i="21"/>
  <c r="BE38" i="21"/>
  <c r="AO10" i="21"/>
  <c r="AO38" i="21"/>
  <c r="AG10" i="21"/>
  <c r="AP13" i="21"/>
  <c r="F53" i="12"/>
  <c r="AK10" i="21"/>
  <c r="AF10" i="21"/>
  <c r="AF38" i="21"/>
  <c r="P14" i="21"/>
  <c r="D54" i="12"/>
  <c r="BP16" i="21"/>
  <c r="H56" i="12"/>
  <c r="BC17" i="21"/>
  <c r="G57" i="12"/>
  <c r="BC13" i="21"/>
  <c r="G53" i="12"/>
  <c r="AP15" i="21"/>
  <c r="F55" i="12"/>
  <c r="AM10" i="21"/>
  <c r="AM38" i="21"/>
  <c r="AP18" i="21"/>
  <c r="F58" i="12"/>
  <c r="AC13" i="21"/>
  <c r="E53" i="12"/>
  <c r="AC12" i="21"/>
  <c r="E52" i="12"/>
  <c r="E50" i="12"/>
  <c r="P16" i="21"/>
  <c r="D56" i="12"/>
  <c r="BI10" i="21"/>
  <c r="C92" i="19"/>
  <c r="C76" i="19"/>
  <c r="K84" i="19"/>
  <c r="C93" i="19"/>
  <c r="AN101" i="19"/>
  <c r="C77" i="19"/>
  <c r="AC18" i="21"/>
  <c r="E58" i="12"/>
  <c r="O257" i="1"/>
  <c r="O105" i="1"/>
  <c r="O161" i="1"/>
  <c r="C78" i="19"/>
  <c r="C75" i="19"/>
  <c r="C91" i="19"/>
  <c r="AN99" i="19"/>
  <c r="C79" i="19"/>
  <c r="AN87" i="19"/>
  <c r="C95" i="19"/>
  <c r="J36" i="20"/>
  <c r="V40" i="21"/>
  <c r="BG99" i="19"/>
  <c r="R99" i="19"/>
  <c r="R90" i="19"/>
  <c r="R64" i="19"/>
  <c r="R62" i="19"/>
  <c r="BF40" i="21"/>
  <c r="T99" i="19"/>
  <c r="T98" i="19"/>
  <c r="T70" i="19"/>
  <c r="AR99" i="19"/>
  <c r="AR98" i="19"/>
  <c r="AR70" i="19"/>
  <c r="AR90" i="19"/>
  <c r="AR64" i="19"/>
  <c r="AR62" i="19"/>
  <c r="J50" i="20"/>
  <c r="J22" i="20"/>
  <c r="O40" i="21"/>
  <c r="AT40" i="21"/>
  <c r="R40" i="21"/>
  <c r="X40" i="21"/>
  <c r="AN40" i="21"/>
  <c r="H33" i="13"/>
  <c r="BD93" i="19"/>
  <c r="AX99" i="19"/>
  <c r="AD93" i="19"/>
  <c r="V20" i="22"/>
  <c r="V22" i="19"/>
  <c r="V13" i="19"/>
  <c r="L40" i="21"/>
  <c r="Y40" i="21"/>
  <c r="AS40" i="21"/>
  <c r="AW40" i="21"/>
  <c r="BJ85" i="19"/>
  <c r="BA85" i="19"/>
  <c r="BN85" i="19"/>
  <c r="BM85" i="19"/>
  <c r="BH85" i="19"/>
  <c r="BD85" i="19"/>
  <c r="AV85" i="19"/>
  <c r="AO85" i="19"/>
  <c r="AG85" i="19"/>
  <c r="O85" i="19"/>
  <c r="AX85" i="19"/>
  <c r="AR85" i="19"/>
  <c r="AA85" i="19"/>
  <c r="W85" i="19"/>
  <c r="S85" i="19"/>
  <c r="AD85" i="19"/>
  <c r="BF85" i="19"/>
  <c r="AT85" i="19"/>
  <c r="U85" i="19"/>
  <c r="K85" i="19"/>
  <c r="G85" i="19"/>
  <c r="AI85" i="19"/>
  <c r="Y85" i="19"/>
  <c r="Q85" i="19"/>
  <c r="E85" i="19"/>
  <c r="I85" i="19"/>
  <c r="M85" i="19"/>
  <c r="AO40" i="21"/>
  <c r="D28" i="13"/>
  <c r="J40" i="21"/>
  <c r="AO37" i="20"/>
  <c r="AO93" i="19"/>
  <c r="AO101" i="19"/>
  <c r="AQ36" i="20"/>
  <c r="AQ37" i="20"/>
  <c r="AJ87" i="19"/>
  <c r="AJ85" i="19"/>
  <c r="T85" i="19"/>
  <c r="AT51" i="20"/>
  <c r="AT95" i="19"/>
  <c r="AT103" i="19"/>
  <c r="AU50" i="20"/>
  <c r="AU51" i="20"/>
  <c r="AU95" i="19"/>
  <c r="AU103" i="19"/>
  <c r="AK36" i="20"/>
  <c r="AK37" i="20"/>
  <c r="AK93" i="19"/>
  <c r="AK101" i="19"/>
  <c r="AS99" i="19"/>
  <c r="AS90" i="19"/>
  <c r="AS64" i="19"/>
  <c r="AS62" i="19"/>
  <c r="AG57" i="20"/>
  <c r="AG58" i="20"/>
  <c r="AG96" i="19"/>
  <c r="AG104" i="19"/>
  <c r="BO83" i="19"/>
  <c r="BD83" i="19"/>
  <c r="BN83" i="19"/>
  <c r="BF83" i="19"/>
  <c r="BH83" i="19"/>
  <c r="AV83" i="19"/>
  <c r="AV82" i="19"/>
  <c r="AV69" i="19"/>
  <c r="AM83" i="19"/>
  <c r="O83" i="19"/>
  <c r="AT83" i="19"/>
  <c r="AA83" i="19"/>
  <c r="W83" i="19"/>
  <c r="S83" i="19"/>
  <c r="AX83" i="19"/>
  <c r="AG83" i="19"/>
  <c r="AD83" i="19"/>
  <c r="Y83" i="19"/>
  <c r="Q83" i="19"/>
  <c r="K83" i="19"/>
  <c r="G83" i="19"/>
  <c r="E83" i="19"/>
  <c r="AO83" i="19"/>
  <c r="I83" i="19"/>
  <c r="I82" i="19"/>
  <c r="I69" i="19"/>
  <c r="D83" i="19"/>
  <c r="U83" i="19"/>
  <c r="H83" i="19"/>
  <c r="E28" i="13"/>
  <c r="BM115" i="19"/>
  <c r="BM106" i="19"/>
  <c r="BM65" i="19"/>
  <c r="BP107" i="19"/>
  <c r="BO85" i="19"/>
  <c r="BO74" i="19"/>
  <c r="BO63" i="19"/>
  <c r="BP77" i="19"/>
  <c r="BL85" i="19"/>
  <c r="BH38" i="21"/>
  <c r="BO54" i="20"/>
  <c r="BO56" i="20"/>
  <c r="BO60" i="20"/>
  <c r="BJ38" i="21"/>
  <c r="BA40" i="21"/>
  <c r="AY10" i="21"/>
  <c r="AY38" i="21"/>
  <c r="BC12" i="21"/>
  <c r="G52" i="12"/>
  <c r="G50" i="12"/>
  <c r="BK87" i="19"/>
  <c r="BE83" i="19"/>
  <c r="N40" i="21"/>
  <c r="BG120" i="19"/>
  <c r="BG114" i="19"/>
  <c r="BG71" i="19"/>
  <c r="BG106" i="19"/>
  <c r="BG65" i="19"/>
  <c r="AN85" i="19"/>
  <c r="BD94" i="19"/>
  <c r="BB87" i="19"/>
  <c r="AK58" i="20"/>
  <c r="AK96" i="19"/>
  <c r="AK104" i="19"/>
  <c r="AL57" i="20"/>
  <c r="AL58" i="20"/>
  <c r="AL96" i="19"/>
  <c r="AL104" i="19"/>
  <c r="AG23" i="20"/>
  <c r="AG91" i="19"/>
  <c r="AH22" i="20"/>
  <c r="AH23" i="20"/>
  <c r="AH91" i="19"/>
  <c r="AG12" i="20"/>
  <c r="BH51" i="20"/>
  <c r="BH95" i="19"/>
  <c r="BH103" i="19"/>
  <c r="BI50" i="20"/>
  <c r="BI51" i="20"/>
  <c r="BI95" i="19"/>
  <c r="BI103" i="19"/>
  <c r="AA99" i="19"/>
  <c r="S99" i="19"/>
  <c r="AV84" i="19"/>
  <c r="AU83" i="19"/>
  <c r="AB83" i="19"/>
  <c r="W30" i="20"/>
  <c r="W92" i="19"/>
  <c r="W100" i="19"/>
  <c r="X29" i="20"/>
  <c r="X30" i="20"/>
  <c r="X92" i="19"/>
  <c r="X100" i="19"/>
  <c r="W12" i="20"/>
  <c r="R43" i="20"/>
  <c r="R44" i="20"/>
  <c r="R94" i="19"/>
  <c r="R102" i="19"/>
  <c r="AE85" i="19"/>
  <c r="AG84" i="19"/>
  <c r="J85" i="19"/>
  <c r="AQ94" i="19"/>
  <c r="V85" i="19"/>
  <c r="L84" i="19"/>
  <c r="AF6" i="18"/>
  <c r="CV6" i="18"/>
  <c r="L7" i="23"/>
  <c r="L7" i="22"/>
  <c r="L7" i="20"/>
  <c r="L7" i="21"/>
  <c r="I7" i="11"/>
  <c r="AC6" i="18"/>
  <c r="I7" i="19"/>
  <c r="CS6" i="18"/>
  <c r="I7" i="22"/>
  <c r="I7" i="20"/>
  <c r="I7" i="23"/>
  <c r="I7" i="21"/>
  <c r="I7" i="5"/>
  <c r="G7" i="11"/>
  <c r="AA6" i="18"/>
  <c r="G7" i="19"/>
  <c r="CQ6" i="18"/>
  <c r="G7" i="23"/>
  <c r="G7" i="5"/>
  <c r="G7" i="20"/>
  <c r="G7" i="22"/>
  <c r="G7" i="21"/>
  <c r="L83" i="19"/>
  <c r="Z83" i="19"/>
  <c r="AL99" i="19"/>
  <c r="BK20" i="22"/>
  <c r="BK22" i="19"/>
  <c r="BK13" i="19"/>
  <c r="AQ29" i="19"/>
  <c r="BC40" i="19"/>
  <c r="R20" i="22"/>
  <c r="R22" i="19"/>
  <c r="R13" i="19"/>
  <c r="BA22" i="19"/>
  <c r="BA13" i="19"/>
  <c r="BA20" i="22"/>
  <c r="BH20" i="22"/>
  <c r="BH22" i="19"/>
  <c r="BH13" i="19"/>
  <c r="AQ30" i="19"/>
  <c r="BC30" i="19"/>
  <c r="BC53" i="19"/>
  <c r="BD30" i="19"/>
  <c r="BP30" i="19"/>
  <c r="BP53" i="19"/>
  <c r="F22" i="19"/>
  <c r="F13" i="19"/>
  <c r="F20" i="22"/>
  <c r="E20" i="21"/>
  <c r="P20" i="21"/>
  <c r="P30" i="21"/>
  <c r="D62" i="12"/>
  <c r="D60" i="12"/>
  <c r="D64" i="12"/>
  <c r="D30" i="19"/>
  <c r="P53" i="19"/>
  <c r="AI22" i="18"/>
  <c r="AE22" i="18"/>
  <c r="AB22" i="18"/>
  <c r="AD22" i="18"/>
  <c r="AG22" i="18"/>
  <c r="Y22" i="18"/>
  <c r="AA22" i="18"/>
  <c r="AC22" i="18"/>
  <c r="DA11" i="18"/>
  <c r="M11" i="18"/>
  <c r="R11" i="18" s="1"/>
  <c r="N11" i="18" s="1"/>
  <c r="AI40" i="18"/>
  <c r="X40" i="18"/>
  <c r="Z40" i="18"/>
  <c r="AA40" i="18"/>
  <c r="AC40" i="18"/>
  <c r="AD40" i="18"/>
  <c r="AE40" i="18"/>
  <c r="AF40" i="18"/>
  <c r="AH40" i="18"/>
  <c r="AI56" i="18"/>
  <c r="Y56" i="18"/>
  <c r="Z56" i="18"/>
  <c r="AA56" i="18"/>
  <c r="AB56" i="18"/>
  <c r="AD56" i="18"/>
  <c r="AE56" i="18"/>
  <c r="AG56" i="18"/>
  <c r="AH56" i="18"/>
  <c r="O22" i="19"/>
  <c r="O13" i="19"/>
  <c r="O20" i="22"/>
  <c r="AV29" i="17"/>
  <c r="S14" i="5" s="1"/>
  <c r="T40" i="21"/>
  <c r="BC44" i="21"/>
  <c r="AP44" i="21"/>
  <c r="BD20" i="21"/>
  <c r="BP20" i="21"/>
  <c r="BP22" i="21"/>
  <c r="H61" i="12"/>
  <c r="H60" i="12"/>
  <c r="AE40" i="21"/>
  <c r="AI40" i="21"/>
  <c r="AQ38" i="21"/>
  <c r="BC20" i="21"/>
  <c r="AU40" i="21"/>
  <c r="BO87" i="19"/>
  <c r="BN87" i="19"/>
  <c r="BA87" i="19"/>
  <c r="BH87" i="19"/>
  <c r="BF87" i="19"/>
  <c r="AX87" i="19"/>
  <c r="AT87" i="19"/>
  <c r="AR87" i="19"/>
  <c r="AI87" i="19"/>
  <c r="O87" i="19"/>
  <c r="BD87" i="19"/>
  <c r="AV87" i="19"/>
  <c r="AD87" i="19"/>
  <c r="Y87" i="19"/>
  <c r="U87" i="19"/>
  <c r="Q87" i="19"/>
  <c r="AM87" i="19"/>
  <c r="W87" i="19"/>
  <c r="AK87" i="19"/>
  <c r="M87" i="19"/>
  <c r="K87" i="19"/>
  <c r="G87" i="19"/>
  <c r="S87" i="19"/>
  <c r="E87" i="19"/>
  <c r="I87" i="19"/>
  <c r="AA87" i="19"/>
  <c r="D87" i="19"/>
  <c r="H87" i="19"/>
  <c r="BI38" i="21"/>
  <c r="AF40" i="21"/>
  <c r="BM40" i="21"/>
  <c r="BG40" i="21"/>
  <c r="AA38" i="21"/>
  <c r="BK40" i="21"/>
  <c r="BJ57" i="20"/>
  <c r="BJ58" i="20"/>
  <c r="BJ96" i="19"/>
  <c r="BJ104" i="19"/>
  <c r="BI58" i="20"/>
  <c r="BI96" i="19"/>
  <c r="BI104" i="19"/>
  <c r="BL120" i="19"/>
  <c r="BL114" i="19"/>
  <c r="BL71" i="19"/>
  <c r="BL106" i="19"/>
  <c r="BL65" i="19"/>
  <c r="BJ40" i="20"/>
  <c r="BJ42" i="20"/>
  <c r="BJ60" i="20"/>
  <c r="BM87" i="19"/>
  <c r="BP79" i="19"/>
  <c r="BA83" i="19"/>
  <c r="BA74" i="19"/>
  <c r="BA63" i="19"/>
  <c r="BC75" i="19"/>
  <c r="BK47" i="20"/>
  <c r="BK49" i="20"/>
  <c r="BP65" i="20"/>
  <c r="BN99" i="19"/>
  <c r="BI87" i="19"/>
  <c r="BD51" i="20"/>
  <c r="BE50" i="20"/>
  <c r="BE51" i="20"/>
  <c r="BE95" i="19"/>
  <c r="BE103" i="19"/>
  <c r="BA30" i="20"/>
  <c r="BA92" i="19"/>
  <c r="BA100" i="19"/>
  <c r="BB29" i="20"/>
  <c r="BB30" i="20"/>
  <c r="BB92" i="19"/>
  <c r="BB100" i="19"/>
  <c r="BB84" i="19"/>
  <c r="BB74" i="19"/>
  <c r="BB63" i="19"/>
  <c r="AZ29" i="20"/>
  <c r="AZ30" i="20"/>
  <c r="AZ92" i="19"/>
  <c r="AZ100" i="19"/>
  <c r="F40" i="21"/>
  <c r="BJ43" i="20"/>
  <c r="BP17" i="21"/>
  <c r="H57" i="12"/>
  <c r="BD10" i="21"/>
  <c r="AX37" i="20"/>
  <c r="AX93" i="19"/>
  <c r="AX101" i="19"/>
  <c r="AY36" i="20"/>
  <c r="AV23" i="20"/>
  <c r="AV91" i="19"/>
  <c r="AW22" i="20"/>
  <c r="AW23" i="20"/>
  <c r="AW91" i="19"/>
  <c r="AV12" i="20"/>
  <c r="AX26" i="20"/>
  <c r="AX28" i="20"/>
  <c r="AX60" i="20"/>
  <c r="BC62" i="20"/>
  <c r="BH99" i="19"/>
  <c r="AV58" i="20"/>
  <c r="AV96" i="19"/>
  <c r="AV104" i="19"/>
  <c r="AW57" i="20"/>
  <c r="AW58" i="20"/>
  <c r="AW96" i="19"/>
  <c r="AW104" i="19"/>
  <c r="AT44" i="20"/>
  <c r="AT94" i="19"/>
  <c r="AT102" i="19"/>
  <c r="AU43" i="20"/>
  <c r="AU44" i="20"/>
  <c r="AU94" i="19"/>
  <c r="AU102" i="19"/>
  <c r="AK30" i="20"/>
  <c r="AK92" i="19"/>
  <c r="AK100" i="19"/>
  <c r="AL29" i="20"/>
  <c r="AL30" i="20"/>
  <c r="AL92" i="19"/>
  <c r="AL100" i="19"/>
  <c r="AK12" i="20"/>
  <c r="AG51" i="20"/>
  <c r="AG95" i="19"/>
  <c r="AG103" i="19"/>
  <c r="AH50" i="20"/>
  <c r="AH51" i="20"/>
  <c r="AH95" i="19"/>
  <c r="AH103" i="19"/>
  <c r="BF99" i="19"/>
  <c r="AB85" i="19"/>
  <c r="X85" i="19"/>
  <c r="AE87" i="19"/>
  <c r="AA58" i="20"/>
  <c r="AA96" i="19"/>
  <c r="AA104" i="19"/>
  <c r="AB57" i="20"/>
  <c r="AB58" i="20"/>
  <c r="AB96" i="19"/>
  <c r="AB104" i="19"/>
  <c r="Y44" i="20"/>
  <c r="Y94" i="19"/>
  <c r="Y102" i="19"/>
  <c r="Z43" i="20"/>
  <c r="Z44" i="20"/>
  <c r="Z94" i="19"/>
  <c r="Z102" i="19"/>
  <c r="AM30" i="20"/>
  <c r="AM92" i="19"/>
  <c r="AM100" i="19"/>
  <c r="AN29" i="20"/>
  <c r="AN30" i="20"/>
  <c r="AN92" i="19"/>
  <c r="AM12" i="20"/>
  <c r="AD51" i="20"/>
  <c r="AE50" i="20"/>
  <c r="AE51" i="20"/>
  <c r="AE95" i="19"/>
  <c r="AE103" i="19"/>
  <c r="BI84" i="19"/>
  <c r="BI82" i="19"/>
  <c r="BI69" i="19"/>
  <c r="BK84" i="19"/>
  <c r="BL84" i="19"/>
  <c r="BO84" i="19"/>
  <c r="BG84" i="19"/>
  <c r="BP84" i="19"/>
  <c r="BE84" i="19"/>
  <c r="AU84" i="19"/>
  <c r="AS84" i="19"/>
  <c r="AJ84" i="19"/>
  <c r="AJ82" i="19"/>
  <c r="AJ69" i="19"/>
  <c r="M84" i="19"/>
  <c r="AY84" i="19"/>
  <c r="AW84" i="19"/>
  <c r="AN84" i="19"/>
  <c r="AE84" i="19"/>
  <c r="Z84" i="19"/>
  <c r="V84" i="19"/>
  <c r="R84" i="19"/>
  <c r="AL84" i="19"/>
  <c r="X84" i="19"/>
  <c r="O84" i="19"/>
  <c r="F84" i="19"/>
  <c r="AB84" i="19"/>
  <c r="J84" i="19"/>
  <c r="T84" i="19"/>
  <c r="T82" i="19"/>
  <c r="T69" i="19"/>
  <c r="T68" i="19"/>
  <c r="E84" i="19"/>
  <c r="N84" i="19"/>
  <c r="I84" i="19"/>
  <c r="BN38" i="21"/>
  <c r="AC10" i="21"/>
  <c r="BL40" i="21"/>
  <c r="BL43" i="20"/>
  <c r="BL44" i="20"/>
  <c r="BL94" i="19"/>
  <c r="BL102" i="19"/>
  <c r="BP15" i="21"/>
  <c r="H55" i="12"/>
  <c r="BF30" i="20"/>
  <c r="BF92" i="19"/>
  <c r="BF100" i="19"/>
  <c r="BG29" i="20"/>
  <c r="BG30" i="20"/>
  <c r="BG92" i="19"/>
  <c r="BG100" i="19"/>
  <c r="BF12" i="20"/>
  <c r="BE85" i="19"/>
  <c r="AZ87" i="19"/>
  <c r="H40" i="21"/>
  <c r="BI99" i="19"/>
  <c r="BA37" i="20"/>
  <c r="BA93" i="19"/>
  <c r="BA101" i="19"/>
  <c r="BB36" i="20"/>
  <c r="BB37" i="20"/>
  <c r="BB93" i="19"/>
  <c r="BB101" i="19"/>
  <c r="AZ84" i="19"/>
  <c r="AZ74" i="19"/>
  <c r="AZ63" i="19"/>
  <c r="BD120" i="19"/>
  <c r="BD106" i="19"/>
  <c r="BP112" i="19"/>
  <c r="BK85" i="19"/>
  <c r="BA84" i="19"/>
  <c r="AZ36" i="20"/>
  <c r="AZ37" i="20"/>
  <c r="AZ93" i="19"/>
  <c r="AZ101" i="19"/>
  <c r="AY37" i="20"/>
  <c r="AY93" i="19"/>
  <c r="AY101" i="19"/>
  <c r="AT37" i="20"/>
  <c r="AT93" i="19"/>
  <c r="AT101" i="19"/>
  <c r="AU36" i="20"/>
  <c r="AU37" i="20"/>
  <c r="AU93" i="19"/>
  <c r="AU101" i="19"/>
  <c r="AH87" i="19"/>
  <c r="AW83" i="19"/>
  <c r="AQ85" i="19"/>
  <c r="AN83" i="19"/>
  <c r="AN82" i="19"/>
  <c r="AN69" i="19"/>
  <c r="AH84" i="19"/>
  <c r="AD84" i="19"/>
  <c r="Y84" i="19"/>
  <c r="W99" i="19"/>
  <c r="U84" i="19"/>
  <c r="Q84" i="19"/>
  <c r="AL87" i="19"/>
  <c r="AK83" i="19"/>
  <c r="AF43" i="20"/>
  <c r="V87" i="19"/>
  <c r="S58" i="20"/>
  <c r="S96" i="19"/>
  <c r="S104" i="19"/>
  <c r="T57" i="20"/>
  <c r="T58" i="20"/>
  <c r="T96" i="19"/>
  <c r="T104" i="19"/>
  <c r="AM58" i="20"/>
  <c r="AM96" i="19"/>
  <c r="AM104" i="19"/>
  <c r="AN57" i="20"/>
  <c r="AN58" i="20"/>
  <c r="AN96" i="19"/>
  <c r="AN104" i="19"/>
  <c r="AI37" i="20"/>
  <c r="AI93" i="19"/>
  <c r="AI101" i="19"/>
  <c r="AJ36" i="20"/>
  <c r="AJ37" i="20"/>
  <c r="AJ93" i="19"/>
  <c r="AJ101" i="19"/>
  <c r="AG29" i="20"/>
  <c r="AG30" i="20"/>
  <c r="AG92" i="19"/>
  <c r="AG100" i="19"/>
  <c r="AF12" i="20"/>
  <c r="X87" i="19"/>
  <c r="U51" i="20"/>
  <c r="U95" i="19"/>
  <c r="U103" i="19"/>
  <c r="V50" i="20"/>
  <c r="V51" i="20"/>
  <c r="V95" i="19"/>
  <c r="V103" i="19"/>
  <c r="M83" i="19"/>
  <c r="M82" i="19"/>
  <c r="M69" i="19"/>
  <c r="J7" i="21"/>
  <c r="AY87" i="19"/>
  <c r="Z85" i="19"/>
  <c r="AB87" i="19"/>
  <c r="H85" i="19"/>
  <c r="AO87" i="19"/>
  <c r="BM20" i="22"/>
  <c r="BM16" i="23"/>
  <c r="BM22" i="19"/>
  <c r="BM13" i="19"/>
  <c r="F22" i="20"/>
  <c r="AI20" i="22"/>
  <c r="AI22" i="19"/>
  <c r="AI13" i="19"/>
  <c r="T20" i="22"/>
  <c r="T22" i="19"/>
  <c r="T13" i="19"/>
  <c r="AS83" i="19"/>
  <c r="X20" i="22"/>
  <c r="X22" i="19"/>
  <c r="X13" i="19"/>
  <c r="M22" i="19"/>
  <c r="M13" i="19"/>
  <c r="M20" i="22"/>
  <c r="AO53" i="19"/>
  <c r="AO30" i="19"/>
  <c r="AO28" i="19"/>
  <c r="AP55" i="19"/>
  <c r="BK86" i="19"/>
  <c r="BI86" i="19"/>
  <c r="BL86" i="19"/>
  <c r="BB86" i="19"/>
  <c r="AU86" i="19"/>
  <c r="AY86" i="19"/>
  <c r="AL86" i="19"/>
  <c r="M86" i="19"/>
  <c r="AW86" i="19"/>
  <c r="AN86" i="19"/>
  <c r="AE86" i="19"/>
  <c r="Z86" i="19"/>
  <c r="V86" i="19"/>
  <c r="R86" i="19"/>
  <c r="AZ86" i="19"/>
  <c r="N86" i="19"/>
  <c r="BE86" i="19"/>
  <c r="BP86" i="19"/>
  <c r="BG86" i="19"/>
  <c r="AF86" i="19"/>
  <c r="AB86" i="19"/>
  <c r="T86" i="19"/>
  <c r="X86" i="19"/>
  <c r="AH86" i="19"/>
  <c r="E86" i="19"/>
  <c r="I86" i="19"/>
  <c r="BM83" i="19"/>
  <c r="BM82" i="19"/>
  <c r="BM69" i="19"/>
  <c r="BM74" i="19"/>
  <c r="BM63" i="19"/>
  <c r="BP75" i="19"/>
  <c r="BO38" i="21"/>
  <c r="BM47" i="20"/>
  <c r="BM49" i="20"/>
  <c r="BM60" i="20"/>
  <c r="BM84" i="19"/>
  <c r="W38" i="21"/>
  <c r="BK19" i="20"/>
  <c r="BK21" i="20"/>
  <c r="BP61" i="20"/>
  <c r="BK60" i="20"/>
  <c r="BI88" i="19"/>
  <c r="BI74" i="19"/>
  <c r="BI63" i="19"/>
  <c r="E38" i="21"/>
  <c r="BM58" i="20"/>
  <c r="BM96" i="19"/>
  <c r="BM104" i="19"/>
  <c r="BN57" i="20"/>
  <c r="BN58" i="20"/>
  <c r="BN96" i="19"/>
  <c r="BN104" i="19"/>
  <c r="BL83" i="19"/>
  <c r="BL82" i="19"/>
  <c r="BL69" i="19"/>
  <c r="BJ118" i="19"/>
  <c r="BJ106" i="19"/>
  <c r="BJ65" i="19"/>
  <c r="BP110" i="19"/>
  <c r="BA115" i="19"/>
  <c r="BA106" i="19"/>
  <c r="BA65" i="19"/>
  <c r="BC107" i="19"/>
  <c r="BI33" i="20"/>
  <c r="BI35" i="20"/>
  <c r="BI60" i="20"/>
  <c r="BP63" i="20"/>
  <c r="BK119" i="19"/>
  <c r="BK106" i="19"/>
  <c r="BK65" i="19"/>
  <c r="BP111" i="19"/>
  <c r="BO99" i="19"/>
  <c r="BH84" i="19"/>
  <c r="BF58" i="20"/>
  <c r="BF96" i="19"/>
  <c r="BF104" i="19"/>
  <c r="BG57" i="20"/>
  <c r="BD23" i="20"/>
  <c r="BE22" i="20"/>
  <c r="BE23" i="20"/>
  <c r="BE91" i="19"/>
  <c r="BD12" i="20"/>
  <c r="BB85" i="19"/>
  <c r="AP10" i="21"/>
  <c r="BB116" i="19"/>
  <c r="BB114" i="19"/>
  <c r="BB71" i="19"/>
  <c r="BB106" i="19"/>
  <c r="BB65" i="19"/>
  <c r="K40" i="21"/>
  <c r="BM101" i="19"/>
  <c r="BH37" i="20"/>
  <c r="BH93" i="19"/>
  <c r="BH101" i="19"/>
  <c r="BI36" i="20"/>
  <c r="BD30" i="20"/>
  <c r="BE29" i="20"/>
  <c r="BE30" i="20"/>
  <c r="BE92" i="19"/>
  <c r="BE100" i="19"/>
  <c r="AZ85" i="19"/>
  <c r="AZ40" i="21"/>
  <c r="BO100" i="19"/>
  <c r="BJ100" i="19"/>
  <c r="BL87" i="19"/>
  <c r="BD54" i="20"/>
  <c r="BD56" i="20"/>
  <c r="BD60" i="20"/>
  <c r="BP60" i="20"/>
  <c r="BP66" i="20"/>
  <c r="BG88" i="19"/>
  <c r="BP88" i="19"/>
  <c r="BG74" i="19"/>
  <c r="BP80" i="19"/>
  <c r="BG87" i="19"/>
  <c r="BE87" i="19"/>
  <c r="AY83" i="19"/>
  <c r="AW85" i="19"/>
  <c r="AT84" i="19"/>
  <c r="AL83" i="19"/>
  <c r="AF85" i="19"/>
  <c r="BH86" i="19"/>
  <c r="AV30" i="20"/>
  <c r="AV92" i="19"/>
  <c r="AV100" i="19"/>
  <c r="AW29" i="20"/>
  <c r="AW30" i="20"/>
  <c r="AW92" i="19"/>
  <c r="AW100" i="19"/>
  <c r="AU87" i="19"/>
  <c r="AO23" i="20"/>
  <c r="AO91" i="19"/>
  <c r="AQ22" i="20"/>
  <c r="AQ23" i="20"/>
  <c r="AO12" i="20"/>
  <c r="AM86" i="19"/>
  <c r="AK84" i="19"/>
  <c r="AG37" i="20"/>
  <c r="AG93" i="19"/>
  <c r="AG101" i="19"/>
  <c r="AH36" i="20"/>
  <c r="AH37" i="20"/>
  <c r="AH93" i="19"/>
  <c r="AH101" i="19"/>
  <c r="AW101" i="19"/>
  <c r="AT100" i="19"/>
  <c r="AS103" i="19"/>
  <c r="AF87" i="19"/>
  <c r="AD71" i="19"/>
  <c r="AP71" i="19"/>
  <c r="AP114" i="19"/>
  <c r="X103" i="19"/>
  <c r="N83" i="19"/>
  <c r="AY85" i="19"/>
  <c r="AT23" i="20"/>
  <c r="AT91" i="19"/>
  <c r="AU22" i="20"/>
  <c r="AU23" i="20"/>
  <c r="AU91" i="19"/>
  <c r="AT12" i="20"/>
  <c r="AM99" i="19"/>
  <c r="AM90" i="19"/>
  <c r="AM64" i="19"/>
  <c r="AM62" i="19"/>
  <c r="AL101" i="19"/>
  <c r="AK22" i="20"/>
  <c r="AK23" i="20"/>
  <c r="AK91" i="19"/>
  <c r="AJ12" i="20"/>
  <c r="AI100" i="19"/>
  <c r="AF57" i="20"/>
  <c r="AF58" i="20"/>
  <c r="AE58" i="20"/>
  <c r="AE96" i="19"/>
  <c r="AE104" i="19"/>
  <c r="AA30" i="20"/>
  <c r="AA92" i="19"/>
  <c r="AA100" i="19"/>
  <c r="AB29" i="20"/>
  <c r="AB30" i="20"/>
  <c r="AB92" i="19"/>
  <c r="AB100" i="19"/>
  <c r="AA12" i="20"/>
  <c r="Z87" i="19"/>
  <c r="W58" i="20"/>
  <c r="W96" i="19"/>
  <c r="W104" i="19"/>
  <c r="X57" i="20"/>
  <c r="X58" i="20"/>
  <c r="X96" i="19"/>
  <c r="X104" i="19"/>
  <c r="U44" i="20"/>
  <c r="U94" i="19"/>
  <c r="U102" i="19"/>
  <c r="V43" i="20"/>
  <c r="V44" i="20"/>
  <c r="V94" i="19"/>
  <c r="V102" i="19"/>
  <c r="L86" i="19"/>
  <c r="AO86" i="19"/>
  <c r="AM84" i="19"/>
  <c r="AI51" i="20"/>
  <c r="AI95" i="19"/>
  <c r="AI103" i="19"/>
  <c r="AJ50" i="20"/>
  <c r="AJ51" i="20"/>
  <c r="AJ95" i="19"/>
  <c r="AJ103" i="19"/>
  <c r="AG43" i="20"/>
  <c r="AG44" i="20"/>
  <c r="AG94" i="19"/>
  <c r="AG102" i="19"/>
  <c r="AF44" i="20"/>
  <c r="AF94" i="19"/>
  <c r="AF102" i="19"/>
  <c r="AD23" i="20"/>
  <c r="AE22" i="20"/>
  <c r="AE23" i="20"/>
  <c r="AE91" i="19"/>
  <c r="AD12" i="20"/>
  <c r="AI83" i="19"/>
  <c r="AE83" i="19"/>
  <c r="N87" i="19"/>
  <c r="H84" i="19"/>
  <c r="W37" i="20"/>
  <c r="W93" i="19"/>
  <c r="W101" i="19"/>
  <c r="X36" i="20"/>
  <c r="X37" i="20"/>
  <c r="X93" i="19"/>
  <c r="X101" i="19"/>
  <c r="Q86" i="19"/>
  <c r="K100" i="19"/>
  <c r="F7" i="11"/>
  <c r="Z6" i="18"/>
  <c r="F7" i="19"/>
  <c r="F7" i="22"/>
  <c r="F7" i="21"/>
  <c r="F7" i="20"/>
  <c r="F7" i="5"/>
  <c r="H7" i="11"/>
  <c r="H7" i="19"/>
  <c r="CR6" i="18"/>
  <c r="H7" i="22"/>
  <c r="H7" i="21"/>
  <c r="H7" i="20"/>
  <c r="H7" i="5"/>
  <c r="AH6" i="18"/>
  <c r="N7" i="19"/>
  <c r="N7" i="22"/>
  <c r="N7" i="23"/>
  <c r="N7" i="21"/>
  <c r="N7" i="5"/>
  <c r="K7" i="11"/>
  <c r="AE6" i="18"/>
  <c r="CU6" i="18"/>
  <c r="K7" i="23"/>
  <c r="K7" i="21"/>
  <c r="K7" i="5"/>
  <c r="K7" i="20"/>
  <c r="BJ99" i="19"/>
  <c r="AQ71" i="19"/>
  <c r="AA101" i="19"/>
  <c r="U100" i="19"/>
  <c r="AD96" i="19"/>
  <c r="S84" i="19"/>
  <c r="L87" i="19"/>
  <c r="J29" i="20"/>
  <c r="J30" i="20" s="1"/>
  <c r="J92" i="19" s="1"/>
  <c r="J100" i="19" s="1"/>
  <c r="G84" i="19"/>
  <c r="Z103" i="19"/>
  <c r="T87" i="19"/>
  <c r="G86" i="19"/>
  <c r="F87" i="19"/>
  <c r="BF20" i="22"/>
  <c r="BF16" i="23"/>
  <c r="BF22" i="19"/>
  <c r="BF13" i="19"/>
  <c r="AN20" i="22"/>
  <c r="AN16" i="23"/>
  <c r="AN22" i="19"/>
  <c r="AN13" i="19"/>
  <c r="J15" i="17"/>
  <c r="J83" i="19"/>
  <c r="D85" i="19"/>
  <c r="P85" i="19"/>
  <c r="AZ20" i="22"/>
  <c r="AZ22" i="19"/>
  <c r="AZ13" i="19"/>
  <c r="AD29" i="19"/>
  <c r="AP40" i="19"/>
  <c r="Q29" i="19"/>
  <c r="AC40" i="19"/>
  <c r="AX103" i="19"/>
  <c r="AF20" i="22"/>
  <c r="AF22" i="19"/>
  <c r="AF13" i="19"/>
  <c r="BB20" i="22"/>
  <c r="BB22" i="19"/>
  <c r="BB13" i="19"/>
  <c r="D26" i="19"/>
  <c r="P48" i="19"/>
  <c r="J22" i="19"/>
  <c r="J13" i="19"/>
  <c r="J20" i="22"/>
  <c r="Q30" i="18"/>
  <c r="Q17" i="18"/>
  <c r="P21" i="23"/>
  <c r="D129" i="12"/>
  <c r="L22" i="19"/>
  <c r="L13" i="19"/>
  <c r="L20" i="22"/>
  <c r="G40" i="21"/>
  <c r="E25" i="19"/>
  <c r="P32" i="19"/>
  <c r="K22" i="19"/>
  <c r="K13" i="19"/>
  <c r="K20" i="22"/>
  <c r="AU28" i="19"/>
  <c r="AI52" i="18"/>
  <c r="Y52" i="18"/>
  <c r="Z52" i="18"/>
  <c r="AB52" i="18"/>
  <c r="AC52" i="18"/>
  <c r="AD52" i="18"/>
  <c r="AE52" i="18"/>
  <c r="AG52" i="18"/>
  <c r="AH52" i="18"/>
  <c r="AH28" i="17"/>
  <c r="R12" i="5" s="1"/>
  <c r="R29" i="23" s="1"/>
  <c r="X18" i="18"/>
  <c r="AI18" i="18"/>
  <c r="Y18" i="18"/>
  <c r="AF18" i="18"/>
  <c r="AE18" i="18"/>
  <c r="AH18" i="18"/>
  <c r="AB18" i="18"/>
  <c r="AD18" i="18"/>
  <c r="AG18" i="18"/>
  <c r="Z18" i="18"/>
  <c r="I28" i="19"/>
  <c r="AP30" i="21"/>
  <c r="F62" i="12"/>
  <c r="AD20" i="21"/>
  <c r="AD38" i="21"/>
  <c r="AB40" i="21"/>
  <c r="AL40" i="21"/>
  <c r="G69" i="12"/>
  <c r="AG20" i="21"/>
  <c r="AG38" i="21"/>
  <c r="D33" i="13"/>
  <c r="AP22" i="21"/>
  <c r="F61" i="12"/>
  <c r="W84" i="19"/>
  <c r="V83" i="19"/>
  <c r="F85" i="19"/>
  <c r="AU85" i="19"/>
  <c r="AM85" i="19"/>
  <c r="N85" i="19"/>
  <c r="M7" i="11"/>
  <c r="CW6" i="18"/>
  <c r="M7" i="19"/>
  <c r="M7" i="22"/>
  <c r="M7" i="20"/>
  <c r="M7" i="21"/>
  <c r="M7" i="5"/>
  <c r="M7" i="23"/>
  <c r="O7" i="11"/>
  <c r="O7" i="19"/>
  <c r="CY6" i="18"/>
  <c r="O7" i="23"/>
  <c r="O7" i="20"/>
  <c r="O7" i="5"/>
  <c r="O7" i="21"/>
  <c r="AB256" i="1"/>
  <c r="AB75" i="1"/>
  <c r="AA279" i="1"/>
  <c r="W279" i="1"/>
  <c r="S279" i="1"/>
  <c r="Y257" i="1"/>
  <c r="U257" i="1"/>
  <c r="P256" i="1"/>
  <c r="Y161" i="1"/>
  <c r="U161" i="1"/>
  <c r="Q161" i="1"/>
  <c r="AA105" i="1"/>
  <c r="W105" i="1"/>
  <c r="S105" i="1"/>
  <c r="AB14" i="1"/>
  <c r="Y279" i="1"/>
  <c r="U279" i="1"/>
  <c r="Q279" i="1"/>
  <c r="AA257" i="1"/>
  <c r="W257" i="1"/>
  <c r="S257" i="1"/>
  <c r="AB160" i="1"/>
  <c r="AB21" i="1"/>
  <c r="X279" i="1"/>
  <c r="P279" i="1"/>
  <c r="P278" i="1"/>
  <c r="Z257" i="1"/>
  <c r="R257" i="1"/>
  <c r="V161" i="1"/>
  <c r="P161" i="1"/>
  <c r="X105" i="1"/>
  <c r="R105" i="1"/>
  <c r="Y76" i="1"/>
  <c r="U76" i="1"/>
  <c r="Q76" i="1"/>
  <c r="T53" i="1"/>
  <c r="P53" i="1"/>
  <c r="P52" i="1"/>
  <c r="AA15" i="1"/>
  <c r="W15" i="1"/>
  <c r="S15" i="1"/>
  <c r="AA22" i="1"/>
  <c r="W22" i="1"/>
  <c r="S22" i="1"/>
  <c r="V279" i="1"/>
  <c r="X257" i="1"/>
  <c r="P257" i="1"/>
  <c r="Z161" i="1"/>
  <c r="T161" i="1"/>
  <c r="P160" i="1"/>
  <c r="V105" i="1"/>
  <c r="Q105" i="1"/>
  <c r="X76" i="1"/>
  <c r="T76" i="1"/>
  <c r="P76" i="1"/>
  <c r="AA53" i="1"/>
  <c r="W53" i="1"/>
  <c r="S53" i="1"/>
  <c r="T279" i="1"/>
  <c r="R161" i="1"/>
  <c r="T105" i="1"/>
  <c r="V76" i="1"/>
  <c r="Z53" i="1"/>
  <c r="R53" i="1"/>
  <c r="Z15" i="1"/>
  <c r="U15" i="1"/>
  <c r="P15" i="1"/>
  <c r="V22" i="1"/>
  <c r="Q22" i="1"/>
  <c r="A194" i="1"/>
  <c r="R279" i="1"/>
  <c r="V257" i="1"/>
  <c r="X161" i="1"/>
  <c r="Z105" i="1"/>
  <c r="P105" i="1"/>
  <c r="AA76" i="1"/>
  <c r="S76" i="1"/>
  <c r="Y53" i="1"/>
  <c r="Q53" i="1"/>
  <c r="Y15" i="1"/>
  <c r="T15" i="1"/>
  <c r="Z22" i="1"/>
  <c r="U22" i="1"/>
  <c r="P22" i="1"/>
  <c r="AB104" i="1"/>
  <c r="T257" i="1"/>
  <c r="W161" i="1"/>
  <c r="Y105" i="1"/>
  <c r="Z76" i="1"/>
  <c r="R76" i="1"/>
  <c r="V53" i="1"/>
  <c r="X15" i="1"/>
  <c r="R15" i="1"/>
  <c r="Y22" i="1"/>
  <c r="T22" i="1"/>
  <c r="Z279" i="1"/>
  <c r="S161" i="1"/>
  <c r="W76" i="1"/>
  <c r="V15" i="1"/>
  <c r="R22" i="1"/>
  <c r="Q15" i="1"/>
  <c r="U105" i="1"/>
  <c r="P75" i="1"/>
  <c r="U53" i="1"/>
  <c r="X22" i="1"/>
  <c r="AK4" i="18"/>
  <c r="DB4" i="18"/>
  <c r="H6" i="18"/>
  <c r="Q5" i="22"/>
  <c r="Q5" i="23"/>
  <c r="Q5" i="5"/>
  <c r="P14" i="1"/>
  <c r="P21" i="1"/>
  <c r="A59" i="24" s="1"/>
  <c r="E5" i="13"/>
  <c r="Q5" i="11"/>
  <c r="E8" i="12"/>
  <c r="Q5" i="21"/>
  <c r="Q5" i="20"/>
  <c r="Q5" i="19"/>
  <c r="AR83" i="19"/>
  <c r="BC83" i="19"/>
  <c r="AQ72" i="19"/>
  <c r="BC72" i="19"/>
  <c r="BC144" i="19"/>
  <c r="AK85" i="19"/>
  <c r="AD92" i="19"/>
  <c r="R85" i="19"/>
  <c r="J87" i="19"/>
  <c r="D86" i="19"/>
  <c r="U86" i="19"/>
  <c r="H86" i="19"/>
  <c r="D58" i="20"/>
  <c r="E57" i="20"/>
  <c r="AD72" i="19"/>
  <c r="AP72" i="19"/>
  <c r="AP144" i="19"/>
  <c r="Y99" i="19"/>
  <c r="R83" i="19"/>
  <c r="R82" i="19"/>
  <c r="R69" i="19"/>
  <c r="L85" i="19"/>
  <c r="F83" i="19"/>
  <c r="D71" i="19"/>
  <c r="P71" i="19"/>
  <c r="P114" i="19"/>
  <c r="AY20" i="22"/>
  <c r="AY16" i="23"/>
  <c r="AY22" i="19"/>
  <c r="AY13" i="19"/>
  <c r="AH20" i="22"/>
  <c r="AH16" i="23"/>
  <c r="AH22" i="19"/>
  <c r="AH13" i="19"/>
  <c r="U22" i="19"/>
  <c r="U13" i="19"/>
  <c r="U20" i="22"/>
  <c r="AD30" i="19"/>
  <c r="AP30" i="19"/>
  <c r="AP53" i="19"/>
  <c r="Q30" i="19"/>
  <c r="AC30" i="19"/>
  <c r="AC53" i="19"/>
  <c r="K86" i="19"/>
  <c r="AW20" i="22"/>
  <c r="AX16" i="23"/>
  <c r="AW22" i="19"/>
  <c r="AW13" i="19"/>
  <c r="AE20" i="22"/>
  <c r="AE22" i="19"/>
  <c r="AE13" i="19"/>
  <c r="N15" i="17"/>
  <c r="P15" i="17"/>
  <c r="L15" i="17"/>
  <c r="M15" i="17"/>
  <c r="R15" i="17"/>
  <c r="Q15" i="17"/>
  <c r="O16" i="17"/>
  <c r="AL20" i="22"/>
  <c r="AL22" i="19"/>
  <c r="AL13" i="19"/>
  <c r="AK20" i="22"/>
  <c r="AK22" i="19"/>
  <c r="AK13" i="19"/>
  <c r="BN20" i="22"/>
  <c r="BN16" i="23"/>
  <c r="BN22" i="19"/>
  <c r="BN13" i="19"/>
  <c r="S20" i="21"/>
  <c r="S38" i="21"/>
  <c r="AC30" i="21"/>
  <c r="E62" i="12"/>
  <c r="H28" i="19"/>
  <c r="N22" i="19"/>
  <c r="N13" i="19"/>
  <c r="N20" i="22"/>
  <c r="E40" i="19"/>
  <c r="P41" i="19"/>
  <c r="Q20" i="21"/>
  <c r="AC22" i="21"/>
  <c r="E61" i="12"/>
  <c r="E60" i="12"/>
  <c r="E64" i="12"/>
  <c r="AR22" i="19"/>
  <c r="AR13" i="19"/>
  <c r="BC24" i="19"/>
  <c r="AS20" i="22"/>
  <c r="AS22" i="19"/>
  <c r="AS13" i="19"/>
  <c r="AC24" i="19"/>
  <c r="U40" i="21"/>
  <c r="AI21" i="18"/>
  <c r="X21" i="18"/>
  <c r="Y21" i="18"/>
  <c r="Z21" i="18"/>
  <c r="AA21" i="18"/>
  <c r="AB21" i="18"/>
  <c r="AC21" i="18"/>
  <c r="AD21" i="18"/>
  <c r="AE21" i="18"/>
  <c r="AF21" i="18"/>
  <c r="AG21" i="18"/>
  <c r="AH21" i="18"/>
  <c r="AI25" i="18"/>
  <c r="X25" i="18"/>
  <c r="Y25" i="18"/>
  <c r="Z25" i="18"/>
  <c r="AA25" i="18"/>
  <c r="AB25" i="18"/>
  <c r="AC25" i="18"/>
  <c r="AD25" i="18"/>
  <c r="AE25" i="18"/>
  <c r="AF25" i="18"/>
  <c r="AG25" i="18"/>
  <c r="AH25" i="18"/>
  <c r="X53" i="18"/>
  <c r="AI53" i="18"/>
  <c r="AE53" i="18"/>
  <c r="AH53" i="18"/>
  <c r="AB53" i="18"/>
  <c r="AD53" i="18"/>
  <c r="AG53" i="18"/>
  <c r="AC53" i="18"/>
  <c r="AF53" i="18"/>
  <c r="Y53" i="18"/>
  <c r="Z53" i="18"/>
  <c r="AA53" i="18"/>
  <c r="Z40" i="21"/>
  <c r="AR40" i="21"/>
  <c r="AV40" i="21"/>
  <c r="BP44" i="21"/>
  <c r="F33" i="13"/>
  <c r="AM40" i="21"/>
  <c r="BP12" i="21"/>
  <c r="H52" i="12"/>
  <c r="AK38" i="21"/>
  <c r="BE40" i="21"/>
  <c r="BN116" i="19"/>
  <c r="BN106" i="19"/>
  <c r="BN65" i="19"/>
  <c r="BP108" i="19"/>
  <c r="BO117" i="19"/>
  <c r="BO106" i="19"/>
  <c r="BO65" i="19"/>
  <c r="BP109" i="19"/>
  <c r="BK83" i="19"/>
  <c r="BK82" i="19"/>
  <c r="BK69" i="19"/>
  <c r="F50" i="12"/>
  <c r="BP13" i="21"/>
  <c r="H53" i="12"/>
  <c r="M38" i="21"/>
  <c r="AJ38" i="21"/>
  <c r="BJ86" i="19"/>
  <c r="BJ82" i="19"/>
  <c r="BJ69" i="19"/>
  <c r="BJ74" i="19"/>
  <c r="BJ63" i="19"/>
  <c r="BP78" i="19"/>
  <c r="BA19" i="20"/>
  <c r="BA21" i="20"/>
  <c r="BA60" i="20"/>
  <c r="BH40" i="20"/>
  <c r="BH42" i="20"/>
  <c r="BP64" i="20"/>
  <c r="BH60" i="20"/>
  <c r="BM99" i="19"/>
  <c r="BL101" i="19"/>
  <c r="BH30" i="20"/>
  <c r="BH92" i="19"/>
  <c r="BH100" i="19"/>
  <c r="BI29" i="20"/>
  <c r="BI30" i="20"/>
  <c r="BI92" i="19"/>
  <c r="BI100" i="19"/>
  <c r="BH12" i="20"/>
  <c r="BG85" i="19"/>
  <c r="BA58" i="20"/>
  <c r="BA96" i="19"/>
  <c r="BA104" i="19"/>
  <c r="BB57" i="20"/>
  <c r="BB58" i="20"/>
  <c r="BB96" i="19"/>
  <c r="BB104" i="19"/>
  <c r="AY19" i="20"/>
  <c r="AY21" i="20"/>
  <c r="AY60" i="20"/>
  <c r="BC61" i="20"/>
  <c r="BB38" i="21"/>
  <c r="D38" i="21"/>
  <c r="P10" i="21"/>
  <c r="P38" i="21"/>
  <c r="BM100" i="19"/>
  <c r="BF37" i="20"/>
  <c r="BF93" i="19"/>
  <c r="BF101" i="19"/>
  <c r="BG36" i="20"/>
  <c r="BG37" i="20"/>
  <c r="BG93" i="19"/>
  <c r="BG101" i="19"/>
  <c r="AZ116" i="19"/>
  <c r="AZ106" i="19"/>
  <c r="BC108" i="19"/>
  <c r="I38" i="21"/>
  <c r="BJ87" i="19"/>
  <c r="BK58" i="20"/>
  <c r="BK96" i="19"/>
  <c r="BK104" i="19"/>
  <c r="BL57" i="20"/>
  <c r="BL58" i="20"/>
  <c r="BL96" i="19"/>
  <c r="BL104" i="19"/>
  <c r="BI85" i="19"/>
  <c r="BG54" i="20"/>
  <c r="BG56" i="20"/>
  <c r="BG60" i="20"/>
  <c r="BF86" i="19"/>
  <c r="BB83" i="19"/>
  <c r="BB82" i="19"/>
  <c r="BB69" i="19"/>
  <c r="AZ83" i="19"/>
  <c r="AZ82" i="19"/>
  <c r="AZ69" i="19"/>
  <c r="AX84" i="19"/>
  <c r="AX74" i="19"/>
  <c r="BC76" i="19"/>
  <c r="AV51" i="20"/>
  <c r="AV95" i="19"/>
  <c r="AV103" i="19"/>
  <c r="AW50" i="20"/>
  <c r="AW51" i="20"/>
  <c r="AW95" i="19"/>
  <c r="AW103" i="19"/>
  <c r="AQ87" i="19"/>
  <c r="AI84" i="19"/>
  <c r="BC10" i="21"/>
  <c r="BC38" i="21"/>
  <c r="AX38" i="21"/>
  <c r="AX44" i="20"/>
  <c r="AX94" i="19"/>
  <c r="AX102" i="19"/>
  <c r="AY43" i="20"/>
  <c r="AY44" i="20"/>
  <c r="AY94" i="19"/>
  <c r="AY102" i="19"/>
  <c r="AS87" i="19"/>
  <c r="AO51" i="20"/>
  <c r="AO95" i="19"/>
  <c r="AO103" i="19"/>
  <c r="AQ50" i="20"/>
  <c r="AQ51" i="20"/>
  <c r="AK44" i="20"/>
  <c r="AK94" i="19"/>
  <c r="AK102" i="19"/>
  <c r="AL43" i="20"/>
  <c r="AL44" i="20"/>
  <c r="AL94" i="19"/>
  <c r="AL102" i="19"/>
  <c r="AH85" i="19"/>
  <c r="AF83" i="19"/>
  <c r="BM86" i="19"/>
  <c r="BL100" i="19"/>
  <c r="BD72" i="19"/>
  <c r="BP72" i="19"/>
  <c r="BP144" i="19"/>
  <c r="AO84" i="19"/>
  <c r="AI86" i="19"/>
  <c r="AB99" i="19"/>
  <c r="AB98" i="19"/>
  <c r="AB70" i="19"/>
  <c r="AB90" i="19"/>
  <c r="AB64" i="19"/>
  <c r="AB62" i="19"/>
  <c r="Y37" i="20"/>
  <c r="Y93" i="19"/>
  <c r="Y101" i="19"/>
  <c r="Z36" i="20"/>
  <c r="Z37" i="20"/>
  <c r="Z93" i="19"/>
  <c r="Z101" i="19"/>
  <c r="Y12" i="20"/>
  <c r="X99" i="19"/>
  <c r="X98" i="19"/>
  <c r="X70" i="19"/>
  <c r="X90" i="19"/>
  <c r="X64" i="19"/>
  <c r="X62" i="19"/>
  <c r="U37" i="20"/>
  <c r="U93" i="19"/>
  <c r="U101" i="19"/>
  <c r="V36" i="20"/>
  <c r="V37" i="20"/>
  <c r="V93" i="19"/>
  <c r="V101" i="19"/>
  <c r="R36" i="20"/>
  <c r="R37" i="20"/>
  <c r="R93" i="19"/>
  <c r="R101" i="19"/>
  <c r="Q12" i="20"/>
  <c r="AW87" i="19"/>
  <c r="AS85" i="19"/>
  <c r="AQ84" i="19"/>
  <c r="AM103" i="19"/>
  <c r="AK50" i="20"/>
  <c r="AK51" i="20"/>
  <c r="AK95" i="19"/>
  <c r="AK103" i="19"/>
  <c r="AF29" i="20"/>
  <c r="AF30" i="20"/>
  <c r="AF92" i="19"/>
  <c r="AE30" i="20"/>
  <c r="AE92" i="19"/>
  <c r="AE100" i="19"/>
  <c r="AE12" i="20"/>
  <c r="AD44" i="20"/>
  <c r="AE43" i="20"/>
  <c r="AE44" i="20"/>
  <c r="AE94" i="19"/>
  <c r="AE102" i="19"/>
  <c r="X83" i="19"/>
  <c r="X82" i="19"/>
  <c r="X69" i="19"/>
  <c r="X68" i="19"/>
  <c r="W86" i="19"/>
  <c r="S30" i="20"/>
  <c r="S92" i="19"/>
  <c r="S100" i="19"/>
  <c r="T29" i="20"/>
  <c r="T30" i="20"/>
  <c r="T92" i="19"/>
  <c r="T100" i="19"/>
  <c r="S12" i="20"/>
  <c r="R87" i="19"/>
  <c r="BA44" i="20"/>
  <c r="BA94" i="19"/>
  <c r="BA102" i="19"/>
  <c r="BB43" i="20"/>
  <c r="BB44" i="20"/>
  <c r="BB94" i="19"/>
  <c r="BB102" i="19"/>
  <c r="AS86" i="19"/>
  <c r="AQ92" i="19"/>
  <c r="AM44" i="20"/>
  <c r="AM94" i="19"/>
  <c r="AM102" i="19"/>
  <c r="AN43" i="20"/>
  <c r="AN44" i="20"/>
  <c r="AN94" i="19"/>
  <c r="AN102" i="19"/>
  <c r="AI23" i="20"/>
  <c r="AI91" i="19"/>
  <c r="AJ22" i="20"/>
  <c r="AJ23" i="20"/>
  <c r="AJ91" i="19"/>
  <c r="AI12" i="20"/>
  <c r="AG87" i="19"/>
  <c r="AQ86" i="19"/>
  <c r="AF101" i="19"/>
  <c r="Y100" i="19"/>
  <c r="U23" i="20"/>
  <c r="U91" i="19"/>
  <c r="V22" i="20"/>
  <c r="V23" i="20"/>
  <c r="V91" i="19"/>
  <c r="U12" i="20"/>
  <c r="D84" i="19"/>
  <c r="AR101" i="19"/>
  <c r="P5" i="23"/>
  <c r="P5" i="20"/>
  <c r="CZ4" i="18"/>
  <c r="P5" i="22"/>
  <c r="P5" i="5"/>
  <c r="P5" i="21"/>
  <c r="P5" i="11"/>
  <c r="P5" i="19"/>
  <c r="AJ4" i="18"/>
  <c r="D7" i="19"/>
  <c r="D7" i="11"/>
  <c r="X6" i="18"/>
  <c r="CN6" i="18"/>
  <c r="D7" i="23"/>
  <c r="D7" i="22"/>
  <c r="D7" i="21"/>
  <c r="D7" i="20"/>
  <c r="D7" i="5"/>
  <c r="E7" i="11"/>
  <c r="Y6" i="18"/>
  <c r="CO6" i="18"/>
  <c r="E7" i="19"/>
  <c r="E7" i="22"/>
  <c r="E7" i="20"/>
  <c r="E7" i="21"/>
  <c r="E7" i="5"/>
  <c r="E7" i="23"/>
  <c r="BN86" i="19"/>
  <c r="AQ96" i="19"/>
  <c r="AD86" i="19"/>
  <c r="AP86" i="19"/>
  <c r="Z99" i="19"/>
  <c r="AH83" i="19"/>
  <c r="Q71" i="19"/>
  <c r="AC71" i="19"/>
  <c r="AC114" i="19"/>
  <c r="AK10" i="17"/>
  <c r="H15" i="17"/>
  <c r="G15" i="17"/>
  <c r="E16" i="17"/>
  <c r="S101" i="19"/>
  <c r="AA84" i="19"/>
  <c r="Q72" i="19"/>
  <c r="AC72" i="19"/>
  <c r="AC144" i="19"/>
  <c r="F86" i="19"/>
  <c r="AL85" i="19"/>
  <c r="BD29" i="19"/>
  <c r="BP40" i="19"/>
  <c r="AJ20" i="22"/>
  <c r="AJ16" i="23"/>
  <c r="AJ22" i="19"/>
  <c r="AJ13" i="19"/>
  <c r="S22" i="19"/>
  <c r="S13" i="19"/>
  <c r="S20" i="22"/>
  <c r="S16" i="23"/>
  <c r="AV101" i="19"/>
  <c r="AV20" i="22"/>
  <c r="AV22" i="19"/>
  <c r="AV13" i="19"/>
  <c r="Y28" i="19"/>
  <c r="AF84" i="19"/>
  <c r="BG20" i="22"/>
  <c r="BG16" i="23"/>
  <c r="BG22" i="19"/>
  <c r="BG13" i="19"/>
  <c r="BJ20" i="22"/>
  <c r="BJ16" i="23"/>
  <c r="BJ22" i="19"/>
  <c r="BJ13" i="19"/>
  <c r="BO20" i="22"/>
  <c r="BO22" i="19"/>
  <c r="BO13" i="19"/>
  <c r="AB15" i="17"/>
  <c r="AA15" i="17"/>
  <c r="Y16" i="17"/>
  <c r="AA20" i="22"/>
  <c r="AA22" i="19"/>
  <c r="AA13" i="19"/>
  <c r="AT22" i="17"/>
  <c r="BP24" i="19"/>
  <c r="Q10" i="18"/>
  <c r="G12" i="18"/>
  <c r="E260" i="1"/>
  <c r="E89" i="21"/>
  <c r="E30" i="22"/>
  <c r="AC44" i="21"/>
  <c r="AO26" i="19"/>
  <c r="AP48" i="19"/>
  <c r="G53" i="19"/>
  <c r="G30" i="19"/>
  <c r="G28" i="19"/>
  <c r="P55" i="19"/>
  <c r="AC69" i="21"/>
  <c r="E94" i="12"/>
  <c r="X37" i="18"/>
  <c r="AI37" i="18"/>
  <c r="AE37" i="18"/>
  <c r="AH37" i="18"/>
  <c r="AB37" i="18"/>
  <c r="AD37" i="18"/>
  <c r="AG37" i="18"/>
  <c r="Z37" i="18"/>
  <c r="Y37" i="18"/>
  <c r="AA37" i="18"/>
  <c r="AF37" i="18"/>
  <c r="AC37" i="18"/>
  <c r="AH40" i="21"/>
  <c r="BC21" i="23"/>
  <c r="G129" i="12"/>
  <c r="BC30" i="21"/>
  <c r="G62" i="12"/>
  <c r="G60" i="12"/>
  <c r="J99" i="11"/>
  <c r="O99" i="11" s="1"/>
  <c r="AF96" i="19"/>
  <c r="AF104" i="19"/>
  <c r="AP58" i="20"/>
  <c r="AJ99" i="19"/>
  <c r="AJ98" i="19"/>
  <c r="AJ70" i="19"/>
  <c r="AJ90" i="19"/>
  <c r="AJ64" i="19"/>
  <c r="AJ62" i="19"/>
  <c r="AG40" i="21"/>
  <c r="AD40" i="21"/>
  <c r="AJ68" i="19"/>
  <c r="D65" i="12"/>
  <c r="D30" i="13"/>
  <c r="G22" i="19"/>
  <c r="G13" i="19"/>
  <c r="G20" i="22"/>
  <c r="T42" i="22"/>
  <c r="S11" i="18"/>
  <c r="DO11" i="18"/>
  <c r="AF100" i="19"/>
  <c r="AF98" i="19"/>
  <c r="AF70" i="19"/>
  <c r="AF90" i="19"/>
  <c r="AF64" i="19"/>
  <c r="AF62" i="19"/>
  <c r="E30" i="13"/>
  <c r="E65" i="12"/>
  <c r="S40" i="21"/>
  <c r="P16" i="17"/>
  <c r="O17" i="17"/>
  <c r="N16" i="17"/>
  <c r="L16" i="17"/>
  <c r="R16" i="17"/>
  <c r="Q16" i="17"/>
  <c r="M16" i="17"/>
  <c r="AO24" i="19"/>
  <c r="AP24" i="19"/>
  <c r="AP26" i="19"/>
  <c r="F260" i="1"/>
  <c r="F89" i="21"/>
  <c r="F30" i="22"/>
  <c r="U99" i="19"/>
  <c r="U98" i="19"/>
  <c r="U70" i="19"/>
  <c r="U90" i="19"/>
  <c r="U64" i="19"/>
  <c r="U62" i="19"/>
  <c r="S14" i="20"/>
  <c r="S15" i="23"/>
  <c r="T13" i="20"/>
  <c r="T14" i="20"/>
  <c r="T15" i="23"/>
  <c r="S19" i="22"/>
  <c r="BC40" i="21"/>
  <c r="BH57" i="20"/>
  <c r="BH58" i="20"/>
  <c r="BH96" i="19"/>
  <c r="BH104" i="19"/>
  <c r="BG58" i="20"/>
  <c r="BG96" i="19"/>
  <c r="BG104" i="19"/>
  <c r="BG12" i="20"/>
  <c r="DH6" i="18"/>
  <c r="AQ6" i="18"/>
  <c r="W7" i="19"/>
  <c r="W7" i="11"/>
  <c r="W7" i="21"/>
  <c r="W7" i="20"/>
  <c r="W7" i="23"/>
  <c r="W7" i="22"/>
  <c r="W7" i="5"/>
  <c r="AG31" i="18"/>
  <c r="AG35" i="18"/>
  <c r="AG11" i="18"/>
  <c r="AG32" i="18"/>
  <c r="AG36" i="18"/>
  <c r="AG29" i="18"/>
  <c r="AG15" i="18"/>
  <c r="AG30" i="18"/>
  <c r="AG33" i="18"/>
  <c r="CW13" i="18"/>
  <c r="CW58" i="18"/>
  <c r="CW27" i="18"/>
  <c r="AG34" i="18"/>
  <c r="AG17" i="18"/>
  <c r="AG10" i="18"/>
  <c r="AG12" i="18" s="1"/>
  <c r="AG16" i="18"/>
  <c r="AF30" i="17"/>
  <c r="AH29" i="17"/>
  <c r="S12" i="5" s="1"/>
  <c r="S29" i="23" s="1"/>
  <c r="AU20" i="22"/>
  <c r="AU22" i="19"/>
  <c r="AU13" i="19"/>
  <c r="AE99" i="19"/>
  <c r="AE98" i="19"/>
  <c r="AE70" i="19"/>
  <c r="AE90" i="19"/>
  <c r="AE64" i="19"/>
  <c r="AE62" i="19"/>
  <c r="AT99" i="19"/>
  <c r="AT98" i="19"/>
  <c r="AT70" i="19"/>
  <c r="AT90" i="19"/>
  <c r="AT64" i="19"/>
  <c r="AT62" i="19"/>
  <c r="BK23" i="20"/>
  <c r="BK91" i="19"/>
  <c r="BL22" i="20"/>
  <c r="BL23" i="20"/>
  <c r="BL91" i="19"/>
  <c r="BK12" i="20"/>
  <c r="AK82" i="19"/>
  <c r="AK69" i="19"/>
  <c r="BP120" i="19"/>
  <c r="BD114" i="19"/>
  <c r="AV99" i="19"/>
  <c r="AV98" i="19"/>
  <c r="AV70" i="19"/>
  <c r="AV90" i="19"/>
  <c r="AV64" i="19"/>
  <c r="AV62" i="19"/>
  <c r="BL50" i="20"/>
  <c r="BL51" i="20"/>
  <c r="BL95" i="19"/>
  <c r="BL103" i="19"/>
  <c r="BK51" i="20"/>
  <c r="BK95" i="19"/>
  <c r="BK103" i="19"/>
  <c r="AU82" i="19"/>
  <c r="AU69" i="19"/>
  <c r="BJ40" i="21"/>
  <c r="AA82" i="19"/>
  <c r="AA69" i="19"/>
  <c r="AA68" i="19"/>
  <c r="AC85" i="19"/>
  <c r="Y17" i="17"/>
  <c r="X16" i="17"/>
  <c r="Z16" i="17"/>
  <c r="AA16" i="17"/>
  <c r="AB16" i="17"/>
  <c r="V16" i="17"/>
  <c r="W16" i="17"/>
  <c r="Y20" i="22"/>
  <c r="Y22" i="19"/>
  <c r="Y13" i="19"/>
  <c r="AH82" i="19"/>
  <c r="AH69" i="19"/>
  <c r="BC58" i="20"/>
  <c r="E172" i="19"/>
  <c r="E215" i="19"/>
  <c r="E174" i="19"/>
  <c r="E217" i="19" s="1"/>
  <c r="E176" i="19"/>
  <c r="E219" i="19" s="1"/>
  <c r="E178" i="19"/>
  <c r="E221" i="19" s="1"/>
  <c r="E180" i="19"/>
  <c r="E223" i="19" s="1"/>
  <c r="E182" i="19"/>
  <c r="E225" i="19" s="1"/>
  <c r="E175" i="19"/>
  <c r="E218" i="19" s="1"/>
  <c r="E179" i="19"/>
  <c r="E222" i="19" s="1"/>
  <c r="E183" i="19"/>
  <c r="E226" i="19" s="1"/>
  <c r="E177" i="19"/>
  <c r="E220" i="19" s="1"/>
  <c r="E173" i="19"/>
  <c r="E216" i="19" s="1"/>
  <c r="E181" i="19"/>
  <c r="E224" i="19" s="1"/>
  <c r="E171" i="19"/>
  <c r="D183" i="19"/>
  <c r="D175" i="19"/>
  <c r="D174" i="19"/>
  <c r="D182" i="19"/>
  <c r="D176" i="19"/>
  <c r="D173" i="19"/>
  <c r="D181" i="19"/>
  <c r="D180" i="19"/>
  <c r="AI14" i="20"/>
  <c r="AI15" i="23"/>
  <c r="AJ13" i="20"/>
  <c r="AJ14" i="20"/>
  <c r="AJ15" i="23"/>
  <c r="AI19" i="22"/>
  <c r="BC84" i="19"/>
  <c r="I40" i="21"/>
  <c r="D40" i="21"/>
  <c r="AZ22" i="20"/>
  <c r="AZ23" i="20"/>
  <c r="AZ91" i="19"/>
  <c r="AY23" i="20"/>
  <c r="AY91" i="19"/>
  <c r="AY12" i="20"/>
  <c r="BI13" i="20"/>
  <c r="BH19" i="22"/>
  <c r="BH44" i="20"/>
  <c r="BI43" i="20"/>
  <c r="BI44" i="20"/>
  <c r="BI94" i="19"/>
  <c r="BI102" i="19"/>
  <c r="BP116" i="19"/>
  <c r="BN114" i="19"/>
  <c r="BN71" i="19"/>
  <c r="H50" i="12"/>
  <c r="N16" i="23"/>
  <c r="Y90" i="19"/>
  <c r="Y64" i="19"/>
  <c r="Y62" i="19"/>
  <c r="AK36" i="18"/>
  <c r="AM36" i="18"/>
  <c r="AM11" i="18"/>
  <c r="AO11" i="18"/>
  <c r="AN35" i="18"/>
  <c r="AL11" i="18"/>
  <c r="AP11" i="18"/>
  <c r="AV32" i="18"/>
  <c r="AS47" i="18"/>
  <c r="AQ33" i="18"/>
  <c r="AL33" i="18"/>
  <c r="AN51" i="18"/>
  <c r="AT15" i="18"/>
  <c r="AR17" i="18"/>
  <c r="AV33" i="18"/>
  <c r="AT30" i="18"/>
  <c r="AR43" i="18"/>
  <c r="AP48" i="18"/>
  <c r="AL29" i="18"/>
  <c r="AN11" i="18"/>
  <c r="AT23" i="18"/>
  <c r="AT36" i="18"/>
  <c r="AQ43" i="18"/>
  <c r="AQ51" i="18"/>
  <c r="AL51" i="18"/>
  <c r="AT24" i="18"/>
  <c r="AP33" i="18"/>
  <c r="AK30" i="18"/>
  <c r="AR29" i="18"/>
  <c r="AK23" i="18"/>
  <c r="AL43" i="18"/>
  <c r="AS45" i="18"/>
  <c r="AK35" i="18"/>
  <c r="AQ35" i="18"/>
  <c r="AP29" i="18"/>
  <c r="AU49" i="18"/>
  <c r="AK45" i="18"/>
  <c r="AK48" i="18"/>
  <c r="AO45" i="18"/>
  <c r="AU45" i="18"/>
  <c r="AK10" i="18"/>
  <c r="AM44" i="18"/>
  <c r="AR23" i="18"/>
  <c r="AO16" i="18"/>
  <c r="AN16" i="18"/>
  <c r="AO44" i="18"/>
  <c r="AN23" i="18"/>
  <c r="AU42" i="18"/>
  <c r="V7" i="19"/>
  <c r="DG6" i="18"/>
  <c r="M17" i="11"/>
  <c r="M25" i="11"/>
  <c r="P26" i="19"/>
  <c r="D24" i="19"/>
  <c r="P24" i="19"/>
  <c r="AD28" i="19"/>
  <c r="AP29" i="19"/>
  <c r="J82" i="19"/>
  <c r="J69" i="19"/>
  <c r="K42" i="11"/>
  <c r="K50" i="11"/>
  <c r="K17" i="11"/>
  <c r="K25" i="11"/>
  <c r="AH31" i="18"/>
  <c r="AH35" i="18"/>
  <c r="AH11" i="18"/>
  <c r="AH32" i="18"/>
  <c r="AH36" i="18"/>
  <c r="AH29" i="18"/>
  <c r="AH15" i="18"/>
  <c r="AH30" i="18"/>
  <c r="AH34" i="18"/>
  <c r="AH33" i="18"/>
  <c r="CX13" i="18"/>
  <c r="CX58" i="18"/>
  <c r="CX27" i="18"/>
  <c r="AH10" i="18"/>
  <c r="AH12" i="18" s="1"/>
  <c r="AH17" i="18"/>
  <c r="AH16" i="18"/>
  <c r="H172" i="19"/>
  <c r="H215" i="19" s="1"/>
  <c r="H174" i="19"/>
  <c r="H217" i="19" s="1"/>
  <c r="H176" i="19"/>
  <c r="H219" i="19"/>
  <c r="H178" i="19"/>
  <c r="H221" i="19" s="1"/>
  <c r="H180" i="19"/>
  <c r="H223" i="19"/>
  <c r="H182" i="19"/>
  <c r="H225" i="19" s="1"/>
  <c r="H173" i="19"/>
  <c r="H216" i="19" s="1"/>
  <c r="H177" i="19"/>
  <c r="H220" i="19" s="1"/>
  <c r="H181" i="19"/>
  <c r="H224" i="19" s="1"/>
  <c r="H171" i="19"/>
  <c r="H179" i="19"/>
  <c r="H222" i="19" s="1"/>
  <c r="H175" i="19"/>
  <c r="H218" i="19" s="1"/>
  <c r="H183" i="19"/>
  <c r="H226" i="19" s="1"/>
  <c r="F172" i="19"/>
  <c r="F215" i="19" s="1"/>
  <c r="F174" i="19"/>
  <c r="F217" i="19" s="1"/>
  <c r="F176" i="19"/>
  <c r="F219" i="19" s="1"/>
  <c r="F178" i="19"/>
  <c r="F221" i="19" s="1"/>
  <c r="F180" i="19"/>
  <c r="F223" i="19" s="1"/>
  <c r="F182" i="19"/>
  <c r="F225" i="19" s="1"/>
  <c r="F173" i="19"/>
  <c r="F216" i="19" s="1"/>
  <c r="F177" i="19"/>
  <c r="F220" i="19" s="1"/>
  <c r="F181" i="19"/>
  <c r="F224" i="19" s="1"/>
  <c r="F171" i="19"/>
  <c r="F179" i="19"/>
  <c r="F222" i="19" s="1"/>
  <c r="F175" i="19"/>
  <c r="F218" i="19" s="1"/>
  <c r="F183" i="19"/>
  <c r="F226" i="19" s="1"/>
  <c r="AE82" i="19"/>
  <c r="AE69" i="19"/>
  <c r="AE68" i="19"/>
  <c r="AD91" i="19"/>
  <c r="AP23" i="20"/>
  <c r="AM98" i="19"/>
  <c r="AM70" i="19"/>
  <c r="AY82" i="19"/>
  <c r="AY69" i="19"/>
  <c r="BG63" i="19"/>
  <c r="BP74" i="19"/>
  <c r="BD58" i="20"/>
  <c r="BE57" i="20"/>
  <c r="BE58" i="20"/>
  <c r="BE96" i="19"/>
  <c r="BE104" i="19"/>
  <c r="BD92" i="19"/>
  <c r="BP30" i="20"/>
  <c r="AP38" i="21"/>
  <c r="BE99" i="19"/>
  <c r="BE98" i="19"/>
  <c r="BE70" i="19"/>
  <c r="BJ36" i="20"/>
  <c r="BJ37" i="20"/>
  <c r="BJ93" i="19"/>
  <c r="BI37" i="20"/>
  <c r="BI93" i="19"/>
  <c r="BI101" i="19"/>
  <c r="BI98" i="19"/>
  <c r="BI70" i="19"/>
  <c r="BI68" i="19"/>
  <c r="BI12" i="20"/>
  <c r="W40" i="21"/>
  <c r="BO40" i="21"/>
  <c r="X16" i="23"/>
  <c r="AC84" i="19"/>
  <c r="BC85" i="19"/>
  <c r="BN40" i="21"/>
  <c r="AX30" i="20"/>
  <c r="AY29" i="20"/>
  <c r="AY30" i="20"/>
  <c r="AY92" i="19"/>
  <c r="AY100" i="19"/>
  <c r="AX12" i="20"/>
  <c r="BG82" i="19"/>
  <c r="BG69" i="19"/>
  <c r="BG68" i="19"/>
  <c r="BI40" i="21"/>
  <c r="AP87" i="19"/>
  <c r="AQ40" i="21"/>
  <c r="AU56" i="18"/>
  <c r="AS56" i="18"/>
  <c r="P30" i="19"/>
  <c r="D28" i="19"/>
  <c r="AL90" i="19"/>
  <c r="AL64" i="19"/>
  <c r="AL62" i="19"/>
  <c r="I42" i="11"/>
  <c r="I50" i="11"/>
  <c r="I25" i="11"/>
  <c r="I17" i="11"/>
  <c r="AF31" i="18"/>
  <c r="AF35" i="18"/>
  <c r="AF11" i="18"/>
  <c r="AF32" i="18"/>
  <c r="AF36" i="18"/>
  <c r="AF30" i="18"/>
  <c r="AF33" i="18"/>
  <c r="AF29" i="18"/>
  <c r="AF10" i="18"/>
  <c r="AF12" i="18" s="1"/>
  <c r="AF34" i="18"/>
  <c r="AF15" i="18"/>
  <c r="CV13" i="18"/>
  <c r="CV27" i="18"/>
  <c r="CV58" i="18"/>
  <c r="AF16" i="18"/>
  <c r="AF17" i="18"/>
  <c r="BC44" i="20"/>
  <c r="AA98" i="19"/>
  <c r="AA70" i="19"/>
  <c r="AH99" i="19"/>
  <c r="AH98" i="19"/>
  <c r="AH70" i="19"/>
  <c r="AH90" i="19"/>
  <c r="AH64" i="19"/>
  <c r="AH62" i="19"/>
  <c r="BE82" i="19"/>
  <c r="BE69" i="19"/>
  <c r="BE68" i="19"/>
  <c r="H82" i="19"/>
  <c r="H69" i="19"/>
  <c r="AO82" i="19"/>
  <c r="AO69" i="19"/>
  <c r="Q82" i="19"/>
  <c r="AC83" i="19"/>
  <c r="AX82" i="19"/>
  <c r="AX69" i="19"/>
  <c r="AT82" i="19"/>
  <c r="AT69" i="19"/>
  <c r="AT68" i="19"/>
  <c r="BH82" i="19"/>
  <c r="BH69" i="19"/>
  <c r="BO82" i="19"/>
  <c r="BO69" i="19"/>
  <c r="AP37" i="20"/>
  <c r="R98" i="19"/>
  <c r="R70" i="19"/>
  <c r="R68" i="19"/>
  <c r="AA16" i="23"/>
  <c r="AB16" i="23"/>
  <c r="E42" i="11"/>
  <c r="E50" i="11"/>
  <c r="E17" i="11"/>
  <c r="E25" i="11"/>
  <c r="D50" i="11"/>
  <c r="D25" i="11"/>
  <c r="D42" i="11"/>
  <c r="D17" i="11"/>
  <c r="X42" i="22"/>
  <c r="X60" i="19"/>
  <c r="X14" i="19"/>
  <c r="R13" i="20"/>
  <c r="R14" i="20"/>
  <c r="R15" i="23"/>
  <c r="Q19" i="22"/>
  <c r="BC116" i="19"/>
  <c r="AZ114" i="19"/>
  <c r="M40" i="21"/>
  <c r="AK40" i="21"/>
  <c r="AV6" i="18"/>
  <c r="AV19" i="18" s="1"/>
  <c r="AB7" i="19"/>
  <c r="DM6" i="18"/>
  <c r="AB7" i="11"/>
  <c r="AB7" i="21"/>
  <c r="AB7" i="20"/>
  <c r="AB7" i="5"/>
  <c r="AB7" i="23"/>
  <c r="AB7" i="22"/>
  <c r="AE31" i="18"/>
  <c r="AE35" i="18"/>
  <c r="AE11" i="18"/>
  <c r="AE32" i="18"/>
  <c r="AE36" i="18"/>
  <c r="AE29" i="18"/>
  <c r="AE15" i="18"/>
  <c r="AE30" i="18"/>
  <c r="AE33" i="18"/>
  <c r="AE34" i="18"/>
  <c r="CU13" i="18"/>
  <c r="CU58" i="18"/>
  <c r="CU27" i="18"/>
  <c r="AE16" i="18"/>
  <c r="AE17" i="18"/>
  <c r="AE10" i="18"/>
  <c r="N172" i="19"/>
  <c r="N215" i="19" s="1"/>
  <c r="N174" i="19"/>
  <c r="N217" i="19" s="1"/>
  <c r="N176" i="19"/>
  <c r="N219" i="19" s="1"/>
  <c r="N178" i="19"/>
  <c r="N221" i="19" s="1"/>
  <c r="N180" i="19"/>
  <c r="N223" i="19" s="1"/>
  <c r="N182" i="19"/>
  <c r="N225" i="19" s="1"/>
  <c r="N175" i="19"/>
  <c r="N218" i="19" s="1"/>
  <c r="N179" i="19"/>
  <c r="N222" i="19" s="1"/>
  <c r="N183" i="19"/>
  <c r="N226" i="19" s="1"/>
  <c r="N177" i="19"/>
  <c r="N220" i="19" s="1"/>
  <c r="N181" i="19"/>
  <c r="N224" i="19" s="1"/>
  <c r="N173" i="19"/>
  <c r="N216" i="19"/>
  <c r="N171" i="19"/>
  <c r="AK13" i="20"/>
  <c r="AJ19" i="22"/>
  <c r="AO99" i="19"/>
  <c r="AO98" i="19"/>
  <c r="AO70" i="19"/>
  <c r="AO90" i="19"/>
  <c r="AO64" i="19"/>
  <c r="AO62" i="19"/>
  <c r="BE13" i="20"/>
  <c r="BE14" i="20"/>
  <c r="BE15" i="23"/>
  <c r="BD14" i="20"/>
  <c r="BD19" i="22"/>
  <c r="BM51" i="20"/>
  <c r="BM95" i="19"/>
  <c r="BN50" i="20"/>
  <c r="BN51" i="20"/>
  <c r="BN95" i="19"/>
  <c r="BM12" i="20"/>
  <c r="AF14" i="20"/>
  <c r="AF15" i="23"/>
  <c r="AF19" i="22"/>
  <c r="AG13" i="20"/>
  <c r="W98" i="19"/>
  <c r="W70" i="19"/>
  <c r="O16" i="23"/>
  <c r="P20" i="22"/>
  <c r="D18" i="12"/>
  <c r="DB11" i="18"/>
  <c r="DC11" i="18"/>
  <c r="DE11" i="18"/>
  <c r="DG11" i="18"/>
  <c r="DF11" i="18"/>
  <c r="DH11" i="18"/>
  <c r="DJ11" i="18"/>
  <c r="DK11" i="18"/>
  <c r="DL11" i="18"/>
  <c r="DD11" i="18"/>
  <c r="DI11" i="18"/>
  <c r="DM11" i="18"/>
  <c r="AQ28" i="19"/>
  <c r="BC29" i="19"/>
  <c r="X13" i="20"/>
  <c r="X14" i="20"/>
  <c r="X15" i="23"/>
  <c r="W14" i="20"/>
  <c r="W15" i="23"/>
  <c r="W19" i="22"/>
  <c r="AG14" i="20"/>
  <c r="AG15" i="23"/>
  <c r="AH13" i="20"/>
  <c r="AH14" i="20"/>
  <c r="AH15" i="23"/>
  <c r="AG19" i="22"/>
  <c r="AY40" i="21"/>
  <c r="AG82" i="19"/>
  <c r="AG69" i="19"/>
  <c r="AV68" i="19"/>
  <c r="AQ93" i="19"/>
  <c r="BC37" i="20"/>
  <c r="AP85" i="19"/>
  <c r="BD101" i="19"/>
  <c r="BP93" i="19"/>
  <c r="DA10" i="18"/>
  <c r="M10" i="18"/>
  <c r="M12" i="18" s="1"/>
  <c r="Q12" i="18"/>
  <c r="AT23" i="17"/>
  <c r="BD28" i="19"/>
  <c r="BP29" i="19"/>
  <c r="B16" i="17"/>
  <c r="D16" i="17"/>
  <c r="G16" i="17"/>
  <c r="E17" i="17"/>
  <c r="F16" i="17"/>
  <c r="H16" i="17"/>
  <c r="C16" i="17"/>
  <c r="Z90" i="19"/>
  <c r="Z64" i="19"/>
  <c r="Z62" i="19"/>
  <c r="AQ104" i="19"/>
  <c r="BC104" i="19"/>
  <c r="BC96" i="19"/>
  <c r="CN29" i="18"/>
  <c r="CN35" i="18"/>
  <c r="CN15" i="18"/>
  <c r="CN17" i="18"/>
  <c r="CN32" i="18"/>
  <c r="CN11" i="18"/>
  <c r="CN34" i="18"/>
  <c r="CN36" i="18"/>
  <c r="CN33" i="18"/>
  <c r="CN31" i="18"/>
  <c r="CN10" i="18"/>
  <c r="CN16" i="18"/>
  <c r="CN30" i="18"/>
  <c r="P84" i="19"/>
  <c r="U14" i="20"/>
  <c r="U15" i="23"/>
  <c r="V13" i="20"/>
  <c r="V14" i="20"/>
  <c r="V15" i="23"/>
  <c r="U19" i="22"/>
  <c r="AD94" i="19"/>
  <c r="AP44" i="20"/>
  <c r="AF82" i="19"/>
  <c r="AF69" i="19"/>
  <c r="AF68" i="19"/>
  <c r="AQ95" i="19"/>
  <c r="BC51" i="20"/>
  <c r="BC87" i="19"/>
  <c r="AX63" i="19"/>
  <c r="BC74" i="19"/>
  <c r="BB40" i="21"/>
  <c r="F64" i="12"/>
  <c r="F28" i="13"/>
  <c r="BP117" i="19"/>
  <c r="BO114" i="19"/>
  <c r="BO71" i="19"/>
  <c r="AS16" i="23"/>
  <c r="AT16" i="23"/>
  <c r="E29" i="19"/>
  <c r="P40" i="19"/>
  <c r="AK16" i="23"/>
  <c r="Y98" i="19"/>
  <c r="Y70" i="19"/>
  <c r="D96" i="19"/>
  <c r="AP30" i="20"/>
  <c r="R7" i="19"/>
  <c r="R7" i="11"/>
  <c r="DC6" i="18"/>
  <c r="AL6" i="18"/>
  <c r="AL39" i="18" s="1"/>
  <c r="R7" i="23"/>
  <c r="R7" i="22"/>
  <c r="R7" i="20"/>
  <c r="R7" i="21"/>
  <c r="R7" i="5"/>
  <c r="DD6" i="18"/>
  <c r="AM6" i="18"/>
  <c r="AM40" i="18" s="1"/>
  <c r="S7" i="19"/>
  <c r="S7" i="11"/>
  <c r="S7" i="21"/>
  <c r="S7" i="22"/>
  <c r="S7" i="5"/>
  <c r="S7" i="23"/>
  <c r="S7" i="20"/>
  <c r="DF6" i="18"/>
  <c r="AO6" i="18"/>
  <c r="AO39" i="18" s="1"/>
  <c r="U7" i="11"/>
  <c r="U7" i="19"/>
  <c r="U7" i="23"/>
  <c r="U7" i="22"/>
  <c r="U7" i="5"/>
  <c r="U7" i="21"/>
  <c r="U7" i="20"/>
  <c r="DL6" i="18"/>
  <c r="AU6" i="18"/>
  <c r="AA7" i="19"/>
  <c r="AA7" i="21"/>
  <c r="AA7" i="22"/>
  <c r="AA7" i="20"/>
  <c r="AA7" i="5"/>
  <c r="AA7" i="11"/>
  <c r="AA7" i="23"/>
  <c r="T7" i="19"/>
  <c r="T7" i="11"/>
  <c r="DE6" i="18"/>
  <c r="AN6" i="18"/>
  <c r="AN40" i="18" s="1"/>
  <c r="AN39" i="18"/>
  <c r="T7" i="5"/>
  <c r="T7" i="23"/>
  <c r="T7" i="21"/>
  <c r="T7" i="20"/>
  <c r="T7" i="22"/>
  <c r="O172" i="19"/>
  <c r="O215" i="19" s="1"/>
  <c r="O174" i="19"/>
  <c r="O217" i="19" s="1"/>
  <c r="O176" i="19"/>
  <c r="O219" i="19" s="1"/>
  <c r="O178" i="19"/>
  <c r="O221" i="19" s="1"/>
  <c r="O180" i="19"/>
  <c r="O223" i="19" s="1"/>
  <c r="O182" i="19"/>
  <c r="O225" i="19" s="1"/>
  <c r="O173" i="19"/>
  <c r="O216" i="19" s="1"/>
  <c r="O177" i="19"/>
  <c r="O220" i="19" s="1"/>
  <c r="O181" i="19"/>
  <c r="O224" i="19" s="1"/>
  <c r="O171" i="19"/>
  <c r="O179" i="19"/>
  <c r="O222" i="19" s="1"/>
  <c r="O175" i="19"/>
  <c r="O218" i="19" s="1"/>
  <c r="O183" i="19"/>
  <c r="O226" i="19" s="1"/>
  <c r="M172" i="19"/>
  <c r="M215" i="19"/>
  <c r="M174" i="19"/>
  <c r="M217" i="19" s="1"/>
  <c r="M176" i="19"/>
  <c r="M219" i="19" s="1"/>
  <c r="M178" i="19"/>
  <c r="M221" i="19" s="1"/>
  <c r="M180" i="19"/>
  <c r="M223" i="19" s="1"/>
  <c r="M182" i="19"/>
  <c r="M225" i="19" s="1"/>
  <c r="M173" i="19"/>
  <c r="M216" i="19" s="1"/>
  <c r="M177" i="19"/>
  <c r="M220" i="19" s="1"/>
  <c r="M181" i="19"/>
  <c r="M224" i="19" s="1"/>
  <c r="M171" i="19"/>
  <c r="M179" i="19"/>
  <c r="M222" i="19"/>
  <c r="M175" i="19"/>
  <c r="M218" i="19" s="1"/>
  <c r="M183" i="19"/>
  <c r="M226" i="19" s="1"/>
  <c r="F60" i="12"/>
  <c r="G33" i="13"/>
  <c r="E24" i="19"/>
  <c r="P25" i="19"/>
  <c r="DA30" i="18"/>
  <c r="M30" i="18"/>
  <c r="R30" i="18" s="1"/>
  <c r="AF16" i="23"/>
  <c r="AG16" i="23"/>
  <c r="AD104" i="19"/>
  <c r="AP104" i="19"/>
  <c r="AP96" i="19"/>
  <c r="AC86" i="19"/>
  <c r="AI82" i="19"/>
  <c r="AI69" i="19"/>
  <c r="AA14" i="20"/>
  <c r="AA15" i="23"/>
  <c r="AB13" i="20"/>
  <c r="AB14" i="20"/>
  <c r="AB15" i="23"/>
  <c r="AA19" i="22"/>
  <c r="AK99" i="19"/>
  <c r="AK98" i="19"/>
  <c r="AK70" i="19"/>
  <c r="AK90" i="19"/>
  <c r="AK64" i="19"/>
  <c r="AK62" i="19"/>
  <c r="AU13" i="20"/>
  <c r="AU14" i="20"/>
  <c r="AU15" i="23"/>
  <c r="AT19" i="22"/>
  <c r="AT14" i="20"/>
  <c r="AT15" i="23"/>
  <c r="N82" i="19"/>
  <c r="N69" i="19"/>
  <c r="AQ13" i="20"/>
  <c r="AQ14" i="20"/>
  <c r="AO14" i="20"/>
  <c r="AO15" i="23"/>
  <c r="AO19" i="22"/>
  <c r="AL82" i="19"/>
  <c r="AL69" i="19"/>
  <c r="AL68" i="19"/>
  <c r="BD91" i="19"/>
  <c r="BP23" i="20"/>
  <c r="BP119" i="19"/>
  <c r="BK114" i="19"/>
  <c r="BK71" i="19"/>
  <c r="AO20" i="22"/>
  <c r="AO22" i="19"/>
  <c r="AO13" i="19"/>
  <c r="M16" i="23"/>
  <c r="AS82" i="19"/>
  <c r="AS69" i="19"/>
  <c r="AS68" i="19"/>
  <c r="AI16" i="23"/>
  <c r="AP84" i="19"/>
  <c r="AW82" i="19"/>
  <c r="AW69" i="19"/>
  <c r="AD95" i="19"/>
  <c r="AP51" i="20"/>
  <c r="BF90" i="19"/>
  <c r="BF64" i="19"/>
  <c r="BF62" i="19"/>
  <c r="AL13" i="20"/>
  <c r="AL14" i="20"/>
  <c r="AL15" i="23"/>
  <c r="AK19" i="22"/>
  <c r="AK14" i="20"/>
  <c r="AK15" i="23"/>
  <c r="AW13" i="20"/>
  <c r="AW14" i="20"/>
  <c r="AW15" i="23"/>
  <c r="AV19" i="22"/>
  <c r="AV14" i="20"/>
  <c r="AV15" i="23"/>
  <c r="AA40" i="21"/>
  <c r="AC87" i="19"/>
  <c r="AV30" i="17"/>
  <c r="T14" i="5" s="1"/>
  <c r="T31" i="23" s="1"/>
  <c r="AT31" i="17"/>
  <c r="AV56" i="18"/>
  <c r="AQ56" i="18"/>
  <c r="AM56" i="18"/>
  <c r="AO40" i="18"/>
  <c r="AV22" i="18"/>
  <c r="AO22" i="18"/>
  <c r="AP22" i="18"/>
  <c r="AT22" i="18"/>
  <c r="AU22" i="18"/>
  <c r="BH16" i="23"/>
  <c r="BI16" i="23"/>
  <c r="BL16" i="23"/>
  <c r="BK16" i="23"/>
  <c r="AL98" i="19"/>
  <c r="AL70" i="19"/>
  <c r="G172" i="19"/>
  <c r="G215" i="19" s="1"/>
  <c r="G174" i="19"/>
  <c r="G217" i="19" s="1"/>
  <c r="G176" i="19"/>
  <c r="G219" i="19" s="1"/>
  <c r="G178" i="19"/>
  <c r="G221" i="19" s="1"/>
  <c r="G180" i="19"/>
  <c r="G223" i="19" s="1"/>
  <c r="G182" i="19"/>
  <c r="G225" i="19" s="1"/>
  <c r="G173" i="19"/>
  <c r="G216" i="19" s="1"/>
  <c r="G177" i="19"/>
  <c r="G220" i="19" s="1"/>
  <c r="G181" i="19"/>
  <c r="G224" i="19" s="1"/>
  <c r="G171" i="19"/>
  <c r="G179" i="19"/>
  <c r="G222" i="19" s="1"/>
  <c r="G175" i="19"/>
  <c r="G218" i="19" s="1"/>
  <c r="G183" i="19"/>
  <c r="G226" i="19" s="1"/>
  <c r="L50" i="11"/>
  <c r="L25" i="11"/>
  <c r="L42" i="11"/>
  <c r="L17" i="11"/>
  <c r="AQ102" i="19"/>
  <c r="BC102" i="19"/>
  <c r="BC94" i="19"/>
  <c r="S90" i="19"/>
  <c r="S64" i="19"/>
  <c r="S62" i="19"/>
  <c r="AG99" i="19"/>
  <c r="AG98" i="19"/>
  <c r="AG70" i="19"/>
  <c r="AG90" i="19"/>
  <c r="AG64" i="19"/>
  <c r="AG62" i="19"/>
  <c r="BO58" i="20"/>
  <c r="BO96" i="19"/>
  <c r="BO12" i="20"/>
  <c r="BM114" i="19"/>
  <c r="BM71" i="19"/>
  <c r="BP115" i="19"/>
  <c r="U82" i="19"/>
  <c r="U69" i="19"/>
  <c r="U68" i="19"/>
  <c r="E82" i="19"/>
  <c r="E69" i="19"/>
  <c r="Y82" i="19"/>
  <c r="Y69" i="19"/>
  <c r="Y68" i="19"/>
  <c r="S82" i="19"/>
  <c r="S69" i="19"/>
  <c r="O82" i="19"/>
  <c r="O69" i="19"/>
  <c r="BF82" i="19"/>
  <c r="BF69" i="19"/>
  <c r="AS98" i="19"/>
  <c r="AS70" i="19"/>
  <c r="AQ82" i="19"/>
  <c r="BP85" i="19"/>
  <c r="V16" i="23"/>
  <c r="W16" i="23"/>
  <c r="AD101" i="19"/>
  <c r="AP101" i="19"/>
  <c r="AP93" i="19"/>
  <c r="BG90" i="19"/>
  <c r="BG64" i="19"/>
  <c r="P40" i="21"/>
  <c r="AM16" i="23"/>
  <c r="AL16" i="23"/>
  <c r="Q7" i="19"/>
  <c r="Q7" i="11"/>
  <c r="AK6" i="18"/>
  <c r="DB6" i="18"/>
  <c r="DB37" i="18"/>
  <c r="Q7" i="23"/>
  <c r="Q7" i="22"/>
  <c r="Q7" i="21"/>
  <c r="Q7" i="20"/>
  <c r="Q7" i="5"/>
  <c r="I22" i="19"/>
  <c r="I13" i="19"/>
  <c r="I20" i="22"/>
  <c r="DA17" i="18"/>
  <c r="M17" i="18"/>
  <c r="F17" i="11"/>
  <c r="F25" i="11"/>
  <c r="F42" i="11"/>
  <c r="F50" i="11"/>
  <c r="BA114" i="19"/>
  <c r="BA71" i="19"/>
  <c r="BC115" i="19"/>
  <c r="T16" i="23"/>
  <c r="AN100" i="19"/>
  <c r="AN98" i="19"/>
  <c r="AN70" i="19"/>
  <c r="AN68" i="19"/>
  <c r="AN90" i="19"/>
  <c r="AN64" i="19"/>
  <c r="AN62" i="19"/>
  <c r="BC60" i="20"/>
  <c r="AC31" i="18"/>
  <c r="AC35" i="18"/>
  <c r="AC11" i="18"/>
  <c r="AC32" i="18"/>
  <c r="AC36" i="18"/>
  <c r="AC30" i="18"/>
  <c r="AC33" i="18"/>
  <c r="AC29" i="18"/>
  <c r="AC10" i="18"/>
  <c r="AC34" i="18"/>
  <c r="AC15" i="18"/>
  <c r="CS13" i="18"/>
  <c r="CS58" i="18"/>
  <c r="CS27" i="18"/>
  <c r="AC17" i="18"/>
  <c r="AC16" i="18"/>
  <c r="AA90" i="19"/>
  <c r="AA64" i="19"/>
  <c r="AA62" i="19"/>
  <c r="K82" i="19"/>
  <c r="K69" i="19"/>
  <c r="BD82" i="19"/>
  <c r="BP83" i="19"/>
  <c r="BP20" i="22"/>
  <c r="H18" i="12"/>
  <c r="BO16" i="23"/>
  <c r="AV16" i="23"/>
  <c r="Z98" i="19"/>
  <c r="Z70" i="19"/>
  <c r="Y31" i="18"/>
  <c r="Y35" i="18"/>
  <c r="Y11" i="18"/>
  <c r="Y32" i="18"/>
  <c r="Y36" i="18"/>
  <c r="Y30" i="18"/>
  <c r="Y33" i="18"/>
  <c r="Y34" i="18"/>
  <c r="Y15" i="18"/>
  <c r="Y29" i="18"/>
  <c r="Y10" i="18"/>
  <c r="Y12" i="18" s="1"/>
  <c r="CO13" i="18"/>
  <c r="CO58" i="18"/>
  <c r="CO27" i="18"/>
  <c r="Y17" i="18"/>
  <c r="Y16" i="18"/>
  <c r="X31" i="18"/>
  <c r="X35" i="18"/>
  <c r="X11" i="18"/>
  <c r="X32" i="18"/>
  <c r="X36" i="18"/>
  <c r="X30" i="18"/>
  <c r="X33" i="18"/>
  <c r="X15" i="18"/>
  <c r="X29" i="18"/>
  <c r="X34" i="18"/>
  <c r="CN13" i="18"/>
  <c r="CN58" i="18"/>
  <c r="X16" i="18"/>
  <c r="X10" i="18"/>
  <c r="X17" i="18"/>
  <c r="V99" i="19"/>
  <c r="V98" i="19"/>
  <c r="V70" i="19"/>
  <c r="V90" i="19"/>
  <c r="V64" i="19"/>
  <c r="V62" i="19"/>
  <c r="BC86" i="19"/>
  <c r="AI99" i="19"/>
  <c r="AI98" i="19"/>
  <c r="AI70" i="19"/>
  <c r="AI90" i="19"/>
  <c r="AI64" i="19"/>
  <c r="AI62" i="19"/>
  <c r="AQ100" i="19"/>
  <c r="AE14" i="20"/>
  <c r="AE15" i="23"/>
  <c r="AE19" i="22"/>
  <c r="AF13" i="20"/>
  <c r="Y14" i="20"/>
  <c r="Y15" i="23"/>
  <c r="Z13" i="20"/>
  <c r="Z14" i="20"/>
  <c r="Z15" i="23"/>
  <c r="Y19" i="22"/>
  <c r="AX40" i="21"/>
  <c r="AZ65" i="19"/>
  <c r="BC65" i="19"/>
  <c r="BC106" i="19"/>
  <c r="BA23" i="20"/>
  <c r="BA91" i="19"/>
  <c r="BB22" i="20"/>
  <c r="BB23" i="20"/>
  <c r="BB91" i="19"/>
  <c r="BA12" i="20"/>
  <c r="AJ40" i="21"/>
  <c r="AJ25" i="18"/>
  <c r="Q38" i="21"/>
  <c r="AC20" i="21"/>
  <c r="H22" i="19"/>
  <c r="H13" i="19"/>
  <c r="H20" i="22"/>
  <c r="H16" i="23"/>
  <c r="S15" i="17"/>
  <c r="T15" i="17"/>
  <c r="AW16" i="23"/>
  <c r="U16" i="23"/>
  <c r="F82" i="19"/>
  <c r="F69" i="19"/>
  <c r="P86" i="19"/>
  <c r="AD100" i="19"/>
  <c r="AP100" i="19"/>
  <c r="AP92" i="19"/>
  <c r="AR82" i="19"/>
  <c r="AR69" i="19"/>
  <c r="AR68" i="19"/>
  <c r="E48" i="12"/>
  <c r="E116" i="12"/>
  <c r="H39" i="18"/>
  <c r="R39" i="18" s="1"/>
  <c r="H40" i="18"/>
  <c r="R40" i="18" s="1"/>
  <c r="H18" i="18"/>
  <c r="H38" i="18"/>
  <c r="R38" i="18" s="1"/>
  <c r="N38" i="18" s="1"/>
  <c r="S38" i="18" s="1"/>
  <c r="H37" i="18"/>
  <c r="H19" i="18"/>
  <c r="R19" i="18" s="1"/>
  <c r="H41" i="18"/>
  <c r="R41" i="18" s="1"/>
  <c r="M6" i="18"/>
  <c r="R6" i="18" s="1"/>
  <c r="AS6" i="18"/>
  <c r="AS39" i="18" s="1"/>
  <c r="DJ6" i="18"/>
  <c r="Y7" i="19"/>
  <c r="Y186" i="19" s="1"/>
  <c r="Y229" i="19" s="1"/>
  <c r="Y7" i="11"/>
  <c r="Y7" i="23"/>
  <c r="Y7" i="22"/>
  <c r="Y7" i="5"/>
  <c r="Y7" i="21"/>
  <c r="Y7" i="20"/>
  <c r="AT6" i="18"/>
  <c r="AT38" i="18"/>
  <c r="Z7" i="19"/>
  <c r="DK6" i="18"/>
  <c r="Z7" i="11"/>
  <c r="Z7" i="23"/>
  <c r="Z7" i="22"/>
  <c r="Z7" i="20"/>
  <c r="Z7" i="21"/>
  <c r="Z7" i="5"/>
  <c r="X7" i="19"/>
  <c r="DI6" i="18"/>
  <c r="AR6" i="18"/>
  <c r="AR38" i="18" s="1"/>
  <c r="AR39" i="18"/>
  <c r="X7" i="11"/>
  <c r="X7" i="23"/>
  <c r="X7" i="22"/>
  <c r="X7" i="5"/>
  <c r="X7" i="21"/>
  <c r="X7" i="20"/>
  <c r="AC5" i="20"/>
  <c r="AC5" i="23"/>
  <c r="AC5" i="22"/>
  <c r="DN4" i="18"/>
  <c r="AC5" i="11"/>
  <c r="AC5" i="21"/>
  <c r="AC5" i="19"/>
  <c r="AW4" i="18"/>
  <c r="AC5" i="5"/>
  <c r="O17" i="11"/>
  <c r="O50" i="11"/>
  <c r="O25" i="11"/>
  <c r="O42" i="11"/>
  <c r="V82" i="19"/>
  <c r="V69" i="19"/>
  <c r="AP20" i="21"/>
  <c r="AK18" i="18"/>
  <c r="AL18" i="18"/>
  <c r="AN52" i="18"/>
  <c r="AO52" i="18"/>
  <c r="K16" i="23"/>
  <c r="L16" i="23"/>
  <c r="J16" i="23"/>
  <c r="BC20" i="22"/>
  <c r="G18" i="12"/>
  <c r="BB16" i="23"/>
  <c r="Q28" i="19"/>
  <c r="AC29" i="19"/>
  <c r="AZ16" i="23"/>
  <c r="H17" i="11"/>
  <c r="H25" i="11"/>
  <c r="H42" i="11"/>
  <c r="H50" i="11"/>
  <c r="Z31" i="18"/>
  <c r="Z35" i="18"/>
  <c r="Z11" i="18"/>
  <c r="Z32" i="18"/>
  <c r="Z36" i="18"/>
  <c r="Z33" i="18"/>
  <c r="Z10" i="18"/>
  <c r="Z15" i="18"/>
  <c r="Z29" i="18"/>
  <c r="Z30" i="18"/>
  <c r="CP58" i="18"/>
  <c r="CP27" i="18"/>
  <c r="CP13" i="18"/>
  <c r="Z34" i="18"/>
  <c r="Z17" i="18"/>
  <c r="Z16" i="18"/>
  <c r="AD14" i="20"/>
  <c r="AD19" i="22"/>
  <c r="AE13" i="20"/>
  <c r="AU99" i="19"/>
  <c r="AU98" i="19"/>
  <c r="AU70" i="19"/>
  <c r="AU90" i="19"/>
  <c r="AU64" i="19"/>
  <c r="AU62" i="19"/>
  <c r="AQ91" i="19"/>
  <c r="BC23" i="20"/>
  <c r="BP118" i="19"/>
  <c r="BJ114" i="19"/>
  <c r="BJ71" i="19"/>
  <c r="E40" i="21"/>
  <c r="W90" i="19"/>
  <c r="W64" i="19"/>
  <c r="W62" i="19"/>
  <c r="BD65" i="19"/>
  <c r="BP65" i="19"/>
  <c r="BP106" i="19"/>
  <c r="BG13" i="20"/>
  <c r="BF14" i="20"/>
  <c r="BF15" i="23"/>
  <c r="BF19" i="22"/>
  <c r="AC38" i="21"/>
  <c r="AN13" i="20"/>
  <c r="AN14" i="20"/>
  <c r="AN15" i="23"/>
  <c r="AM19" i="22"/>
  <c r="AM14" i="20"/>
  <c r="AM15" i="23"/>
  <c r="BF98" i="19"/>
  <c r="BF70" i="19"/>
  <c r="AW99" i="19"/>
  <c r="AW98" i="19"/>
  <c r="AW70" i="19"/>
  <c r="AW90" i="19"/>
  <c r="AW64" i="19"/>
  <c r="AW62" i="19"/>
  <c r="BP10" i="21"/>
  <c r="BP38" i="21"/>
  <c r="BD38" i="21"/>
  <c r="BD95" i="19"/>
  <c r="BA82" i="19"/>
  <c r="BA69" i="19"/>
  <c r="BJ44" i="20"/>
  <c r="BJ94" i="19"/>
  <c r="BJ102" i="19"/>
  <c r="BK43" i="20"/>
  <c r="BK44" i="20"/>
  <c r="BK94" i="19"/>
  <c r="BK102" i="19"/>
  <c r="BJ12" i="20"/>
  <c r="P87" i="19"/>
  <c r="BP87" i="19"/>
  <c r="AL56" i="18"/>
  <c r="AT56" i="18"/>
  <c r="AK56" i="18"/>
  <c r="AU40" i="18"/>
  <c r="DB40" i="18"/>
  <c r="AT40" i="18"/>
  <c r="AQ22" i="18"/>
  <c r="AR22" i="18"/>
  <c r="AK22" i="18"/>
  <c r="AM22" i="18"/>
  <c r="AN22" i="18"/>
  <c r="BA16" i="23"/>
  <c r="Z82" i="19"/>
  <c r="Z69" i="19"/>
  <c r="Z68" i="19"/>
  <c r="L82" i="19"/>
  <c r="L69" i="19"/>
  <c r="AA31" i="18"/>
  <c r="AA35" i="18"/>
  <c r="AA11" i="18"/>
  <c r="AA32" i="18"/>
  <c r="AA36" i="18"/>
  <c r="AA33" i="18"/>
  <c r="AA30" i="18"/>
  <c r="AA10" i="18"/>
  <c r="AA15" i="18"/>
  <c r="AA29" i="18"/>
  <c r="CQ13" i="18"/>
  <c r="CQ58" i="18"/>
  <c r="CQ27" i="18"/>
  <c r="AA16" i="18"/>
  <c r="AA34" i="18"/>
  <c r="AA17" i="18"/>
  <c r="I172" i="19"/>
  <c r="I215" i="19" s="1"/>
  <c r="I174" i="19"/>
  <c r="I217" i="19" s="1"/>
  <c r="I176" i="19"/>
  <c r="I219" i="19" s="1"/>
  <c r="I178" i="19"/>
  <c r="I221" i="19" s="1"/>
  <c r="I180" i="19"/>
  <c r="I223" i="19" s="1"/>
  <c r="I182" i="19"/>
  <c r="I225" i="19" s="1"/>
  <c r="I175" i="19"/>
  <c r="I218" i="19" s="1"/>
  <c r="I179" i="19"/>
  <c r="I222" i="19" s="1"/>
  <c r="I183" i="19"/>
  <c r="I226" i="19" s="1"/>
  <c r="I173" i="19"/>
  <c r="I216" i="19" s="1"/>
  <c r="I181" i="19"/>
  <c r="I224" i="19" s="1"/>
  <c r="I177" i="19"/>
  <c r="I171" i="19"/>
  <c r="AB82" i="19"/>
  <c r="AB69" i="19"/>
  <c r="AB68" i="19"/>
  <c r="S98" i="19"/>
  <c r="S70" i="19"/>
  <c r="BD102" i="19"/>
  <c r="G64" i="12"/>
  <c r="G28" i="13"/>
  <c r="BH40" i="21"/>
  <c r="D82" i="19"/>
  <c r="P83" i="19"/>
  <c r="G82" i="19"/>
  <c r="G69" i="19"/>
  <c r="AD82" i="19"/>
  <c r="AP83" i="19"/>
  <c r="W82" i="19"/>
  <c r="W69" i="19"/>
  <c r="W68" i="19"/>
  <c r="AM82" i="19"/>
  <c r="AM69" i="19"/>
  <c r="BN82" i="19"/>
  <c r="BN69" i="19"/>
  <c r="AC30" i="20"/>
  <c r="T90" i="19"/>
  <c r="T64" i="19"/>
  <c r="T62" i="19"/>
  <c r="T60" i="19"/>
  <c r="T14" i="19"/>
  <c r="BG98" i="19"/>
  <c r="BG70" i="19"/>
  <c r="AN42" i="22"/>
  <c r="AN60" i="19"/>
  <c r="AN14" i="19"/>
  <c r="R42" i="22"/>
  <c r="R60" i="19"/>
  <c r="R14" i="19"/>
  <c r="BI42" i="22"/>
  <c r="EC11" i="18"/>
  <c r="O11" i="18"/>
  <c r="T11" i="18" s="1"/>
  <c r="BD40" i="21"/>
  <c r="AD15" i="23"/>
  <c r="AP14" i="20"/>
  <c r="DO38" i="18"/>
  <c r="AD103" i="19"/>
  <c r="AP103" i="19"/>
  <c r="AP95" i="19"/>
  <c r="BD99" i="19"/>
  <c r="BD90" i="19"/>
  <c r="BP91" i="19"/>
  <c r="AQ15" i="23"/>
  <c r="AQ20" i="22"/>
  <c r="AQ22" i="19"/>
  <c r="BC28" i="19"/>
  <c r="AM39" i="18"/>
  <c r="BH94" i="19"/>
  <c r="BP44" i="20"/>
  <c r="AZ13" i="20"/>
  <c r="AZ14" i="20"/>
  <c r="AZ15" i="23"/>
  <c r="AY19" i="22"/>
  <c r="AA42" i="22"/>
  <c r="AA60" i="19"/>
  <c r="AA14" i="19"/>
  <c r="AU68" i="19"/>
  <c r="BL13" i="20"/>
  <c r="BL14" i="20"/>
  <c r="BL15" i="23"/>
  <c r="BK19" i="22"/>
  <c r="DB18" i="18"/>
  <c r="DH13" i="18"/>
  <c r="DH58" i="18"/>
  <c r="DH27" i="18"/>
  <c r="AQ18" i="18"/>
  <c r="AQ37" i="18"/>
  <c r="DB19" i="18"/>
  <c r="G16" i="23"/>
  <c r="AA50" i="11"/>
  <c r="AA25" i="11"/>
  <c r="AA42" i="11"/>
  <c r="AA17" i="11"/>
  <c r="CO33" i="18"/>
  <c r="CO29" i="18"/>
  <c r="CN57" i="18"/>
  <c r="AT24" i="17"/>
  <c r="BM103" i="19"/>
  <c r="BM98" i="19"/>
  <c r="BM70" i="19"/>
  <c r="BM68" i="19"/>
  <c r="BM90" i="19"/>
  <c r="BM64" i="19"/>
  <c r="BM62" i="19"/>
  <c r="BD96" i="19"/>
  <c r="BP58" i="20"/>
  <c r="BP40" i="21"/>
  <c r="X188" i="19"/>
  <c r="X231" i="19" s="1"/>
  <c r="X190" i="19"/>
  <c r="X233" i="19"/>
  <c r="X187" i="19"/>
  <c r="X230" i="19" s="1"/>
  <c r="X185" i="19"/>
  <c r="X228" i="19"/>
  <c r="X189" i="19"/>
  <c r="X232" i="19" s="1"/>
  <c r="X184" i="19"/>
  <c r="X186" i="19"/>
  <c r="X229" i="19" s="1"/>
  <c r="Z185" i="19"/>
  <c r="Z228" i="19" s="1"/>
  <c r="Z187" i="19"/>
  <c r="Z230" i="19" s="1"/>
  <c r="Z188" i="19"/>
  <c r="Z231" i="19" s="1"/>
  <c r="Z186" i="19"/>
  <c r="Z229" i="19" s="1"/>
  <c r="Z190" i="19"/>
  <c r="Z233" i="19" s="1"/>
  <c r="Z184" i="19"/>
  <c r="Z189" i="19"/>
  <c r="Z232" i="19" s="1"/>
  <c r="Y185" i="19"/>
  <c r="Y228" i="19" s="1"/>
  <c r="Y187" i="19"/>
  <c r="Y230" i="19"/>
  <c r="Y190" i="19"/>
  <c r="Y233" i="19" s="1"/>
  <c r="Y188" i="19"/>
  <c r="Y231" i="19"/>
  <c r="Y184" i="19"/>
  <c r="Y189" i="19"/>
  <c r="Y232" i="19" s="1"/>
  <c r="N41" i="18"/>
  <c r="DO41" i="18"/>
  <c r="R18" i="18"/>
  <c r="H26" i="18"/>
  <c r="Q40" i="21"/>
  <c r="BB13" i="20"/>
  <c r="BB14" i="20"/>
  <c r="BB15" i="23"/>
  <c r="BA19" i="22"/>
  <c r="BA14" i="20"/>
  <c r="BA15" i="23"/>
  <c r="BD69" i="19"/>
  <c r="BP82" i="19"/>
  <c r="DC37" i="18"/>
  <c r="DD37" i="18" s="1"/>
  <c r="DE37" i="18" s="1"/>
  <c r="DF37" i="18" s="1"/>
  <c r="DG37" i="18" s="1"/>
  <c r="DH37" i="18" s="1"/>
  <c r="U42" i="22"/>
  <c r="U60" i="19"/>
  <c r="U14" i="19"/>
  <c r="BO19" i="22"/>
  <c r="BO14" i="20"/>
  <c r="BO15" i="23"/>
  <c r="G214" i="19"/>
  <c r="G170" i="19"/>
  <c r="AT32" i="17"/>
  <c r="AV31" i="17"/>
  <c r="U14" i="5" s="1"/>
  <c r="U31" i="23" s="1"/>
  <c r="AL42" i="22"/>
  <c r="AL60" i="19"/>
  <c r="AL14" i="19"/>
  <c r="T42" i="11"/>
  <c r="T50" i="11"/>
  <c r="T17" i="11"/>
  <c r="T25" i="11"/>
  <c r="AA188" i="19"/>
  <c r="AA231" i="19" s="1"/>
  <c r="AA190" i="19"/>
  <c r="AA233" i="19" s="1"/>
  <c r="AA185" i="19"/>
  <c r="AA228" i="19" s="1"/>
  <c r="AA189" i="19"/>
  <c r="AA232" i="19" s="1"/>
  <c r="AA187" i="19"/>
  <c r="AA230" i="19" s="1"/>
  <c r="AA186" i="19"/>
  <c r="AA229" i="19" s="1"/>
  <c r="AA184" i="19"/>
  <c r="U185" i="19"/>
  <c r="U228" i="19"/>
  <c r="U187" i="19"/>
  <c r="U230" i="19"/>
  <c r="U188" i="19"/>
  <c r="U231" i="19" s="1"/>
  <c r="U190" i="19"/>
  <c r="U233" i="19" s="1"/>
  <c r="U186" i="19"/>
  <c r="U229" i="19"/>
  <c r="U184" i="19"/>
  <c r="U189" i="19"/>
  <c r="U232" i="19" s="1"/>
  <c r="R25" i="11"/>
  <c r="R42" i="11"/>
  <c r="R17" i="11"/>
  <c r="R50" i="11"/>
  <c r="D104" i="19"/>
  <c r="E28" i="19"/>
  <c r="P29" i="19"/>
  <c r="BC63" i="19"/>
  <c r="AF42" i="22"/>
  <c r="AF60" i="19"/>
  <c r="AF14" i="19"/>
  <c r="CO16" i="18"/>
  <c r="CO36" i="18"/>
  <c r="CO17" i="18"/>
  <c r="J16" i="17"/>
  <c r="I16" i="17"/>
  <c r="AV42" i="22"/>
  <c r="AV60" i="19"/>
  <c r="AV14" i="19"/>
  <c r="AB185" i="19"/>
  <c r="AB228" i="19" s="1"/>
  <c r="AB187" i="19"/>
  <c r="AB230" i="19"/>
  <c r="AB188" i="19"/>
  <c r="AB231" i="19"/>
  <c r="AB190" i="19"/>
  <c r="AB233" i="19" s="1"/>
  <c r="AB189" i="19"/>
  <c r="AB232" i="19" s="1"/>
  <c r="AB186" i="19"/>
  <c r="AB229" i="19"/>
  <c r="AB184" i="19"/>
  <c r="AZ71" i="19"/>
  <c r="BC71" i="19"/>
  <c r="BC114" i="19"/>
  <c r="Q69" i="19"/>
  <c r="AC82" i="19"/>
  <c r="AL40" i="18"/>
  <c r="AY13" i="20"/>
  <c r="AY14" i="20"/>
  <c r="AY15" i="23"/>
  <c r="AX19" i="22"/>
  <c r="AX14" i="20"/>
  <c r="AX15" i="23"/>
  <c r="BJ101" i="19"/>
  <c r="BJ98" i="19"/>
  <c r="BJ70" i="19"/>
  <c r="BJ68" i="19"/>
  <c r="BJ90" i="19"/>
  <c r="BJ64" i="19"/>
  <c r="BJ62" i="19"/>
  <c r="AR18" i="18"/>
  <c r="AQ38" i="18"/>
  <c r="AV41" i="18"/>
  <c r="AR41" i="18"/>
  <c r="AL38" i="18"/>
  <c r="AM41" i="18"/>
  <c r="AM19" i="18"/>
  <c r="AS19" i="18"/>
  <c r="AS38" i="18"/>
  <c r="AM38" i="18"/>
  <c r="AY99" i="19"/>
  <c r="AY98" i="19"/>
  <c r="AY70" i="19"/>
  <c r="AY68" i="19"/>
  <c r="AY90" i="19"/>
  <c r="AY64" i="19"/>
  <c r="AY62" i="19"/>
  <c r="D224" i="19"/>
  <c r="D225" i="19"/>
  <c r="D218" i="19"/>
  <c r="AH68" i="19"/>
  <c r="AD16" i="17"/>
  <c r="AC16" i="17"/>
  <c r="AK68" i="19"/>
  <c r="BL99" i="19"/>
  <c r="BL98" i="19"/>
  <c r="BL70" i="19"/>
  <c r="BL68" i="19"/>
  <c r="BL90" i="19"/>
  <c r="BL64" i="19"/>
  <c r="BL62" i="19"/>
  <c r="AF31" i="17"/>
  <c r="AH30" i="17"/>
  <c r="T12" i="5"/>
  <c r="T29" i="23" s="1"/>
  <c r="DB39" i="18"/>
  <c r="AJ42" i="22"/>
  <c r="AJ60" i="19"/>
  <c r="AJ14" i="19"/>
  <c r="G30" i="13"/>
  <c r="G65" i="12"/>
  <c r="Z42" i="22"/>
  <c r="Z60" i="19"/>
  <c r="Z14" i="19"/>
  <c r="Q187" i="19"/>
  <c r="Q188" i="19"/>
  <c r="Q185" i="19"/>
  <c r="Q186" i="19"/>
  <c r="Q184" i="19"/>
  <c r="Q189" i="19"/>
  <c r="Q190" i="19"/>
  <c r="BF68" i="19"/>
  <c r="DO30" i="18"/>
  <c r="N30" i="18"/>
  <c r="S30" i="18" s="1"/>
  <c r="O170" i="19"/>
  <c r="O214" i="19"/>
  <c r="DC10" i="18"/>
  <c r="DC12" i="18"/>
  <c r="DE10" i="18"/>
  <c r="DE12" i="18" s="1"/>
  <c r="DF10" i="18"/>
  <c r="DF12" i="18" s="1"/>
  <c r="DH10" i="18"/>
  <c r="DH12" i="18" s="1"/>
  <c r="DJ10" i="18"/>
  <c r="DJ12" i="18"/>
  <c r="DK10" i="18"/>
  <c r="DK12" i="18" s="1"/>
  <c r="DM10" i="18"/>
  <c r="DM12" i="18"/>
  <c r="DD10" i="18"/>
  <c r="DD12" i="18"/>
  <c r="DB10" i="18"/>
  <c r="DG10" i="18"/>
  <c r="DG12" i="18"/>
  <c r="DI10" i="18"/>
  <c r="DI12" i="18" s="1"/>
  <c r="DL10" i="18"/>
  <c r="DL12" i="18"/>
  <c r="AQ101" i="19"/>
  <c r="BC101" i="19"/>
  <c r="BC93" i="19"/>
  <c r="BO68" i="19"/>
  <c r="BE42" i="22"/>
  <c r="BG42" i="22"/>
  <c r="AP40" i="21"/>
  <c r="AM68" i="19"/>
  <c r="I214" i="19"/>
  <c r="BK13" i="20"/>
  <c r="BK14" i="20"/>
  <c r="BK15" i="23"/>
  <c r="BJ19" i="22"/>
  <c r="BP51" i="20"/>
  <c r="X42" i="11"/>
  <c r="X50" i="11"/>
  <c r="X25" i="11"/>
  <c r="X17" i="11"/>
  <c r="DK13" i="18"/>
  <c r="DK58" i="18"/>
  <c r="DK27" i="18"/>
  <c r="AT37" i="18"/>
  <c r="AT18" i="18"/>
  <c r="N19" i="18"/>
  <c r="S19" i="18" s="1"/>
  <c r="DO19" i="18"/>
  <c r="DO40" i="18"/>
  <c r="N40" i="18"/>
  <c r="S40" i="18" s="1"/>
  <c r="O40" i="18" s="1"/>
  <c r="T40" i="18" s="1"/>
  <c r="AR42" i="22"/>
  <c r="AR60" i="19"/>
  <c r="AR14" i="19"/>
  <c r="BB99" i="19"/>
  <c r="BB98" i="19"/>
  <c r="BB70" i="19"/>
  <c r="BB68" i="19"/>
  <c r="BB90" i="19"/>
  <c r="BB64" i="19"/>
  <c r="BB62" i="19"/>
  <c r="R17" i="18"/>
  <c r="I16" i="23"/>
  <c r="DB13" i="18"/>
  <c r="DB27" i="18"/>
  <c r="DB58" i="18"/>
  <c r="AK37" i="18"/>
  <c r="AK40" i="18"/>
  <c r="AQ69" i="19"/>
  <c r="BC82" i="19"/>
  <c r="S68" i="19"/>
  <c r="BO104" i="19"/>
  <c r="BO98" i="19"/>
  <c r="BO70" i="19"/>
  <c r="BO90" i="19"/>
  <c r="BO64" i="19"/>
  <c r="BO62" i="19"/>
  <c r="AW68" i="19"/>
  <c r="AO16" i="23"/>
  <c r="AP20" i="22"/>
  <c r="F18" i="12"/>
  <c r="AP19" i="22"/>
  <c r="F17" i="12"/>
  <c r="AI68" i="19"/>
  <c r="DC30" i="18"/>
  <c r="DE30" i="18"/>
  <c r="DJ30" i="18"/>
  <c r="DM30" i="18"/>
  <c r="DB30" i="18"/>
  <c r="DF30" i="18"/>
  <c r="DI30" i="18"/>
  <c r="DL30" i="18"/>
  <c r="DH30" i="18"/>
  <c r="DD30" i="18"/>
  <c r="DG30" i="18"/>
  <c r="DK30" i="18"/>
  <c r="T188" i="19"/>
  <c r="T231" i="19"/>
  <c r="T187" i="19"/>
  <c r="T230" i="19" s="1"/>
  <c r="T185" i="19"/>
  <c r="T228" i="19" s="1"/>
  <c r="T184" i="19"/>
  <c r="T189" i="19"/>
  <c r="T232" i="19"/>
  <c r="T190" i="19"/>
  <c r="T233" i="19" s="1"/>
  <c r="T186" i="19"/>
  <c r="T229" i="19"/>
  <c r="DL13" i="18"/>
  <c r="DL58" i="18"/>
  <c r="DL27" i="18"/>
  <c r="AU37" i="18"/>
  <c r="U17" i="11"/>
  <c r="U25" i="11"/>
  <c r="U42" i="11"/>
  <c r="U50" i="11"/>
  <c r="S17" i="11"/>
  <c r="S25" i="11"/>
  <c r="S42" i="11"/>
  <c r="S50" i="11"/>
  <c r="R188" i="19"/>
  <c r="R231" i="19" s="1"/>
  <c r="R185" i="19"/>
  <c r="R228" i="19" s="1"/>
  <c r="R187" i="19"/>
  <c r="R230" i="19" s="1"/>
  <c r="R190" i="19"/>
  <c r="R233" i="19" s="1"/>
  <c r="R186" i="19"/>
  <c r="R229" i="19" s="1"/>
  <c r="R189" i="19"/>
  <c r="R232" i="19" s="1"/>
  <c r="R184" i="19"/>
  <c r="CN12" i="18"/>
  <c r="CO10" i="18"/>
  <c r="CO34" i="18"/>
  <c r="CN26" i="18"/>
  <c r="CO15" i="18"/>
  <c r="AG68" i="19"/>
  <c r="DN11" i="18"/>
  <c r="BN13" i="20"/>
  <c r="BN14" i="20"/>
  <c r="BN15" i="23"/>
  <c r="BM14" i="20"/>
  <c r="BM15" i="23"/>
  <c r="BM19" i="22"/>
  <c r="N214" i="19"/>
  <c r="N213" i="19" s="1"/>
  <c r="N170" i="19"/>
  <c r="DM58" i="18"/>
  <c r="DM27" i="18"/>
  <c r="DM13" i="18"/>
  <c r="AV37" i="18"/>
  <c r="AV40" i="18"/>
  <c r="AT42" i="22"/>
  <c r="AT60" i="19"/>
  <c r="AT14" i="19"/>
  <c r="AO68" i="19"/>
  <c r="BE90" i="19"/>
  <c r="BE64" i="19"/>
  <c r="BE62" i="19"/>
  <c r="BE60" i="19"/>
  <c r="BE14" i="19"/>
  <c r="BD100" i="19"/>
  <c r="BP100" i="19"/>
  <c r="BP92" i="19"/>
  <c r="BG62" i="19"/>
  <c r="BG60" i="19"/>
  <c r="BG14" i="19"/>
  <c r="BP63" i="19"/>
  <c r="AD99" i="19"/>
  <c r="AD90" i="19"/>
  <c r="AP91" i="19"/>
  <c r="AD20" i="22"/>
  <c r="AD22" i="19"/>
  <c r="AP28" i="19"/>
  <c r="AT41" i="18"/>
  <c r="AK38" i="18"/>
  <c r="AK41" i="18"/>
  <c r="AU41" i="18"/>
  <c r="AT19" i="18"/>
  <c r="AT39" i="18"/>
  <c r="AU39" i="18"/>
  <c r="AK39" i="18"/>
  <c r="AZ99" i="19"/>
  <c r="AZ98" i="19"/>
  <c r="AZ70" i="19"/>
  <c r="AZ68" i="19"/>
  <c r="AZ90" i="19"/>
  <c r="AZ64" i="19"/>
  <c r="AZ62" i="19"/>
  <c r="D216" i="19"/>
  <c r="D226" i="19"/>
  <c r="X17" i="17"/>
  <c r="Z17" i="17"/>
  <c r="Y18" i="17"/>
  <c r="V17" i="17"/>
  <c r="AA17" i="17"/>
  <c r="AB17" i="17"/>
  <c r="W17" i="17"/>
  <c r="BK99" i="19"/>
  <c r="BK98" i="19"/>
  <c r="BK70" i="19"/>
  <c r="BK68" i="19"/>
  <c r="BK90" i="19"/>
  <c r="BK64" i="19"/>
  <c r="BK62" i="19"/>
  <c r="AU16" i="23"/>
  <c r="W42" i="11"/>
  <c r="W50" i="11"/>
  <c r="W17" i="11"/>
  <c r="W25" i="11"/>
  <c r="DB38" i="18"/>
  <c r="G260" i="1"/>
  <c r="G89" i="21"/>
  <c r="G30" i="22"/>
  <c r="T16" i="17"/>
  <c r="S16" i="17"/>
  <c r="D69" i="19"/>
  <c r="P82" i="19"/>
  <c r="AB42" i="22"/>
  <c r="AB60" i="19"/>
  <c r="AB14" i="19"/>
  <c r="AC40" i="21"/>
  <c r="Y42" i="11"/>
  <c r="Y50" i="11"/>
  <c r="Y17" i="11"/>
  <c r="Y25" i="11"/>
  <c r="AS42" i="22"/>
  <c r="AS60" i="19"/>
  <c r="AS14" i="19"/>
  <c r="DD13" i="18"/>
  <c r="DD58" i="18"/>
  <c r="DD27" i="18"/>
  <c r="AM37" i="18"/>
  <c r="F65" i="12"/>
  <c r="F30" i="13"/>
  <c r="AQ103" i="19"/>
  <c r="BC103" i="19"/>
  <c r="BC95" i="19"/>
  <c r="CO30" i="18"/>
  <c r="CO32" i="18"/>
  <c r="BD20" i="22"/>
  <c r="BD22" i="19"/>
  <c r="BP28" i="19"/>
  <c r="D20" i="22"/>
  <c r="D16" i="23"/>
  <c r="D22" i="19"/>
  <c r="P28" i="19"/>
  <c r="H214" i="19"/>
  <c r="H170" i="19"/>
  <c r="AD69" i="19"/>
  <c r="AP82" i="19"/>
  <c r="DC40" i="18"/>
  <c r="DD40" i="18" s="1"/>
  <c r="DE40" i="18" s="1"/>
  <c r="DF40" i="18" s="1"/>
  <c r="DG40" i="18" s="1"/>
  <c r="DH40" i="18" s="1"/>
  <c r="BA68" i="19"/>
  <c r="BP37" i="20"/>
  <c r="W42" i="22"/>
  <c r="W60" i="19"/>
  <c r="W14" i="19"/>
  <c r="AA12" i="18"/>
  <c r="BD103" i="19"/>
  <c r="BP103" i="19"/>
  <c r="BP95" i="19"/>
  <c r="AQ99" i="19"/>
  <c r="AQ90" i="19"/>
  <c r="BC91" i="19"/>
  <c r="Q20" i="22"/>
  <c r="Q22" i="19"/>
  <c r="AC28" i="19"/>
  <c r="AM18" i="18"/>
  <c r="V68" i="19"/>
  <c r="DI58" i="18"/>
  <c r="DI27" i="18"/>
  <c r="DI13" i="18"/>
  <c r="AR37" i="18"/>
  <c r="Z17" i="11"/>
  <c r="Z25" i="11"/>
  <c r="Z42" i="11"/>
  <c r="Z50" i="11"/>
  <c r="DJ13" i="18"/>
  <c r="DJ58" i="18"/>
  <c r="DJ27" i="18"/>
  <c r="AS18" i="18"/>
  <c r="AS37" i="18"/>
  <c r="AS40" i="18"/>
  <c r="H57" i="18"/>
  <c r="DO39" i="18"/>
  <c r="N39" i="18"/>
  <c r="S39" i="18" s="1"/>
  <c r="BA99" i="19"/>
  <c r="BA98" i="19"/>
  <c r="BA70" i="19"/>
  <c r="BA90" i="19"/>
  <c r="BA64" i="19"/>
  <c r="BA62" i="19"/>
  <c r="X12" i="18"/>
  <c r="X13" i="18" s="1"/>
  <c r="D12" i="22" s="1"/>
  <c r="AC12" i="18"/>
  <c r="DC17" i="18"/>
  <c r="DE17" i="18"/>
  <c r="DH17" i="18"/>
  <c r="DJ17" i="18"/>
  <c r="DK17" i="18"/>
  <c r="DM17" i="18"/>
  <c r="DF17" i="18"/>
  <c r="DI17" i="18"/>
  <c r="DL17" i="18"/>
  <c r="DB17" i="18"/>
  <c r="DD17" i="18"/>
  <c r="DG17" i="18"/>
  <c r="Q50" i="11"/>
  <c r="Q17" i="11"/>
  <c r="Q25" i="11"/>
  <c r="Q42" i="11"/>
  <c r="Y42" i="22"/>
  <c r="Y60" i="19"/>
  <c r="Y14" i="19"/>
  <c r="AQ40" i="18"/>
  <c r="M214" i="19"/>
  <c r="M170" i="19"/>
  <c r="DE58" i="18"/>
  <c r="DE27" i="18"/>
  <c r="DE13" i="18"/>
  <c r="AN18" i="18"/>
  <c r="AN37" i="18"/>
  <c r="DF13" i="18"/>
  <c r="DF27" i="18"/>
  <c r="DF58" i="18"/>
  <c r="AO18" i="18"/>
  <c r="AO37" i="18"/>
  <c r="S185" i="19"/>
  <c r="S228" i="19" s="1"/>
  <c r="S187" i="19"/>
  <c r="S188" i="19"/>
  <c r="S231" i="19" s="1"/>
  <c r="S190" i="19"/>
  <c r="S233" i="19" s="1"/>
  <c r="S186" i="19"/>
  <c r="S229" i="19" s="1"/>
  <c r="S184" i="19"/>
  <c r="S189" i="19"/>
  <c r="S232" i="19" s="1"/>
  <c r="DC13" i="18"/>
  <c r="DC58" i="18"/>
  <c r="DC27" i="18"/>
  <c r="AL37" i="18"/>
  <c r="AD102" i="19"/>
  <c r="AP102" i="19"/>
  <c r="AP94" i="19"/>
  <c r="CO31" i="18"/>
  <c r="CO11" i="18"/>
  <c r="CO35" i="18"/>
  <c r="F17" i="17"/>
  <c r="E18" i="17"/>
  <c r="G17" i="17"/>
  <c r="D17" i="17"/>
  <c r="B17" i="17"/>
  <c r="H17" i="17"/>
  <c r="C17" i="17"/>
  <c r="R10" i="18"/>
  <c r="BN103" i="19"/>
  <c r="BN98" i="19"/>
  <c r="BN70" i="19"/>
  <c r="BN68" i="19"/>
  <c r="BN90" i="19"/>
  <c r="BN64" i="19"/>
  <c r="BN62" i="19"/>
  <c r="BD15" i="23"/>
  <c r="AE12" i="18"/>
  <c r="AB42" i="11"/>
  <c r="AB17" i="11"/>
  <c r="AB50" i="11"/>
  <c r="AB25" i="11"/>
  <c r="AX92" i="19"/>
  <c r="BC30" i="20"/>
  <c r="BI90" i="19"/>
  <c r="BI64" i="19"/>
  <c r="BI62" i="19"/>
  <c r="BI60" i="19"/>
  <c r="BI14" i="19"/>
  <c r="BJ13" i="20"/>
  <c r="BJ14" i="20"/>
  <c r="BJ15" i="23"/>
  <c r="BI14" i="20"/>
  <c r="BI15" i="23"/>
  <c r="BI19" i="22"/>
  <c r="AE42" i="22"/>
  <c r="AE60" i="19"/>
  <c r="AE14" i="19"/>
  <c r="F214" i="19"/>
  <c r="F213" i="19" s="1"/>
  <c r="F170" i="19"/>
  <c r="AU18" i="18"/>
  <c r="V188" i="19"/>
  <c r="V231" i="19" s="1"/>
  <c r="V190" i="19"/>
  <c r="V233" i="19" s="1"/>
  <c r="V185" i="19"/>
  <c r="V228" i="19" s="1"/>
  <c r="V189" i="19"/>
  <c r="V232" i="19"/>
  <c r="V187" i="19"/>
  <c r="V230" i="19" s="1"/>
  <c r="V186" i="19"/>
  <c r="V229" i="19" s="1"/>
  <c r="V184" i="19"/>
  <c r="AN41" i="18"/>
  <c r="AU38" i="18"/>
  <c r="AL41" i="18"/>
  <c r="AN19" i="18"/>
  <c r="AS41" i="18"/>
  <c r="AV39" i="18"/>
  <c r="AQ19" i="18"/>
  <c r="AQ39" i="18"/>
  <c r="AV38" i="18"/>
  <c r="AO19" i="18"/>
  <c r="AO38" i="18"/>
  <c r="AK19" i="18"/>
  <c r="H28" i="13"/>
  <c r="H64" i="12"/>
  <c r="D223" i="19"/>
  <c r="D219" i="19"/>
  <c r="D217" i="19"/>
  <c r="E214" i="19"/>
  <c r="E213" i="19"/>
  <c r="E168" i="19" s="1"/>
  <c r="E15" i="19" s="1"/>
  <c r="E170" i="19"/>
  <c r="Y16" i="23"/>
  <c r="Z16" i="23"/>
  <c r="BD71" i="19"/>
  <c r="BP71" i="19"/>
  <c r="BP114" i="19"/>
  <c r="W185" i="19"/>
  <c r="W228" i="19" s="1"/>
  <c r="W187" i="19"/>
  <c r="W230" i="19" s="1"/>
  <c r="W190" i="19"/>
  <c r="W233" i="19" s="1"/>
  <c r="W188" i="19"/>
  <c r="W231" i="19" s="1"/>
  <c r="W184" i="19"/>
  <c r="W186" i="19"/>
  <c r="W189" i="19"/>
  <c r="W232" i="19" s="1"/>
  <c r="DB41" i="18"/>
  <c r="BH13" i="20"/>
  <c r="BH14" i="20"/>
  <c r="BH15" i="23"/>
  <c r="BG14" i="20"/>
  <c r="BG15" i="23"/>
  <c r="BG19" i="22"/>
  <c r="O18" i="17"/>
  <c r="P17" i="17"/>
  <c r="N17" i="17"/>
  <c r="L17" i="17"/>
  <c r="R17" i="17"/>
  <c r="Q17" i="17"/>
  <c r="M17" i="17"/>
  <c r="DQ11" i="18"/>
  <c r="DU11" i="18"/>
  <c r="DW11" i="18"/>
  <c r="EA11" i="18"/>
  <c r="DR11" i="18"/>
  <c r="DX11" i="18"/>
  <c r="DS11" i="18"/>
  <c r="DY11" i="18"/>
  <c r="DT11" i="18"/>
  <c r="DZ11" i="18"/>
  <c r="DV11" i="18"/>
  <c r="DP11" i="18"/>
  <c r="EC39" i="18"/>
  <c r="O39" i="18"/>
  <c r="T39" i="18" s="1"/>
  <c r="BN42" i="22"/>
  <c r="BN60" i="19"/>
  <c r="BN14" i="19"/>
  <c r="AY42" i="22"/>
  <c r="AY60" i="19"/>
  <c r="AY14" i="19"/>
  <c r="EC30" i="18"/>
  <c r="O30" i="18"/>
  <c r="T30" i="18" s="1"/>
  <c r="H30" i="13"/>
  <c r="H65" i="12"/>
  <c r="AZ42" i="22"/>
  <c r="AZ60" i="19"/>
  <c r="AZ14" i="19"/>
  <c r="AW42" i="22"/>
  <c r="AW60" i="19"/>
  <c r="AW14" i="19"/>
  <c r="S42" i="22"/>
  <c r="S60" i="19"/>
  <c r="S14" i="19"/>
  <c r="EC19" i="18"/>
  <c r="O19" i="18"/>
  <c r="T19" i="18"/>
  <c r="DB12" i="18"/>
  <c r="DN10" i="18"/>
  <c r="DN12" i="18"/>
  <c r="Q230" i="19"/>
  <c r="Z19" i="23"/>
  <c r="BH102" i="19"/>
  <c r="BP94" i="19"/>
  <c r="BH90" i="19"/>
  <c r="BH64" i="19"/>
  <c r="BH62" i="19"/>
  <c r="BD64" i="19"/>
  <c r="EC38" i="18"/>
  <c r="O38" i="18"/>
  <c r="T38" i="18"/>
  <c r="AP15" i="23"/>
  <c r="F123" i="12"/>
  <c r="P11" i="18"/>
  <c r="U11" i="18" s="1"/>
  <c r="EQ11" i="18"/>
  <c r="BP15" i="23"/>
  <c r="H123" i="12"/>
  <c r="Q13" i="19"/>
  <c r="AC22" i="19"/>
  <c r="AQ64" i="19"/>
  <c r="BC90" i="19"/>
  <c r="BA42" i="22"/>
  <c r="BA60" i="19"/>
  <c r="BA14" i="19"/>
  <c r="P69" i="19"/>
  <c r="AD16" i="23"/>
  <c r="AE16" i="23"/>
  <c r="AM42" i="22"/>
  <c r="AN19" i="23"/>
  <c r="AM60" i="19"/>
  <c r="AM14" i="19"/>
  <c r="BO42" i="22"/>
  <c r="BO60" i="19"/>
  <c r="BO14" i="19"/>
  <c r="Q170" i="19"/>
  <c r="Q227" i="19"/>
  <c r="AK42" i="22"/>
  <c r="AK60" i="19"/>
  <c r="AK14" i="19"/>
  <c r="AA227" i="19"/>
  <c r="AA213" i="19"/>
  <c r="AA168" i="19" s="1"/>
  <c r="AA15" i="19" s="1"/>
  <c r="AA12" i="19" s="1"/>
  <c r="AA170" i="19"/>
  <c r="BP19" i="22"/>
  <c r="H17" i="12"/>
  <c r="P18" i="17"/>
  <c r="O19" i="17"/>
  <c r="N18" i="17"/>
  <c r="R18" i="17"/>
  <c r="Q18" i="17"/>
  <c r="L18" i="17"/>
  <c r="M18" i="17"/>
  <c r="G18" i="17"/>
  <c r="E19" i="17"/>
  <c r="F18" i="17"/>
  <c r="B18" i="17"/>
  <c r="H18" i="17"/>
  <c r="D18" i="17"/>
  <c r="C18" i="17"/>
  <c r="V42" i="22"/>
  <c r="V60" i="19"/>
  <c r="V14" i="19"/>
  <c r="Q16" i="23"/>
  <c r="AC16" i="23"/>
  <c r="E124" i="12"/>
  <c r="R16" i="23"/>
  <c r="AQ98" i="19"/>
  <c r="BC99" i="19"/>
  <c r="AP69" i="19"/>
  <c r="BD13" i="19"/>
  <c r="BP22" i="19"/>
  <c r="H260" i="1"/>
  <c r="H89" i="21"/>
  <c r="H30" i="22"/>
  <c r="BK42" i="22"/>
  <c r="BK60" i="19"/>
  <c r="BK14" i="19"/>
  <c r="AO42" i="22"/>
  <c r="AO60" i="19"/>
  <c r="AO14" i="19"/>
  <c r="R170" i="19"/>
  <c r="R227" i="19"/>
  <c r="F10" i="13"/>
  <c r="BB42" i="22"/>
  <c r="BB60" i="19"/>
  <c r="BB14" i="19"/>
  <c r="DR19" i="18"/>
  <c r="DV19" i="18"/>
  <c r="DX19" i="18"/>
  <c r="DS19" i="18"/>
  <c r="DY19" i="18"/>
  <c r="DP19" i="18"/>
  <c r="DQ19" i="18"/>
  <c r="DW19" i="18"/>
  <c r="DT19" i="18"/>
  <c r="DZ19" i="18"/>
  <c r="EA19" i="18"/>
  <c r="DU19" i="18"/>
  <c r="DQ30" i="18"/>
  <c r="DU30" i="18"/>
  <c r="DW30" i="18"/>
  <c r="EA30" i="18"/>
  <c r="DR30" i="18"/>
  <c r="DV30" i="18"/>
  <c r="DX30" i="18"/>
  <c r="DP30" i="18"/>
  <c r="DS30" i="18"/>
  <c r="DY30" i="18"/>
  <c r="DT30" i="18"/>
  <c r="DZ30" i="18"/>
  <c r="BF42" i="22"/>
  <c r="BG19" i="23"/>
  <c r="BF60" i="19"/>
  <c r="BF14" i="19"/>
  <c r="Q229" i="19"/>
  <c r="BL42" i="22"/>
  <c r="BL60" i="19"/>
  <c r="BL14" i="19"/>
  <c r="AH42" i="22"/>
  <c r="AH60" i="19"/>
  <c r="AH14" i="19"/>
  <c r="BJ42" i="22"/>
  <c r="BJ60" i="19"/>
  <c r="BJ14" i="19"/>
  <c r="AC69" i="19"/>
  <c r="AB170" i="19"/>
  <c r="AB227" i="19"/>
  <c r="AB213" i="19" s="1"/>
  <c r="AB168" i="19" s="1"/>
  <c r="AB15" i="19" s="1"/>
  <c r="AB12" i="19" s="1"/>
  <c r="AL19" i="23"/>
  <c r="DR41" i="18"/>
  <c r="DV41" i="18"/>
  <c r="DX41" i="18"/>
  <c r="DS41" i="18"/>
  <c r="DY41" i="18"/>
  <c r="DT41" i="18"/>
  <c r="DZ41" i="18"/>
  <c r="DP41" i="18"/>
  <c r="DU41" i="18"/>
  <c r="EA41" i="18"/>
  <c r="DQ41" i="18"/>
  <c r="DW41" i="18"/>
  <c r="Y227" i="19"/>
  <c r="Y213" i="19" s="1"/>
  <c r="Y170" i="19"/>
  <c r="AT25" i="17"/>
  <c r="CN59" i="18"/>
  <c r="DC18" i="18"/>
  <c r="DD18" i="18" s="1"/>
  <c r="DE18" i="18" s="1"/>
  <c r="AA19" i="23"/>
  <c r="AQ13" i="19"/>
  <c r="BC22" i="19"/>
  <c r="BC14" i="20"/>
  <c r="BP99" i="19"/>
  <c r="ED11" i="18"/>
  <c r="EE11" i="18"/>
  <c r="EF11" i="18"/>
  <c r="EG11" i="18"/>
  <c r="EH11" i="18"/>
  <c r="EI11" i="18"/>
  <c r="EJ11" i="18"/>
  <c r="EK11" i="18"/>
  <c r="EL11" i="18"/>
  <c r="EM11" i="18"/>
  <c r="EN11" i="18"/>
  <c r="EO11" i="18"/>
  <c r="W227" i="19"/>
  <c r="AX100" i="19"/>
  <c r="AX90" i="19"/>
  <c r="AX64" i="19"/>
  <c r="AX62" i="19"/>
  <c r="BC92" i="19"/>
  <c r="DP39" i="18"/>
  <c r="DT39" i="18"/>
  <c r="DZ39" i="18"/>
  <c r="DQ39" i="18"/>
  <c r="DU39" i="18"/>
  <c r="DW39" i="18"/>
  <c r="EA39" i="18"/>
  <c r="DV39" i="18"/>
  <c r="DR39" i="18"/>
  <c r="DX39" i="18"/>
  <c r="DS39" i="18"/>
  <c r="DY39" i="18"/>
  <c r="W19" i="23"/>
  <c r="BD16" i="23"/>
  <c r="BP16" i="23"/>
  <c r="H124" i="12"/>
  <c r="BE16" i="23"/>
  <c r="AS19" i="23"/>
  <c r="AC42" i="22"/>
  <c r="E36" i="12"/>
  <c r="AB19" i="23"/>
  <c r="Y19" i="17"/>
  <c r="X18" i="17"/>
  <c r="Z18" i="17"/>
  <c r="V18" i="17"/>
  <c r="AB18" i="17"/>
  <c r="AA18" i="17"/>
  <c r="W18" i="17"/>
  <c r="AD64" i="19"/>
  <c r="AP90" i="19"/>
  <c r="CO26" i="18"/>
  <c r="DN30" i="18"/>
  <c r="BC69" i="19"/>
  <c r="EC40" i="18"/>
  <c r="Q233" i="19"/>
  <c r="AC233" i="19"/>
  <c r="AC190" i="19"/>
  <c r="Q228" i="19"/>
  <c r="AC228" i="19" s="1"/>
  <c r="AC185" i="19"/>
  <c r="DC39" i="18"/>
  <c r="DD39" i="18" s="1"/>
  <c r="DE39" i="18" s="1"/>
  <c r="DF39" i="18" s="1"/>
  <c r="DG39" i="18" s="1"/>
  <c r="DH39" i="18" s="1"/>
  <c r="DI39" i="18" s="1"/>
  <c r="DJ39" i="18" s="1"/>
  <c r="DK39" i="18" s="1"/>
  <c r="DL39" i="18" s="1"/>
  <c r="AH31" i="17"/>
  <c r="U12" i="5" s="1"/>
  <c r="U29" i="23" s="1"/>
  <c r="AF32" i="17"/>
  <c r="AF19" i="23"/>
  <c r="E22" i="19"/>
  <c r="E13" i="19"/>
  <c r="E20" i="22"/>
  <c r="U227" i="19"/>
  <c r="U213" i="19" s="1"/>
  <c r="U168" i="19" s="1"/>
  <c r="U15" i="19" s="1"/>
  <c r="U12" i="19" s="1"/>
  <c r="U170" i="19"/>
  <c r="U19" i="23"/>
  <c r="BP69" i="19"/>
  <c r="H59" i="18"/>
  <c r="X170" i="19"/>
  <c r="X227" i="19"/>
  <c r="X213" i="19" s="1"/>
  <c r="BM42" i="22"/>
  <c r="BM60" i="19"/>
  <c r="BM14" i="19"/>
  <c r="CO57" i="18"/>
  <c r="AQ16" i="23"/>
  <c r="BC16" i="23"/>
  <c r="G124" i="12"/>
  <c r="AR16" i="23"/>
  <c r="BC15" i="23"/>
  <c r="G123" i="12"/>
  <c r="S227" i="19"/>
  <c r="S170" i="19"/>
  <c r="EB11" i="18"/>
  <c r="S17" i="17"/>
  <c r="T17" i="17"/>
  <c r="DC41" i="18"/>
  <c r="DD41" i="18" s="1"/>
  <c r="DE41" i="18" s="1"/>
  <c r="DF41" i="18" s="1"/>
  <c r="DG41" i="18" s="1"/>
  <c r="DH41" i="18" s="1"/>
  <c r="DI41" i="18" s="1"/>
  <c r="DJ41" i="18" s="1"/>
  <c r="DK41" i="18" s="1"/>
  <c r="DL41" i="18" s="1"/>
  <c r="DM41" i="18" s="1"/>
  <c r="F168" i="19"/>
  <c r="F15" i="19" s="1"/>
  <c r="BP14" i="20"/>
  <c r="N10" i="18"/>
  <c r="N12" i="18" s="1"/>
  <c r="DO10" i="18"/>
  <c r="R12" i="18"/>
  <c r="I17" i="17"/>
  <c r="J17" i="17"/>
  <c r="Y19" i="23"/>
  <c r="DN17" i="18"/>
  <c r="D13" i="19"/>
  <c r="P22" i="19"/>
  <c r="DC38" i="18"/>
  <c r="DD38" i="18"/>
  <c r="DE38" i="18" s="1"/>
  <c r="AD13" i="19"/>
  <c r="AP22" i="19"/>
  <c r="AD98" i="19"/>
  <c r="AP99" i="19"/>
  <c r="AT19" i="23"/>
  <c r="N168" i="19"/>
  <c r="N15" i="19" s="1"/>
  <c r="AG42" i="22"/>
  <c r="AG60" i="19"/>
  <c r="AG14" i="19"/>
  <c r="CO12" i="18"/>
  <c r="T170" i="19"/>
  <c r="T227" i="19"/>
  <c r="T213" i="19" s="1"/>
  <c r="AI42" i="22"/>
  <c r="AI60" i="19"/>
  <c r="AI14" i="19"/>
  <c r="N17" i="18"/>
  <c r="DO17" i="18"/>
  <c r="Y13" i="18"/>
  <c r="DS40" i="18"/>
  <c r="DY40" i="18"/>
  <c r="DP40" i="18"/>
  <c r="DT40" i="18"/>
  <c r="DZ40" i="18"/>
  <c r="DU40" i="18"/>
  <c r="EA40" i="18"/>
  <c r="DV40" i="18"/>
  <c r="DQ40" i="18"/>
  <c r="DW40" i="18"/>
  <c r="DR40" i="18"/>
  <c r="DX40" i="18"/>
  <c r="X19" i="23"/>
  <c r="Q232" i="19"/>
  <c r="AC232" i="19" s="1"/>
  <c r="AC189" i="19"/>
  <c r="Q231" i="19"/>
  <c r="AC188" i="19"/>
  <c r="BP101" i="19"/>
  <c r="AV32" i="17"/>
  <c r="V14" i="5" s="1"/>
  <c r="V31" i="23" s="1"/>
  <c r="AT33" i="17"/>
  <c r="DO18" i="18"/>
  <c r="DY18" i="18" s="1"/>
  <c r="S18" i="18"/>
  <c r="N18" i="18"/>
  <c r="Z170" i="19"/>
  <c r="Z227" i="19"/>
  <c r="Z213" i="19" s="1"/>
  <c r="BD104" i="19"/>
  <c r="BP104" i="19"/>
  <c r="BP96" i="19"/>
  <c r="DC19" i="18"/>
  <c r="DD19" i="18" s="1"/>
  <c r="DE19" i="18" s="1"/>
  <c r="DF19" i="18" s="1"/>
  <c r="DG19" i="18" s="1"/>
  <c r="DH19" i="18" s="1"/>
  <c r="DI19" i="18" s="1"/>
  <c r="DJ19" i="18" s="1"/>
  <c r="DK19" i="18" s="1"/>
  <c r="DL19" i="18" s="1"/>
  <c r="DM19" i="18" s="1"/>
  <c r="AU42" i="22"/>
  <c r="AV19" i="23"/>
  <c r="AU60" i="19"/>
  <c r="AU14" i="19"/>
  <c r="DQ38" i="18"/>
  <c r="DU38" i="18"/>
  <c r="DW38" i="18"/>
  <c r="EA38" i="18"/>
  <c r="DR38" i="18"/>
  <c r="DV38" i="18"/>
  <c r="DX38" i="18"/>
  <c r="DP38" i="18"/>
  <c r="DS38" i="18"/>
  <c r="DY38" i="18"/>
  <c r="DT38" i="18"/>
  <c r="DZ38" i="18"/>
  <c r="EQ19" i="18"/>
  <c r="P19" i="18"/>
  <c r="U19" i="18"/>
  <c r="EQ39" i="18"/>
  <c r="P39" i="18"/>
  <c r="U39" i="18" s="1"/>
  <c r="EQ38" i="18"/>
  <c r="P38" i="18"/>
  <c r="U38" i="18"/>
  <c r="EQ30" i="18"/>
  <c r="P30" i="18"/>
  <c r="U30" i="18" s="1"/>
  <c r="DS18" i="18"/>
  <c r="DT18" i="18"/>
  <c r="DU18" i="18"/>
  <c r="EA18" i="18"/>
  <c r="AI19" i="23"/>
  <c r="AP64" i="19"/>
  <c r="AD62" i="19"/>
  <c r="AP62" i="19"/>
  <c r="BC13" i="19"/>
  <c r="BP13" i="19"/>
  <c r="AQ70" i="19"/>
  <c r="P19" i="17"/>
  <c r="O20" i="17"/>
  <c r="N19" i="17"/>
  <c r="Q19" i="17"/>
  <c r="R19" i="17"/>
  <c r="L19" i="17"/>
  <c r="M19" i="17"/>
  <c r="S19" i="23"/>
  <c r="T19" i="23"/>
  <c r="ED30" i="18"/>
  <c r="EH30" i="18"/>
  <c r="EL30" i="18"/>
  <c r="EG30" i="18"/>
  <c r="EK30" i="18"/>
  <c r="EO30" i="18"/>
  <c r="EE30" i="18"/>
  <c r="EI30" i="18"/>
  <c r="EM30" i="18"/>
  <c r="EF30" i="18"/>
  <c r="EN30" i="18"/>
  <c r="EJ30" i="18"/>
  <c r="EB40" i="18"/>
  <c r="E12" i="22"/>
  <c r="S17" i="18"/>
  <c r="CO59" i="18"/>
  <c r="E16" i="23"/>
  <c r="F16" i="23"/>
  <c r="AC18" i="17"/>
  <c r="AD18" i="17"/>
  <c r="BD98" i="19"/>
  <c r="BJ19" i="23"/>
  <c r="AJ19" i="23"/>
  <c r="EB19" i="18"/>
  <c r="AP42" i="22"/>
  <c r="F36" i="12"/>
  <c r="AO19" i="23"/>
  <c r="V19" i="23"/>
  <c r="AK19" i="23"/>
  <c r="BP42" i="22"/>
  <c r="H36" i="12"/>
  <c r="BO19" i="23"/>
  <c r="AP16" i="23"/>
  <c r="F124" i="12"/>
  <c r="BC64" i="19"/>
  <c r="AQ62" i="19"/>
  <c r="BC62" i="19"/>
  <c r="ET11" i="18"/>
  <c r="EX11" i="18"/>
  <c r="FB11" i="18"/>
  <c r="ES11" i="18"/>
  <c r="EW11" i="18"/>
  <c r="FA11" i="18"/>
  <c r="EU11" i="18"/>
  <c r="FC11" i="18"/>
  <c r="EV11" i="18"/>
  <c r="EZ11" i="18"/>
  <c r="ER11" i="18"/>
  <c r="EY11" i="18"/>
  <c r="ED19" i="18"/>
  <c r="EE19" i="18"/>
  <c r="EF19" i="18"/>
  <c r="EG19" i="18"/>
  <c r="EH19" i="18"/>
  <c r="EI19" i="18"/>
  <c r="EJ19" i="18"/>
  <c r="EK19" i="18"/>
  <c r="EL19" i="18"/>
  <c r="EM19" i="18"/>
  <c r="EN19" i="18"/>
  <c r="EO19" i="18"/>
  <c r="AZ19" i="23"/>
  <c r="AD70" i="19"/>
  <c r="AP98" i="19"/>
  <c r="P13" i="19"/>
  <c r="AH19" i="23"/>
  <c r="BC42" i="22"/>
  <c r="G36" i="12"/>
  <c r="BB19" i="23"/>
  <c r="H10" i="13"/>
  <c r="EB38" i="18"/>
  <c r="AP13" i="19"/>
  <c r="S10" i="18"/>
  <c r="BM19" i="23"/>
  <c r="AF33" i="17"/>
  <c r="AH32" i="17"/>
  <c r="V12" i="5" s="1"/>
  <c r="V29" i="23" s="1"/>
  <c r="ED40" i="18"/>
  <c r="EE40" i="18"/>
  <c r="EF40" i="18"/>
  <c r="EG40" i="18"/>
  <c r="EH40" i="18"/>
  <c r="EI40" i="18"/>
  <c r="EJ40" i="18"/>
  <c r="EK40" i="18"/>
  <c r="EL40" i="18"/>
  <c r="EM40" i="18"/>
  <c r="EN40" i="18"/>
  <c r="EO40" i="18"/>
  <c r="X19" i="17"/>
  <c r="Z19" i="17"/>
  <c r="Y20" i="17"/>
  <c r="AB19" i="17"/>
  <c r="AA19" i="17"/>
  <c r="V19" i="17"/>
  <c r="W19" i="17"/>
  <c r="EB39" i="18"/>
  <c r="BL19" i="23"/>
  <c r="I260" i="1"/>
  <c r="I89" i="21"/>
  <c r="I30" i="22"/>
  <c r="BA19" i="23"/>
  <c r="BP90" i="19"/>
  <c r="BH98" i="19"/>
  <c r="BH70" i="19"/>
  <c r="BH68" i="19"/>
  <c r="BP102" i="19"/>
  <c r="AW19" i="23"/>
  <c r="BN19" i="23"/>
  <c r="ED39" i="18"/>
  <c r="EH39" i="18"/>
  <c r="EL39" i="18"/>
  <c r="EG39" i="18"/>
  <c r="EK39" i="18"/>
  <c r="EO39" i="18"/>
  <c r="EE39" i="18"/>
  <c r="EI39" i="18"/>
  <c r="EM39" i="18"/>
  <c r="EJ39" i="18"/>
  <c r="EF39" i="18"/>
  <c r="EN39" i="18"/>
  <c r="AU19" i="23"/>
  <c r="O18" i="18"/>
  <c r="T18" i="18" s="1"/>
  <c r="EC18" i="18"/>
  <c r="AV33" i="17"/>
  <c r="W14" i="5" s="1"/>
  <c r="W31" i="23" s="1"/>
  <c r="AT34" i="17"/>
  <c r="DP17" i="18"/>
  <c r="DT17" i="18"/>
  <c r="DZ17" i="18"/>
  <c r="DQ17" i="18"/>
  <c r="DU17" i="18"/>
  <c r="DW17" i="18"/>
  <c r="EA17" i="18"/>
  <c r="DR17" i="18"/>
  <c r="DX17" i="18"/>
  <c r="DS17" i="18"/>
  <c r="DY17" i="18"/>
  <c r="DV17" i="18"/>
  <c r="AG19" i="23"/>
  <c r="DR10" i="18"/>
  <c r="DR12" i="18" s="1"/>
  <c r="DX10" i="18"/>
  <c r="DX12" i="18" s="1"/>
  <c r="DS10" i="18"/>
  <c r="DS12" i="18" s="1"/>
  <c r="DY10" i="18"/>
  <c r="DY12" i="18" s="1"/>
  <c r="DT10" i="18"/>
  <c r="DT12" i="18"/>
  <c r="DZ10" i="18"/>
  <c r="DZ12" i="18" s="1"/>
  <c r="DP10" i="18"/>
  <c r="DU10" i="18"/>
  <c r="DU12" i="18" s="1"/>
  <c r="EA10" i="18"/>
  <c r="EA12" i="18"/>
  <c r="DV10" i="18"/>
  <c r="DV12" i="18" s="1"/>
  <c r="DW10" i="18"/>
  <c r="DW12" i="18"/>
  <c r="DQ10" i="18"/>
  <c r="DQ12" i="18" s="1"/>
  <c r="EQ40" i="18"/>
  <c r="ET40" i="18" s="1"/>
  <c r="P40" i="18"/>
  <c r="U40" i="18" s="1"/>
  <c r="AX98" i="19"/>
  <c r="AX70" i="19"/>
  <c r="AX68" i="19"/>
  <c r="BC100" i="19"/>
  <c r="EP11" i="18"/>
  <c r="D73" i="21"/>
  <c r="CN60" i="18"/>
  <c r="D15" i="22" s="1"/>
  <c r="AT26" i="17"/>
  <c r="EB41" i="18"/>
  <c r="BF19" i="23"/>
  <c r="BK19" i="23"/>
  <c r="I18" i="17"/>
  <c r="J18" i="17"/>
  <c r="H19" i="17"/>
  <c r="E20" i="17"/>
  <c r="D19" i="17"/>
  <c r="I19" i="17" s="1"/>
  <c r="F19" i="17"/>
  <c r="B19" i="17"/>
  <c r="G19" i="17"/>
  <c r="C19" i="17"/>
  <c r="T18" i="17"/>
  <c r="S18" i="17"/>
  <c r="AM19" i="23"/>
  <c r="AC13" i="19"/>
  <c r="ED38" i="18"/>
  <c r="EP38" i="18" s="1"/>
  <c r="EG38" i="18"/>
  <c r="EK38" i="18"/>
  <c r="EO38" i="18"/>
  <c r="EF38" i="18"/>
  <c r="EJ38" i="18"/>
  <c r="EN38" i="18"/>
  <c r="EH38" i="18"/>
  <c r="EL38" i="18"/>
  <c r="EI38" i="18"/>
  <c r="EE38" i="18"/>
  <c r="EM38" i="18"/>
  <c r="BD62" i="19"/>
  <c r="BP62" i="19"/>
  <c r="BP64" i="19"/>
  <c r="DP12" i="18"/>
  <c r="J260" i="1"/>
  <c r="J89" i="21"/>
  <c r="J30" i="22"/>
  <c r="EC10" i="18"/>
  <c r="O10" i="18"/>
  <c r="O12" i="18" s="1"/>
  <c r="S12" i="18"/>
  <c r="FD11" i="18"/>
  <c r="EP30" i="18"/>
  <c r="P20" i="17"/>
  <c r="O21" i="17"/>
  <c r="N20" i="17"/>
  <c r="L20" i="17"/>
  <c r="Q20" i="17"/>
  <c r="R20" i="17"/>
  <c r="M20" i="17"/>
  <c r="AC19" i="17"/>
  <c r="AD19" i="17"/>
  <c r="BD70" i="19"/>
  <c r="BP98" i="19"/>
  <c r="B20" i="17"/>
  <c r="E21" i="17"/>
  <c r="F20" i="17"/>
  <c r="H20" i="17"/>
  <c r="D20" i="17"/>
  <c r="I20" i="17" s="1"/>
  <c r="G20" i="17"/>
  <c r="C20" i="17"/>
  <c r="AX42" i="22"/>
  <c r="AX60" i="19"/>
  <c r="AX14" i="19"/>
  <c r="FB40" i="18"/>
  <c r="ER40" i="18"/>
  <c r="FA40" i="18"/>
  <c r="EU40" i="18"/>
  <c r="EZ40" i="18"/>
  <c r="EY40" i="18"/>
  <c r="BH42" i="22"/>
  <c r="BH60" i="19"/>
  <c r="BH14" i="19"/>
  <c r="Y21" i="17"/>
  <c r="X20" i="17"/>
  <c r="Z20" i="17"/>
  <c r="AA20" i="17"/>
  <c r="AB20" i="17"/>
  <c r="V20" i="17"/>
  <c r="W20" i="17"/>
  <c r="AF34" i="17"/>
  <c r="AH33" i="17"/>
  <c r="W12" i="5"/>
  <c r="W29" i="23" s="1"/>
  <c r="EP19" i="18"/>
  <c r="E73" i="21"/>
  <c r="CO60" i="18"/>
  <c r="E15" i="22"/>
  <c r="O17" i="18"/>
  <c r="T17" i="18" s="1"/>
  <c r="EC17" i="18"/>
  <c r="ED18" i="18"/>
  <c r="EE18" i="18"/>
  <c r="EF18" i="18"/>
  <c r="EG18" i="18"/>
  <c r="EH18" i="18"/>
  <c r="EI18" i="18"/>
  <c r="EJ18" i="18"/>
  <c r="EK18" i="18"/>
  <c r="EL18" i="18"/>
  <c r="EM18" i="18"/>
  <c r="EN18" i="18"/>
  <c r="EO18" i="18"/>
  <c r="AV34" i="17"/>
  <c r="X14" i="5" s="1"/>
  <c r="X31" i="23" s="1"/>
  <c r="AT35" i="17"/>
  <c r="AT36" i="17" s="1"/>
  <c r="AV36" i="17" s="1"/>
  <c r="Z14" i="5" s="1"/>
  <c r="Z31" i="23" s="1"/>
  <c r="AP70" i="19"/>
  <c r="AD68" i="19"/>
  <c r="P16" i="23"/>
  <c r="D124" i="12"/>
  <c r="BC98" i="19"/>
  <c r="EV38" i="18"/>
  <c r="EZ38" i="18"/>
  <c r="ER38" i="18"/>
  <c r="EU38" i="18"/>
  <c r="FD38" i="18" s="1"/>
  <c r="EY38" i="18"/>
  <c r="FC38" i="18"/>
  <c r="ES38" i="18"/>
  <c r="FA38" i="18"/>
  <c r="ET38" i="18"/>
  <c r="EX38" i="18"/>
  <c r="FB38" i="18"/>
  <c r="EW38" i="18"/>
  <c r="ES19" i="18"/>
  <c r="EW19" i="18"/>
  <c r="FA19" i="18"/>
  <c r="ER19" i="18"/>
  <c r="EV19" i="18"/>
  <c r="EZ19" i="18"/>
  <c r="ET19" i="18"/>
  <c r="FB19" i="18"/>
  <c r="EU19" i="18"/>
  <c r="EX19" i="18"/>
  <c r="FC19" i="18"/>
  <c r="EY19" i="18"/>
  <c r="S19" i="17"/>
  <c r="T19" i="17"/>
  <c r="BC70" i="19"/>
  <c r="AQ68" i="19"/>
  <c r="EV30" i="18"/>
  <c r="EZ30" i="18"/>
  <c r="ER30" i="18"/>
  <c r="EU30" i="18"/>
  <c r="EY30" i="18"/>
  <c r="FC30" i="18"/>
  <c r="ES30" i="18"/>
  <c r="FA30" i="18"/>
  <c r="EX30" i="18"/>
  <c r="EW30" i="18"/>
  <c r="FB30" i="18"/>
  <c r="ET30" i="18"/>
  <c r="ES39" i="18"/>
  <c r="EW39" i="18"/>
  <c r="FA39" i="18"/>
  <c r="ER39" i="18"/>
  <c r="EV39" i="18"/>
  <c r="EZ39" i="18"/>
  <c r="ET39" i="18"/>
  <c r="FB39" i="18"/>
  <c r="EX39" i="18"/>
  <c r="FC39" i="18"/>
  <c r="EY39" i="18"/>
  <c r="EU39" i="18"/>
  <c r="X21" i="17"/>
  <c r="AC21" i="17" s="1"/>
  <c r="Z21" i="17"/>
  <c r="Y22" i="17"/>
  <c r="V21" i="17"/>
  <c r="AB21" i="17"/>
  <c r="AA21" i="17"/>
  <c r="W21" i="17"/>
  <c r="AD42" i="22"/>
  <c r="AD60" i="19"/>
  <c r="AP68" i="19"/>
  <c r="AF35" i="17"/>
  <c r="AH34" i="17"/>
  <c r="X12" i="5" s="1"/>
  <c r="X29" i="23" s="1"/>
  <c r="AX19" i="23"/>
  <c r="AY19" i="23"/>
  <c r="J20" i="17"/>
  <c r="S20" i="17"/>
  <c r="T20" i="17"/>
  <c r="T10" i="18"/>
  <c r="P10" i="18" s="1"/>
  <c r="K260" i="1"/>
  <c r="K89" i="21"/>
  <c r="K30" i="22"/>
  <c r="AV35" i="17"/>
  <c r="Y14" i="5" s="1"/>
  <c r="Y31" i="23" s="1"/>
  <c r="F21" i="17"/>
  <c r="E22" i="17"/>
  <c r="D21" i="17"/>
  <c r="I21" i="17" s="1"/>
  <c r="B21" i="17"/>
  <c r="H21" i="17"/>
  <c r="G21" i="17"/>
  <c r="C21" i="17"/>
  <c r="BP70" i="19"/>
  <c r="BD68" i="19"/>
  <c r="AQ42" i="22"/>
  <c r="AQ60" i="19"/>
  <c r="BC68" i="19"/>
  <c r="ED17" i="18"/>
  <c r="EE17" i="18"/>
  <c r="EF17" i="18"/>
  <c r="EH17" i="18"/>
  <c r="EI17" i="18"/>
  <c r="EJ17" i="18"/>
  <c r="EK17" i="18"/>
  <c r="EL17" i="18"/>
  <c r="EM17" i="18"/>
  <c r="EN17" i="18"/>
  <c r="O22" i="17"/>
  <c r="P21" i="17"/>
  <c r="N21" i="17"/>
  <c r="L21" i="17"/>
  <c r="R21" i="17"/>
  <c r="Q21" i="17"/>
  <c r="M21" i="17"/>
  <c r="EE10" i="18"/>
  <c r="EE12" i="18" s="1"/>
  <c r="EF10" i="18"/>
  <c r="EF12" i="18" s="1"/>
  <c r="EG10" i="18"/>
  <c r="EG12" i="18"/>
  <c r="EH10" i="18"/>
  <c r="EH12" i="18"/>
  <c r="EI10" i="18"/>
  <c r="EI12" i="18" s="1"/>
  <c r="EJ10" i="18"/>
  <c r="EJ12" i="18" s="1"/>
  <c r="EK10" i="18"/>
  <c r="EK12" i="18" s="1"/>
  <c r="EL10" i="18"/>
  <c r="EL12" i="18"/>
  <c r="EM10" i="18"/>
  <c r="EM12" i="18" s="1"/>
  <c r="EN10" i="18"/>
  <c r="EN12" i="18"/>
  <c r="EO10" i="18"/>
  <c r="EO12" i="18" s="1"/>
  <c r="ED10" i="18"/>
  <c r="AD20" i="17"/>
  <c r="AC20" i="17"/>
  <c r="BH19" i="23"/>
  <c r="BI19" i="23"/>
  <c r="L260" i="1"/>
  <c r="L89" i="21"/>
  <c r="L30" i="22"/>
  <c r="AF36" i="17"/>
  <c r="AH35" i="17"/>
  <c r="Y12" i="5" s="1"/>
  <c r="Y29" i="23" s="1"/>
  <c r="P22" i="17"/>
  <c r="O23" i="17"/>
  <c r="N22" i="17"/>
  <c r="R22" i="17"/>
  <c r="Q22" i="17"/>
  <c r="L22" i="17"/>
  <c r="M22" i="17"/>
  <c r="Y23" i="17"/>
  <c r="X22" i="17"/>
  <c r="Z22" i="17"/>
  <c r="V22" i="17"/>
  <c r="AB22" i="17"/>
  <c r="AA22" i="17"/>
  <c r="W22" i="17"/>
  <c r="S21" i="17"/>
  <c r="T21" i="17"/>
  <c r="AQ19" i="23"/>
  <c r="BC19" i="23"/>
  <c r="G127" i="12"/>
  <c r="AR19" i="23"/>
  <c r="BD42" i="22"/>
  <c r="BD60" i="19"/>
  <c r="BP68" i="19"/>
  <c r="AD19" i="23"/>
  <c r="AE19" i="23"/>
  <c r="AQ14" i="19"/>
  <c r="BC60" i="19"/>
  <c r="G22" i="17"/>
  <c r="F22" i="17"/>
  <c r="B22" i="17"/>
  <c r="H22" i="17"/>
  <c r="E23" i="17"/>
  <c r="D22" i="17"/>
  <c r="I22" i="17" s="1"/>
  <c r="C22" i="17"/>
  <c r="EQ10" i="18"/>
  <c r="ES10" i="18" s="1"/>
  <c r="ES12" i="18" s="1"/>
  <c r="AD14" i="19"/>
  <c r="AP60" i="19"/>
  <c r="AP19" i="23"/>
  <c r="F127" i="12"/>
  <c r="BD19" i="23"/>
  <c r="BE19" i="23"/>
  <c r="T22" i="17"/>
  <c r="S22" i="17"/>
  <c r="BC14" i="19"/>
  <c r="J22" i="17"/>
  <c r="H23" i="17"/>
  <c r="F23" i="17"/>
  <c r="D23" i="17"/>
  <c r="B23" i="17"/>
  <c r="G23" i="17"/>
  <c r="E24" i="17"/>
  <c r="C23" i="17"/>
  <c r="P23" i="17"/>
  <c r="N23" i="17"/>
  <c r="O24" i="17"/>
  <c r="Q23" i="17"/>
  <c r="R23" i="17"/>
  <c r="L23" i="17"/>
  <c r="M23" i="17"/>
  <c r="AF37" i="17"/>
  <c r="AH37" i="17" s="1"/>
  <c r="AA12" i="5" s="1"/>
  <c r="AA29" i="23" s="1"/>
  <c r="AH36" i="17"/>
  <c r="Z12" i="5" s="1"/>
  <c r="Z29" i="23" s="1"/>
  <c r="AP14" i="19"/>
  <c r="BD14" i="19"/>
  <c r="BP60" i="19"/>
  <c r="X23" i="17"/>
  <c r="AC23" i="17" s="1"/>
  <c r="Z23" i="17"/>
  <c r="Y24" i="17"/>
  <c r="AB23" i="17"/>
  <c r="AA23" i="17"/>
  <c r="V23" i="17"/>
  <c r="W23" i="17"/>
  <c r="M260" i="1"/>
  <c r="M89" i="21"/>
  <c r="M30" i="22"/>
  <c r="Y25" i="17"/>
  <c r="X24" i="17"/>
  <c r="AA24" i="17"/>
  <c r="Z24" i="17"/>
  <c r="AB24" i="17"/>
  <c r="V24" i="17"/>
  <c r="W24" i="17"/>
  <c r="BP14" i="19"/>
  <c r="P24" i="17"/>
  <c r="O25" i="17"/>
  <c r="N24" i="17"/>
  <c r="L24" i="17"/>
  <c r="R24" i="17"/>
  <c r="Q24" i="17"/>
  <c r="M24" i="17"/>
  <c r="I23" i="17"/>
  <c r="J23" i="17"/>
  <c r="BP19" i="23"/>
  <c r="H127" i="12"/>
  <c r="N260" i="1"/>
  <c r="N89" i="21"/>
  <c r="N30" i="22"/>
  <c r="B24" i="17"/>
  <c r="F24" i="17"/>
  <c r="H24" i="17"/>
  <c r="G24" i="17"/>
  <c r="D24" i="17"/>
  <c r="E25" i="17"/>
  <c r="C24" i="17"/>
  <c r="S24" i="17"/>
  <c r="T24" i="17"/>
  <c r="AD24" i="17"/>
  <c r="AC24" i="17"/>
  <c r="F25" i="17"/>
  <c r="E26" i="17"/>
  <c r="B25" i="17"/>
  <c r="D25" i="17"/>
  <c r="J25" i="17" s="1"/>
  <c r="H25" i="17"/>
  <c r="G25" i="17"/>
  <c r="C25" i="17"/>
  <c r="O26" i="17"/>
  <c r="P25" i="17"/>
  <c r="N25" i="17"/>
  <c r="L25" i="17"/>
  <c r="R25" i="17"/>
  <c r="Q25" i="17"/>
  <c r="M25" i="17"/>
  <c r="X25" i="17"/>
  <c r="AD25" i="17" s="1"/>
  <c r="Z25" i="17"/>
  <c r="Y26" i="17"/>
  <c r="V25" i="17"/>
  <c r="AA25" i="17"/>
  <c r="AB25" i="17"/>
  <c r="W25" i="17"/>
  <c r="J24" i="17"/>
  <c r="I24" i="17"/>
  <c r="P260" i="1"/>
  <c r="O89" i="21"/>
  <c r="P89" i="21"/>
  <c r="O30" i="22"/>
  <c r="I25" i="17"/>
  <c r="S25" i="17"/>
  <c r="T25" i="17"/>
  <c r="Y27" i="17"/>
  <c r="X26" i="17"/>
  <c r="AC26" i="17" s="1"/>
  <c r="Z26" i="17"/>
  <c r="V26" i="17"/>
  <c r="AB26" i="17"/>
  <c r="AA26" i="17"/>
  <c r="W26" i="17"/>
  <c r="G26" i="17"/>
  <c r="B26" i="17"/>
  <c r="H26" i="17"/>
  <c r="E27" i="17"/>
  <c r="D26" i="17"/>
  <c r="F26" i="17"/>
  <c r="C26" i="17"/>
  <c r="P30" i="22"/>
  <c r="D26" i="12"/>
  <c r="Q260" i="1"/>
  <c r="Q89" i="21"/>
  <c r="Q30" i="22"/>
  <c r="P26" i="17"/>
  <c r="O27" i="17"/>
  <c r="N26" i="17"/>
  <c r="R26" i="17"/>
  <c r="Q26" i="17"/>
  <c r="L26" i="17"/>
  <c r="M26" i="17"/>
  <c r="D17" i="13"/>
  <c r="H27" i="17"/>
  <c r="B27" i="17"/>
  <c r="D27" i="17"/>
  <c r="G27" i="17"/>
  <c r="E28" i="17"/>
  <c r="F27" i="17"/>
  <c r="C27" i="17"/>
  <c r="AD26" i="17"/>
  <c r="P27" i="17"/>
  <c r="O28" i="17"/>
  <c r="N27" i="17"/>
  <c r="Q27" i="17"/>
  <c r="L27" i="17"/>
  <c r="R27" i="17"/>
  <c r="M27" i="17"/>
  <c r="X27" i="17"/>
  <c r="AC27" i="17" s="1"/>
  <c r="Z27" i="17"/>
  <c r="Y28" i="17"/>
  <c r="AB27" i="17"/>
  <c r="AA27" i="17"/>
  <c r="V27" i="17"/>
  <c r="W27" i="17"/>
  <c r="R89" i="21"/>
  <c r="R30" i="22"/>
  <c r="R260" i="1"/>
  <c r="B28" i="17"/>
  <c r="H28" i="17"/>
  <c r="G28" i="17"/>
  <c r="E29" i="17"/>
  <c r="F28" i="17"/>
  <c r="D28" i="17"/>
  <c r="J28" i="17" s="1"/>
  <c r="C28" i="17"/>
  <c r="Y29" i="17"/>
  <c r="X28" i="17"/>
  <c r="AD28" i="17" s="1"/>
  <c r="Z28" i="17"/>
  <c r="AA28" i="17"/>
  <c r="AB28" i="17"/>
  <c r="V28" i="17"/>
  <c r="W28" i="17"/>
  <c r="S30" i="22"/>
  <c r="S260" i="1"/>
  <c r="S89" i="21"/>
  <c r="P28" i="17"/>
  <c r="O29" i="17"/>
  <c r="N28" i="17"/>
  <c r="L28" i="17"/>
  <c r="Q28" i="17"/>
  <c r="R28" i="17"/>
  <c r="M28" i="17"/>
  <c r="S27" i="17"/>
  <c r="T27" i="17"/>
  <c r="F29" i="17"/>
  <c r="E30" i="17"/>
  <c r="H29" i="17"/>
  <c r="D29" i="17"/>
  <c r="G29" i="17"/>
  <c r="B29" i="17"/>
  <c r="C29" i="17"/>
  <c r="O30" i="17"/>
  <c r="P29" i="17"/>
  <c r="N29" i="17"/>
  <c r="L29" i="17"/>
  <c r="R29" i="17"/>
  <c r="Q29" i="17"/>
  <c r="M29" i="17"/>
  <c r="X29" i="17"/>
  <c r="Z29" i="17"/>
  <c r="Y30" i="17"/>
  <c r="V29" i="17"/>
  <c r="AB29" i="17"/>
  <c r="AA29" i="17"/>
  <c r="W29" i="17"/>
  <c r="T89" i="21"/>
  <c r="T260" i="1"/>
  <c r="T30" i="22"/>
  <c r="I29" i="17"/>
  <c r="J29" i="17"/>
  <c r="Y31" i="17"/>
  <c r="X30" i="17"/>
  <c r="Z30" i="17"/>
  <c r="V30" i="17"/>
  <c r="AB30" i="17"/>
  <c r="AA30" i="17"/>
  <c r="W30" i="17"/>
  <c r="P30" i="17"/>
  <c r="O31" i="17"/>
  <c r="N30" i="17"/>
  <c r="T30" i="17" s="1"/>
  <c r="R30" i="17"/>
  <c r="Q30" i="17"/>
  <c r="L30" i="17"/>
  <c r="M30" i="17"/>
  <c r="G30" i="17"/>
  <c r="H30" i="17"/>
  <c r="E31" i="17"/>
  <c r="F30" i="17"/>
  <c r="D30" i="17"/>
  <c r="J30" i="17" s="1"/>
  <c r="B30" i="17"/>
  <c r="C30" i="17"/>
  <c r="U30" i="22"/>
  <c r="U89" i="21"/>
  <c r="U260" i="1"/>
  <c r="S30" i="17"/>
  <c r="H31" i="17"/>
  <c r="G31" i="17"/>
  <c r="D31" i="17"/>
  <c r="E32" i="17"/>
  <c r="F31" i="17"/>
  <c r="B31" i="17"/>
  <c r="C31" i="17"/>
  <c r="P31" i="17"/>
  <c r="Q31" i="17"/>
  <c r="N31" i="17"/>
  <c r="S31" i="17" s="1"/>
  <c r="O32" i="17"/>
  <c r="R31" i="17"/>
  <c r="L31" i="17"/>
  <c r="M31" i="17"/>
  <c r="V89" i="21"/>
  <c r="V30" i="22"/>
  <c r="V260" i="1"/>
  <c r="X31" i="17"/>
  <c r="AD31" i="17" s="1"/>
  <c r="Z31" i="17"/>
  <c r="Y32" i="17"/>
  <c r="AB31" i="17"/>
  <c r="AA31" i="17"/>
  <c r="V31" i="17"/>
  <c r="W31" i="17"/>
  <c r="I30" i="17"/>
  <c r="T31" i="17"/>
  <c r="Y33" i="17"/>
  <c r="X32" i="17"/>
  <c r="AD32" i="17" s="1"/>
  <c r="Z32" i="17"/>
  <c r="AA32" i="17"/>
  <c r="V32" i="17"/>
  <c r="AB32" i="17"/>
  <c r="W32" i="17"/>
  <c r="B32" i="17"/>
  <c r="G32" i="17"/>
  <c r="E33" i="17"/>
  <c r="F32" i="17"/>
  <c r="H32" i="17"/>
  <c r="D32" i="17"/>
  <c r="C32" i="17"/>
  <c r="W260" i="1"/>
  <c r="W89" i="21"/>
  <c r="W30" i="22"/>
  <c r="P32" i="17"/>
  <c r="O33" i="17"/>
  <c r="N32" i="17"/>
  <c r="T32" i="17" s="1"/>
  <c r="L32" i="17"/>
  <c r="Q32" i="17"/>
  <c r="R32" i="17"/>
  <c r="M32" i="17"/>
  <c r="X260" i="1"/>
  <c r="X30" i="22"/>
  <c r="X89" i="21"/>
  <c r="J32" i="17"/>
  <c r="I32" i="17"/>
  <c r="X33" i="17"/>
  <c r="AC33" i="17" s="1"/>
  <c r="Z33" i="17"/>
  <c r="Y34" i="17"/>
  <c r="V33" i="17"/>
  <c r="AA33" i="17"/>
  <c r="AB33" i="17"/>
  <c r="W33" i="17"/>
  <c r="F33" i="17"/>
  <c r="E34" i="17"/>
  <c r="G33" i="17"/>
  <c r="D33" i="17"/>
  <c r="I33" i="17" s="1"/>
  <c r="B33" i="17"/>
  <c r="H33" i="17"/>
  <c r="C33" i="17"/>
  <c r="O34" i="17"/>
  <c r="P33" i="17"/>
  <c r="N33" i="17"/>
  <c r="L33" i="17"/>
  <c r="R33" i="17"/>
  <c r="Q33" i="17"/>
  <c r="M33" i="17"/>
  <c r="AC32" i="17"/>
  <c r="S33" i="17"/>
  <c r="T33" i="17"/>
  <c r="G34" i="17"/>
  <c r="E35" i="17"/>
  <c r="F34" i="17"/>
  <c r="B34" i="17"/>
  <c r="H34" i="17"/>
  <c r="D34" i="17"/>
  <c r="C34" i="17"/>
  <c r="AD33" i="17"/>
  <c r="Y35" i="17"/>
  <c r="X34" i="17"/>
  <c r="AD34" i="17" s="1"/>
  <c r="Z34" i="17"/>
  <c r="V34" i="17"/>
  <c r="AB34" i="17"/>
  <c r="AA34" i="17"/>
  <c r="W34" i="17"/>
  <c r="P34" i="17"/>
  <c r="O35" i="17"/>
  <c r="N34" i="17"/>
  <c r="S34" i="17" s="1"/>
  <c r="R34" i="17"/>
  <c r="Q34" i="17"/>
  <c r="L34" i="17"/>
  <c r="M34" i="17"/>
  <c r="Y260" i="1"/>
  <c r="Y30" i="22"/>
  <c r="Y89" i="21"/>
  <c r="T34" i="17"/>
  <c r="Z260" i="1"/>
  <c r="Z30" i="22"/>
  <c r="Z89" i="21"/>
  <c r="P35" i="17"/>
  <c r="O36" i="17"/>
  <c r="N35" i="17"/>
  <c r="S35" i="17" s="1"/>
  <c r="Q35" i="17"/>
  <c r="L35" i="17"/>
  <c r="R35" i="17"/>
  <c r="M35" i="17"/>
  <c r="H35" i="17"/>
  <c r="E36" i="17"/>
  <c r="D35" i="17"/>
  <c r="I35" i="17" s="1"/>
  <c r="F35" i="17"/>
  <c r="B35" i="17"/>
  <c r="G35" i="17"/>
  <c r="C35" i="17"/>
  <c r="X35" i="17"/>
  <c r="Z35" i="17"/>
  <c r="Y36" i="17"/>
  <c r="AB35" i="17"/>
  <c r="AA35" i="17"/>
  <c r="V35" i="17"/>
  <c r="W35" i="17"/>
  <c r="AC35" i="17"/>
  <c r="AD35" i="17"/>
  <c r="P36" i="17"/>
  <c r="O37" i="17"/>
  <c r="N36" i="17"/>
  <c r="S36" i="17" s="1"/>
  <c r="L36" i="17"/>
  <c r="Q36" i="17"/>
  <c r="R36" i="17"/>
  <c r="M36" i="17"/>
  <c r="AA260" i="1"/>
  <c r="AA89" i="21"/>
  <c r="AA30" i="22"/>
  <c r="Y37" i="17"/>
  <c r="X36" i="17"/>
  <c r="Z36" i="17"/>
  <c r="AA36" i="17"/>
  <c r="AB36" i="17"/>
  <c r="V36" i="17"/>
  <c r="W36" i="17"/>
  <c r="B36" i="17"/>
  <c r="E37" i="17"/>
  <c r="F36" i="17"/>
  <c r="H36" i="17"/>
  <c r="G36" i="17"/>
  <c r="D36" i="17"/>
  <c r="J36" i="17" s="1"/>
  <c r="C36" i="17"/>
  <c r="I36" i="17"/>
  <c r="F37" i="17"/>
  <c r="E38" i="17"/>
  <c r="D37" i="17"/>
  <c r="I37" i="17" s="1"/>
  <c r="B37" i="17"/>
  <c r="H37" i="17"/>
  <c r="G37" i="17"/>
  <c r="C37" i="17"/>
  <c r="X37" i="17"/>
  <c r="AC37" i="17" s="1"/>
  <c r="Z37" i="17"/>
  <c r="Y38" i="17"/>
  <c r="V37" i="17"/>
  <c r="AA37" i="17"/>
  <c r="AB37" i="17"/>
  <c r="W37" i="17"/>
  <c r="T36" i="17"/>
  <c r="O38" i="17"/>
  <c r="P37" i="17"/>
  <c r="L37" i="17"/>
  <c r="R37" i="17"/>
  <c r="N37" i="17"/>
  <c r="Q37" i="17"/>
  <c r="M37" i="17"/>
  <c r="AC260" i="1"/>
  <c r="AB89" i="21"/>
  <c r="AC89" i="21"/>
  <c r="AB30" i="22"/>
  <c r="AD260" i="1"/>
  <c r="AD89" i="21"/>
  <c r="AD30" i="22"/>
  <c r="P38" i="17"/>
  <c r="O39" i="17"/>
  <c r="N38" i="17"/>
  <c r="R38" i="17"/>
  <c r="Q38" i="17"/>
  <c r="L38" i="17"/>
  <c r="M38" i="17"/>
  <c r="AC30" i="22"/>
  <c r="E26" i="12"/>
  <c r="Y39" i="17"/>
  <c r="X38" i="17"/>
  <c r="V38" i="17"/>
  <c r="AB38" i="17"/>
  <c r="Z38" i="17"/>
  <c r="AA38" i="17"/>
  <c r="W38" i="17"/>
  <c r="G38" i="17"/>
  <c r="F38" i="17"/>
  <c r="B38" i="17"/>
  <c r="H38" i="17"/>
  <c r="E39" i="17"/>
  <c r="D38" i="17"/>
  <c r="C38" i="17"/>
  <c r="T38" i="17"/>
  <c r="S38" i="17"/>
  <c r="H39" i="17"/>
  <c r="F39" i="17"/>
  <c r="D39" i="17"/>
  <c r="J39" i="17" s="1"/>
  <c r="B39" i="17"/>
  <c r="G39" i="17"/>
  <c r="E40" i="17"/>
  <c r="C39" i="17"/>
  <c r="E17" i="13"/>
  <c r="P39" i="17"/>
  <c r="O40" i="17"/>
  <c r="N39" i="17"/>
  <c r="S39" i="17" s="1"/>
  <c r="Q39" i="17"/>
  <c r="R39" i="17"/>
  <c r="L39" i="17"/>
  <c r="M39" i="17"/>
  <c r="AE260" i="1"/>
  <c r="AE89" i="21"/>
  <c r="AE30" i="22"/>
  <c r="X39" i="17"/>
  <c r="Z39" i="17"/>
  <c r="Y40" i="17"/>
  <c r="AB39" i="17"/>
  <c r="AA39" i="17"/>
  <c r="V39" i="17"/>
  <c r="W39" i="17"/>
  <c r="Y41" i="17"/>
  <c r="X40" i="17"/>
  <c r="AD40" i="17" s="1"/>
  <c r="AA40" i="17"/>
  <c r="Z40" i="17"/>
  <c r="V40" i="17"/>
  <c r="AB40" i="17"/>
  <c r="W40" i="17"/>
  <c r="B40" i="17"/>
  <c r="F40" i="17"/>
  <c r="H40" i="17"/>
  <c r="G40" i="17"/>
  <c r="E41" i="17"/>
  <c r="D40" i="17"/>
  <c r="I40" i="17" s="1"/>
  <c r="C40" i="17"/>
  <c r="AF260" i="1"/>
  <c r="AF30" i="22"/>
  <c r="AF89" i="21"/>
  <c r="P40" i="17"/>
  <c r="O41" i="17"/>
  <c r="N40" i="17"/>
  <c r="S40" i="17" s="1"/>
  <c r="L40" i="17"/>
  <c r="Q40" i="17"/>
  <c r="R40" i="17"/>
  <c r="M40" i="17"/>
  <c r="F41" i="17"/>
  <c r="E42" i="17"/>
  <c r="B41" i="17"/>
  <c r="D41" i="17"/>
  <c r="I41" i="17" s="1"/>
  <c r="H41" i="17"/>
  <c r="G41" i="17"/>
  <c r="C41" i="17"/>
  <c r="T40" i="17"/>
  <c r="X41" i="17"/>
  <c r="Z41" i="17"/>
  <c r="Y42" i="17"/>
  <c r="V41" i="17"/>
  <c r="AA41" i="17"/>
  <c r="AB41" i="17"/>
  <c r="W41" i="17"/>
  <c r="O42" i="17"/>
  <c r="P41" i="17"/>
  <c r="N41" i="17"/>
  <c r="T41" i="17" s="1"/>
  <c r="L41" i="17"/>
  <c r="R41" i="17"/>
  <c r="Q41" i="17"/>
  <c r="M41" i="17"/>
  <c r="AG260" i="1"/>
  <c r="AG30" i="22"/>
  <c r="AG89" i="21"/>
  <c r="P42" i="17"/>
  <c r="O43" i="17"/>
  <c r="N42" i="17"/>
  <c r="S42" i="17" s="1"/>
  <c r="R42" i="17"/>
  <c r="Q42" i="17"/>
  <c r="L42" i="17"/>
  <c r="M42" i="17"/>
  <c r="AH260" i="1"/>
  <c r="AH89" i="21"/>
  <c r="AH30" i="22"/>
  <c r="Y43" i="17"/>
  <c r="X42" i="17"/>
  <c r="AD42" i="17" s="1"/>
  <c r="Z42" i="17"/>
  <c r="V42" i="17"/>
  <c r="AB42" i="17"/>
  <c r="AA42" i="17"/>
  <c r="W42" i="17"/>
  <c r="S41" i="17"/>
  <c r="G42" i="17"/>
  <c r="B42" i="17"/>
  <c r="H42" i="17"/>
  <c r="E43" i="17"/>
  <c r="F42" i="17"/>
  <c r="D42" i="17"/>
  <c r="J42" i="17" s="1"/>
  <c r="C42" i="17"/>
  <c r="H43" i="17"/>
  <c r="B43" i="17"/>
  <c r="D43" i="17"/>
  <c r="I43" i="17" s="1"/>
  <c r="G43" i="17"/>
  <c r="E44" i="17"/>
  <c r="F43" i="17"/>
  <c r="C43" i="17"/>
  <c r="AC42" i="17"/>
  <c r="AI89" i="21"/>
  <c r="AI260" i="1"/>
  <c r="AI30" i="22"/>
  <c r="X43" i="17"/>
  <c r="Z43" i="17"/>
  <c r="Y44" i="17"/>
  <c r="AB43" i="17"/>
  <c r="AA43" i="17"/>
  <c r="V43" i="17"/>
  <c r="W43" i="17"/>
  <c r="P43" i="17"/>
  <c r="O44" i="17"/>
  <c r="N43" i="17"/>
  <c r="S43" i="17" s="1"/>
  <c r="Q43" i="17"/>
  <c r="R43" i="17"/>
  <c r="L43" i="17"/>
  <c r="M43" i="17"/>
  <c r="AJ260" i="1"/>
  <c r="AJ30" i="22"/>
  <c r="AJ89" i="21"/>
  <c r="J43" i="17"/>
  <c r="T43" i="17"/>
  <c r="Y45" i="17"/>
  <c r="X44" i="17"/>
  <c r="AD44" i="17" s="1"/>
  <c r="Z44" i="17"/>
  <c r="AA44" i="17"/>
  <c r="AB44" i="17"/>
  <c r="V44" i="17"/>
  <c r="W44" i="17"/>
  <c r="P44" i="17"/>
  <c r="O45" i="17"/>
  <c r="N44" i="17"/>
  <c r="S44" i="17" s="1"/>
  <c r="L44" i="17"/>
  <c r="Q44" i="17"/>
  <c r="R44" i="17"/>
  <c r="M44" i="17"/>
  <c r="B44" i="17"/>
  <c r="H44" i="17"/>
  <c r="G44" i="17"/>
  <c r="E45" i="17"/>
  <c r="F44" i="17"/>
  <c r="D44" i="17"/>
  <c r="J44" i="17" s="1"/>
  <c r="C44" i="17"/>
  <c r="F45" i="17"/>
  <c r="E46" i="17"/>
  <c r="H45" i="17"/>
  <c r="D45" i="17"/>
  <c r="G45" i="17"/>
  <c r="B45" i="17"/>
  <c r="C45" i="17"/>
  <c r="X45" i="17"/>
  <c r="AC45" i="17" s="1"/>
  <c r="Z45" i="17"/>
  <c r="Y46" i="17"/>
  <c r="V45" i="17"/>
  <c r="AA45" i="17"/>
  <c r="AB45" i="17"/>
  <c r="W45" i="17"/>
  <c r="I44" i="17"/>
  <c r="O46" i="17"/>
  <c r="P45" i="17"/>
  <c r="N45" i="17"/>
  <c r="T45" i="17" s="1"/>
  <c r="L45" i="17"/>
  <c r="R45" i="17"/>
  <c r="Q45" i="17"/>
  <c r="M45" i="17"/>
  <c r="AK260" i="1"/>
  <c r="AK30" i="22"/>
  <c r="AK89" i="21"/>
  <c r="P46" i="17"/>
  <c r="O47" i="17"/>
  <c r="N46" i="17"/>
  <c r="R46" i="17"/>
  <c r="Q46" i="17"/>
  <c r="L46" i="17"/>
  <c r="M46" i="17"/>
  <c r="AL260" i="1"/>
  <c r="AL30" i="22"/>
  <c r="AL89" i="21"/>
  <c r="Y47" i="17"/>
  <c r="X46" i="17"/>
  <c r="AC46" i="17" s="1"/>
  <c r="Z46" i="17"/>
  <c r="V46" i="17"/>
  <c r="AB46" i="17"/>
  <c r="AA46" i="17"/>
  <c r="W46" i="17"/>
  <c r="G46" i="17"/>
  <c r="H46" i="17"/>
  <c r="E47" i="17"/>
  <c r="F46" i="17"/>
  <c r="B46" i="17"/>
  <c r="D46" i="17"/>
  <c r="J46" i="17" s="1"/>
  <c r="C46" i="17"/>
  <c r="S45" i="17"/>
  <c r="I45" i="17"/>
  <c r="J45" i="17"/>
  <c r="P47" i="17"/>
  <c r="O48" i="17"/>
  <c r="Q47" i="17"/>
  <c r="N47" i="17"/>
  <c r="R47" i="17"/>
  <c r="L47" i="17"/>
  <c r="M47" i="17"/>
  <c r="H47" i="17"/>
  <c r="G47" i="17"/>
  <c r="D47" i="17"/>
  <c r="I47" i="17" s="1"/>
  <c r="E48" i="17"/>
  <c r="F47" i="17"/>
  <c r="B47" i="17"/>
  <c r="C47" i="17"/>
  <c r="AD46" i="17"/>
  <c r="AM260" i="1"/>
  <c r="AM30" i="22"/>
  <c r="AM89" i="21"/>
  <c r="X47" i="17"/>
  <c r="Z47" i="17"/>
  <c r="Y48" i="17"/>
  <c r="AB47" i="17"/>
  <c r="AA47" i="17"/>
  <c r="V47" i="17"/>
  <c r="W47" i="17"/>
  <c r="B48" i="17"/>
  <c r="G48" i="17"/>
  <c r="E49" i="17"/>
  <c r="F48" i="17"/>
  <c r="H48" i="17"/>
  <c r="D48" i="17"/>
  <c r="J48" i="17" s="1"/>
  <c r="C48" i="17"/>
  <c r="AC47" i="17"/>
  <c r="AD47" i="17"/>
  <c r="P48" i="17"/>
  <c r="O49" i="17"/>
  <c r="N48" i="17"/>
  <c r="T48" i="17" s="1"/>
  <c r="L48" i="17"/>
  <c r="R48" i="17"/>
  <c r="Q48" i="17"/>
  <c r="M48" i="17"/>
  <c r="AN260" i="1"/>
  <c r="AN30" i="22"/>
  <c r="AN89" i="21"/>
  <c r="Y49" i="17"/>
  <c r="X48" i="17"/>
  <c r="AD48" i="17" s="1"/>
  <c r="Z48" i="17"/>
  <c r="AA48" i="17"/>
  <c r="AB48" i="17"/>
  <c r="V48" i="17"/>
  <c r="W48" i="17"/>
  <c r="O50" i="17"/>
  <c r="P49" i="17"/>
  <c r="N49" i="17"/>
  <c r="T49" i="17" s="1"/>
  <c r="L49" i="17"/>
  <c r="R49" i="17"/>
  <c r="Q49" i="17"/>
  <c r="M49" i="17"/>
  <c r="AP260" i="1"/>
  <c r="AO89" i="21"/>
  <c r="AP89" i="21"/>
  <c r="AO30" i="22"/>
  <c r="F49" i="17"/>
  <c r="E50" i="17"/>
  <c r="G49" i="17"/>
  <c r="D49" i="17"/>
  <c r="J49" i="17" s="1"/>
  <c r="B49" i="17"/>
  <c r="H49" i="17"/>
  <c r="C49" i="17"/>
  <c r="X49" i="17"/>
  <c r="AC49" i="17" s="1"/>
  <c r="Z49" i="17"/>
  <c r="Y50" i="17"/>
  <c r="V49" i="17"/>
  <c r="AA49" i="17"/>
  <c r="AB49" i="17"/>
  <c r="W49" i="17"/>
  <c r="G50" i="17"/>
  <c r="E51" i="17"/>
  <c r="F50" i="17"/>
  <c r="B50" i="17"/>
  <c r="H50" i="17"/>
  <c r="D50" i="17"/>
  <c r="I50" i="17" s="1"/>
  <c r="C50" i="17"/>
  <c r="AD49" i="17"/>
  <c r="AP30" i="22"/>
  <c r="F26" i="12"/>
  <c r="P50" i="17"/>
  <c r="O51" i="17"/>
  <c r="N50" i="17"/>
  <c r="S50" i="17" s="1"/>
  <c r="R50" i="17"/>
  <c r="Q50" i="17"/>
  <c r="L50" i="17"/>
  <c r="M50" i="17"/>
  <c r="Y51" i="17"/>
  <c r="X50" i="17"/>
  <c r="AD50" i="17" s="1"/>
  <c r="Z50" i="17"/>
  <c r="V50" i="17"/>
  <c r="AB50" i="17"/>
  <c r="AA50" i="17"/>
  <c r="W50" i="17"/>
  <c r="AQ260" i="1"/>
  <c r="AQ30" i="22"/>
  <c r="AQ89" i="21"/>
  <c r="J50" i="17"/>
  <c r="X51" i="17"/>
  <c r="AC51" i="17" s="1"/>
  <c r="Z51" i="17"/>
  <c r="Y52" i="17"/>
  <c r="AB51" i="17"/>
  <c r="AA51" i="17"/>
  <c r="V51" i="17"/>
  <c r="W51" i="17"/>
  <c r="AC50" i="17"/>
  <c r="H51" i="17"/>
  <c r="E52" i="17"/>
  <c r="D51" i="17"/>
  <c r="F51" i="17"/>
  <c r="B51" i="17"/>
  <c r="G51" i="17"/>
  <c r="C51" i="17"/>
  <c r="AR260" i="1"/>
  <c r="AR30" i="22"/>
  <c r="AR89" i="21"/>
  <c r="F17" i="13"/>
  <c r="P51" i="17"/>
  <c r="O52" i="17"/>
  <c r="N51" i="17"/>
  <c r="Q51" i="17"/>
  <c r="R51" i="17"/>
  <c r="L51" i="17"/>
  <c r="M51" i="17"/>
  <c r="AS260" i="1"/>
  <c r="AS30" i="22"/>
  <c r="AS89" i="21"/>
  <c r="P52" i="17"/>
  <c r="O53" i="17"/>
  <c r="N52" i="17"/>
  <c r="T52" i="17" s="1"/>
  <c r="L52" i="17"/>
  <c r="Q52" i="17"/>
  <c r="R52" i="17"/>
  <c r="M52" i="17"/>
  <c r="I51" i="17"/>
  <c r="J51" i="17"/>
  <c r="B52" i="17"/>
  <c r="E53" i="17"/>
  <c r="F52" i="17"/>
  <c r="H52" i="17"/>
  <c r="G52" i="17"/>
  <c r="D52" i="17"/>
  <c r="I52" i="17" s="1"/>
  <c r="C52" i="17"/>
  <c r="Y53" i="17"/>
  <c r="X52" i="17"/>
  <c r="AD52" i="17" s="1"/>
  <c r="Z52" i="17"/>
  <c r="AA52" i="17"/>
  <c r="AB52" i="17"/>
  <c r="V52" i="17"/>
  <c r="W52" i="17"/>
  <c r="AC52" i="17"/>
  <c r="S52" i="17"/>
  <c r="F53" i="17"/>
  <c r="E54" i="17"/>
  <c r="D53" i="17"/>
  <c r="J53" i="17" s="1"/>
  <c r="B53" i="17"/>
  <c r="H53" i="17"/>
  <c r="G53" i="17"/>
  <c r="C53" i="17"/>
  <c r="X53" i="17"/>
  <c r="AC53" i="17" s="1"/>
  <c r="Z53" i="17"/>
  <c r="Y54" i="17"/>
  <c r="V53" i="17"/>
  <c r="AB53" i="17"/>
  <c r="AA53" i="17"/>
  <c r="W53" i="17"/>
  <c r="O54" i="17"/>
  <c r="P53" i="17"/>
  <c r="N53" i="17"/>
  <c r="T53" i="17" s="1"/>
  <c r="L53" i="17"/>
  <c r="R53" i="17"/>
  <c r="Q53" i="17"/>
  <c r="M53" i="17"/>
  <c r="AT260" i="1"/>
  <c r="AT30" i="22"/>
  <c r="AT89" i="21"/>
  <c r="J52" i="17"/>
  <c r="I53" i="17"/>
  <c r="P54" i="17"/>
  <c r="O55" i="17"/>
  <c r="N54" i="17"/>
  <c r="T54" i="17" s="1"/>
  <c r="R54" i="17"/>
  <c r="Q54" i="17"/>
  <c r="L54" i="17"/>
  <c r="M54" i="17"/>
  <c r="AU260" i="1"/>
  <c r="AU30" i="22"/>
  <c r="AU89" i="21"/>
  <c r="S53" i="17"/>
  <c r="Y55" i="17"/>
  <c r="X54" i="17"/>
  <c r="AC54" i="17" s="1"/>
  <c r="Z54" i="17"/>
  <c r="V54" i="17"/>
  <c r="AB54" i="17"/>
  <c r="AA54" i="17"/>
  <c r="W54" i="17"/>
  <c r="G54" i="17"/>
  <c r="F54" i="17"/>
  <c r="B54" i="17"/>
  <c r="H54" i="17"/>
  <c r="E55" i="17"/>
  <c r="D54" i="17"/>
  <c r="C54" i="17"/>
  <c r="AV260" i="1"/>
  <c r="AV30" i="22"/>
  <c r="AV89" i="21"/>
  <c r="X55" i="17"/>
  <c r="AC55" i="17" s="1"/>
  <c r="Z55" i="17"/>
  <c r="Y56" i="17"/>
  <c r="AB55" i="17"/>
  <c r="AA55" i="17"/>
  <c r="V55" i="17"/>
  <c r="W55" i="17"/>
  <c r="S54" i="17"/>
  <c r="H55" i="17"/>
  <c r="F55" i="17"/>
  <c r="D55" i="17"/>
  <c r="I55" i="17" s="1"/>
  <c r="B55" i="17"/>
  <c r="G55" i="17"/>
  <c r="E56" i="17"/>
  <c r="C55" i="17"/>
  <c r="P55" i="17"/>
  <c r="N55" i="17"/>
  <c r="S55" i="17" s="1"/>
  <c r="O56" i="17"/>
  <c r="Q55" i="17"/>
  <c r="R55" i="17"/>
  <c r="L55" i="17"/>
  <c r="M55" i="17"/>
  <c r="P56" i="17"/>
  <c r="O57" i="17"/>
  <c r="N56" i="17"/>
  <c r="S56" i="17" s="1"/>
  <c r="L56" i="17"/>
  <c r="R56" i="17"/>
  <c r="Q56" i="17"/>
  <c r="M56" i="17"/>
  <c r="Y57" i="17"/>
  <c r="X56" i="17"/>
  <c r="AD56" i="17" s="1"/>
  <c r="AA56" i="17"/>
  <c r="Z56" i="17"/>
  <c r="AB56" i="17"/>
  <c r="V56" i="17"/>
  <c r="W56" i="17"/>
  <c r="AD55" i="17"/>
  <c r="AW260" i="1"/>
  <c r="AW30" i="22"/>
  <c r="AW89" i="21"/>
  <c r="J55" i="17"/>
  <c r="B56" i="17"/>
  <c r="F56" i="17"/>
  <c r="H56" i="17"/>
  <c r="G56" i="17"/>
  <c r="E57" i="17"/>
  <c r="D56" i="17"/>
  <c r="I56" i="17" s="1"/>
  <c r="C56" i="17"/>
  <c r="F57" i="17"/>
  <c r="E58" i="17"/>
  <c r="B57" i="17"/>
  <c r="D57" i="17"/>
  <c r="I57" i="17" s="1"/>
  <c r="H57" i="17"/>
  <c r="G57" i="17"/>
  <c r="C57" i="17"/>
  <c r="AX260" i="1"/>
  <c r="AX30" i="22"/>
  <c r="AX89" i="21"/>
  <c r="T56" i="17"/>
  <c r="J56" i="17"/>
  <c r="X57" i="17"/>
  <c r="AD57" i="17" s="1"/>
  <c r="Z57" i="17"/>
  <c r="Y58" i="17"/>
  <c r="V57" i="17"/>
  <c r="AA57" i="17"/>
  <c r="AB57" i="17"/>
  <c r="W57" i="17"/>
  <c r="O58" i="17"/>
  <c r="P57" i="17"/>
  <c r="N57" i="17"/>
  <c r="L57" i="17"/>
  <c r="R57" i="17"/>
  <c r="Q57" i="17"/>
  <c r="M57" i="17"/>
  <c r="S57" i="17"/>
  <c r="T57" i="17"/>
  <c r="Y59" i="17"/>
  <c r="Z58" i="17"/>
  <c r="V58" i="17"/>
  <c r="AB58" i="17"/>
  <c r="X58" i="17"/>
  <c r="AC58" i="17" s="1"/>
  <c r="AA58" i="17"/>
  <c r="W58" i="17"/>
  <c r="G58" i="17"/>
  <c r="B58" i="17"/>
  <c r="H58" i="17"/>
  <c r="E59" i="17"/>
  <c r="F58" i="17"/>
  <c r="D58" i="17"/>
  <c r="I58" i="17" s="1"/>
  <c r="C58" i="17"/>
  <c r="P58" i="17"/>
  <c r="O59" i="17"/>
  <c r="N58" i="17"/>
  <c r="T58" i="17" s="1"/>
  <c r="R58" i="17"/>
  <c r="Q58" i="17"/>
  <c r="L58" i="17"/>
  <c r="M58" i="17"/>
  <c r="AY260" i="1"/>
  <c r="AY30" i="22"/>
  <c r="AY89" i="21"/>
  <c r="H59" i="17"/>
  <c r="B59" i="17"/>
  <c r="D59" i="17"/>
  <c r="G59" i="17"/>
  <c r="E60" i="17"/>
  <c r="F59" i="17"/>
  <c r="C59" i="17"/>
  <c r="AZ260" i="1"/>
  <c r="AZ30" i="22"/>
  <c r="AZ89" i="21"/>
  <c r="P59" i="17"/>
  <c r="O60" i="17"/>
  <c r="N59" i="17"/>
  <c r="S59" i="17" s="1"/>
  <c r="Q59" i="17"/>
  <c r="L59" i="17"/>
  <c r="R59" i="17"/>
  <c r="M59" i="17"/>
  <c r="X59" i="17"/>
  <c r="AC59" i="17" s="1"/>
  <c r="Z59" i="17"/>
  <c r="Y60" i="17"/>
  <c r="AB59" i="17"/>
  <c r="AA59" i="17"/>
  <c r="V59" i="17"/>
  <c r="W59" i="17"/>
  <c r="S58" i="17"/>
  <c r="J58" i="17"/>
  <c r="I59" i="17"/>
  <c r="J59" i="17"/>
  <c r="T59" i="17"/>
  <c r="B60" i="17"/>
  <c r="H60" i="17"/>
  <c r="G60" i="17"/>
  <c r="E61" i="17"/>
  <c r="D60" i="17"/>
  <c r="J60" i="17" s="1"/>
  <c r="F60" i="17"/>
  <c r="C60" i="17"/>
  <c r="Y61" i="17"/>
  <c r="X60" i="17"/>
  <c r="Z60" i="17"/>
  <c r="AA60" i="17"/>
  <c r="AB60" i="17"/>
  <c r="V60" i="17"/>
  <c r="W60" i="17"/>
  <c r="P60" i="17"/>
  <c r="O61" i="17"/>
  <c r="N60" i="17"/>
  <c r="S60" i="17" s="1"/>
  <c r="L60" i="17"/>
  <c r="Q60" i="17"/>
  <c r="R60" i="17"/>
  <c r="M60" i="17"/>
  <c r="BA260" i="1"/>
  <c r="BA30" i="22"/>
  <c r="BA89" i="21"/>
  <c r="BB30" i="22"/>
  <c r="BC260" i="1"/>
  <c r="BB89" i="21"/>
  <c r="BC89" i="21"/>
  <c r="X61" i="17"/>
  <c r="AC61" i="17" s="1"/>
  <c r="Z61" i="17"/>
  <c r="Y62" i="17"/>
  <c r="V61" i="17"/>
  <c r="AB61" i="17"/>
  <c r="AA61" i="17"/>
  <c r="W61" i="17"/>
  <c r="AD60" i="17"/>
  <c r="AC60" i="17"/>
  <c r="O62" i="17"/>
  <c r="P61" i="17"/>
  <c r="N61" i="17"/>
  <c r="L61" i="17"/>
  <c r="R61" i="17"/>
  <c r="Q61" i="17"/>
  <c r="M61" i="17"/>
  <c r="F61" i="17"/>
  <c r="E62" i="17"/>
  <c r="H61" i="17"/>
  <c r="D61" i="17"/>
  <c r="I61" i="17" s="1"/>
  <c r="G61" i="17"/>
  <c r="B61" i="17"/>
  <c r="C61" i="17"/>
  <c r="Y63" i="17"/>
  <c r="Z62" i="17"/>
  <c r="X62" i="17"/>
  <c r="V62" i="17"/>
  <c r="AB62" i="17"/>
  <c r="AA62" i="17"/>
  <c r="W62" i="17"/>
  <c r="BD260" i="1"/>
  <c r="BD89" i="21"/>
  <c r="BD30" i="22"/>
  <c r="S61" i="17"/>
  <c r="T61" i="17"/>
  <c r="G62" i="17"/>
  <c r="H62" i="17"/>
  <c r="E63" i="17"/>
  <c r="F62" i="17"/>
  <c r="B62" i="17"/>
  <c r="D62" i="17"/>
  <c r="C62" i="17"/>
  <c r="P62" i="17"/>
  <c r="O63" i="17"/>
  <c r="N62" i="17"/>
  <c r="T62" i="17" s="1"/>
  <c r="R62" i="17"/>
  <c r="Q62" i="17"/>
  <c r="L62" i="17"/>
  <c r="M62" i="17"/>
  <c r="BC30" i="22"/>
  <c r="G26" i="12"/>
  <c r="P63" i="17"/>
  <c r="O64" i="17"/>
  <c r="Q63" i="17"/>
  <c r="N63" i="17"/>
  <c r="S63" i="17" s="1"/>
  <c r="R63" i="17"/>
  <c r="L63" i="17"/>
  <c r="M63" i="17"/>
  <c r="X63" i="17"/>
  <c r="AC63" i="17" s="1"/>
  <c r="Z63" i="17"/>
  <c r="Y64" i="17"/>
  <c r="AB63" i="17"/>
  <c r="AA63" i="17"/>
  <c r="V63" i="17"/>
  <c r="W63" i="17"/>
  <c r="G17" i="13"/>
  <c r="H63" i="17"/>
  <c r="G63" i="17"/>
  <c r="D63" i="17"/>
  <c r="I63" i="17" s="1"/>
  <c r="E64" i="17"/>
  <c r="F63" i="17"/>
  <c r="B63" i="17"/>
  <c r="C63" i="17"/>
  <c r="AD62" i="17"/>
  <c r="AC62" i="17"/>
  <c r="BE260" i="1"/>
  <c r="BE89" i="21"/>
  <c r="BE30" i="22"/>
  <c r="P64" i="17"/>
  <c r="O65" i="17"/>
  <c r="N64" i="17"/>
  <c r="S64" i="17" s="1"/>
  <c r="L64" i="17"/>
  <c r="Q64" i="17"/>
  <c r="R64" i="17"/>
  <c r="M64" i="17"/>
  <c r="Y65" i="17"/>
  <c r="X64" i="17"/>
  <c r="AD64" i="17" s="1"/>
  <c r="Z64" i="17"/>
  <c r="AA64" i="17"/>
  <c r="V64" i="17"/>
  <c r="AB64" i="17"/>
  <c r="W64" i="17"/>
  <c r="BF260" i="1"/>
  <c r="BF89" i="21"/>
  <c r="BF30" i="22"/>
  <c r="B64" i="17"/>
  <c r="G64" i="17"/>
  <c r="E65" i="17"/>
  <c r="F64" i="17"/>
  <c r="D64" i="17"/>
  <c r="I64" i="17" s="1"/>
  <c r="H64" i="17"/>
  <c r="C64" i="17"/>
  <c r="F65" i="17"/>
  <c r="E66" i="17"/>
  <c r="G65" i="17"/>
  <c r="D65" i="17"/>
  <c r="B65" i="17"/>
  <c r="H65" i="17"/>
  <c r="C65" i="17"/>
  <c r="X65" i="17"/>
  <c r="AD65" i="17" s="1"/>
  <c r="Z65" i="17"/>
  <c r="Y66" i="17"/>
  <c r="V65" i="17"/>
  <c r="AA65" i="17"/>
  <c r="AB65" i="17"/>
  <c r="W65" i="17"/>
  <c r="BG260" i="1"/>
  <c r="BG89" i="21"/>
  <c r="BG30" i="22"/>
  <c r="O66" i="17"/>
  <c r="P65" i="17"/>
  <c r="N65" i="17"/>
  <c r="L65" i="17"/>
  <c r="R65" i="17"/>
  <c r="Q65" i="17"/>
  <c r="M65" i="17"/>
  <c r="BH260" i="1"/>
  <c r="BH89" i="21"/>
  <c r="BH30" i="22"/>
  <c r="P66" i="17"/>
  <c r="O67" i="17"/>
  <c r="N66" i="17"/>
  <c r="T66" i="17" s="1"/>
  <c r="R66" i="17"/>
  <c r="Q66" i="17"/>
  <c r="L66" i="17"/>
  <c r="M66" i="17"/>
  <c r="Y67" i="17"/>
  <c r="Z66" i="17"/>
  <c r="X66" i="17"/>
  <c r="V66" i="17"/>
  <c r="AB66" i="17"/>
  <c r="AA66" i="17"/>
  <c r="W66" i="17"/>
  <c r="G66" i="17"/>
  <c r="E67" i="17"/>
  <c r="F66" i="17"/>
  <c r="B66" i="17"/>
  <c r="H66" i="17"/>
  <c r="D66" i="17"/>
  <c r="I66" i="17" s="1"/>
  <c r="C66" i="17"/>
  <c r="AC65" i="17"/>
  <c r="H67" i="17"/>
  <c r="E68" i="17"/>
  <c r="D67" i="17"/>
  <c r="I67" i="17" s="1"/>
  <c r="F67" i="17"/>
  <c r="B67" i="17"/>
  <c r="G67" i="17"/>
  <c r="C67" i="17"/>
  <c r="X67" i="17"/>
  <c r="AC67" i="17" s="1"/>
  <c r="Z67" i="17"/>
  <c r="Y68" i="17"/>
  <c r="AB67" i="17"/>
  <c r="AA67" i="17"/>
  <c r="V67" i="17"/>
  <c r="W67" i="17"/>
  <c r="BI260" i="1"/>
  <c r="BI89" i="21"/>
  <c r="BI30" i="22"/>
  <c r="J66" i="17"/>
  <c r="P67" i="17"/>
  <c r="O68" i="17"/>
  <c r="N67" i="17"/>
  <c r="S67" i="17" s="1"/>
  <c r="Q67" i="17"/>
  <c r="L67" i="17"/>
  <c r="R67" i="17"/>
  <c r="M67" i="17"/>
  <c r="Y69" i="17"/>
  <c r="X68" i="17"/>
  <c r="Z68" i="17"/>
  <c r="AA68" i="17"/>
  <c r="AB68" i="17"/>
  <c r="V68" i="17"/>
  <c r="W68" i="17"/>
  <c r="B68" i="17"/>
  <c r="E69" i="17"/>
  <c r="F68" i="17"/>
  <c r="H68" i="17"/>
  <c r="D68" i="17"/>
  <c r="G68" i="17"/>
  <c r="C68" i="17"/>
  <c r="P68" i="17"/>
  <c r="O69" i="17"/>
  <c r="N68" i="17"/>
  <c r="S68" i="17" s="1"/>
  <c r="L68" i="17"/>
  <c r="Q68" i="17"/>
  <c r="R68" i="17"/>
  <c r="M68" i="17"/>
  <c r="J67" i="17"/>
  <c r="BJ260" i="1"/>
  <c r="BJ89" i="21"/>
  <c r="BJ30" i="22"/>
  <c r="T67" i="17"/>
  <c r="F69" i="17"/>
  <c r="E70" i="17"/>
  <c r="D69" i="17"/>
  <c r="I69" i="17" s="1"/>
  <c r="B69" i="17"/>
  <c r="H69" i="17"/>
  <c r="G69" i="17"/>
  <c r="C69" i="17"/>
  <c r="O70" i="17"/>
  <c r="P69" i="17"/>
  <c r="L69" i="17"/>
  <c r="R69" i="17"/>
  <c r="N69" i="17"/>
  <c r="T69" i="17" s="1"/>
  <c r="Q69" i="17"/>
  <c r="M69" i="17"/>
  <c r="BK260" i="1"/>
  <c r="BK89" i="21"/>
  <c r="BK30" i="22"/>
  <c r="X69" i="17"/>
  <c r="AC69" i="17" s="1"/>
  <c r="Z69" i="17"/>
  <c r="Y70" i="17"/>
  <c r="V69" i="17"/>
  <c r="AA69" i="17"/>
  <c r="AB69" i="17"/>
  <c r="W69" i="17"/>
  <c r="AD68" i="17"/>
  <c r="AC68" i="17"/>
  <c r="BL260" i="1"/>
  <c r="BL89" i="21"/>
  <c r="BL30" i="22"/>
  <c r="G70" i="17"/>
  <c r="F70" i="17"/>
  <c r="B70" i="17"/>
  <c r="H70" i="17"/>
  <c r="E71" i="17"/>
  <c r="D70" i="17"/>
  <c r="C70" i="17"/>
  <c r="S69" i="17"/>
  <c r="P70" i="17"/>
  <c r="O71" i="17"/>
  <c r="N70" i="17"/>
  <c r="R70" i="17"/>
  <c r="Q70" i="17"/>
  <c r="L70" i="17"/>
  <c r="M70" i="17"/>
  <c r="Y71" i="17"/>
  <c r="X70" i="17"/>
  <c r="V70" i="17"/>
  <c r="AB70" i="17"/>
  <c r="Z70" i="17"/>
  <c r="AA70" i="17"/>
  <c r="W70" i="17"/>
  <c r="AD70" i="17"/>
  <c r="AC70" i="17"/>
  <c r="P71" i="17"/>
  <c r="O72" i="17"/>
  <c r="N71" i="17"/>
  <c r="Q71" i="17"/>
  <c r="R71" i="17"/>
  <c r="L71" i="17"/>
  <c r="M71" i="17"/>
  <c r="I70" i="17"/>
  <c r="J70" i="17"/>
  <c r="BM260" i="1"/>
  <c r="BM89" i="21"/>
  <c r="BM30" i="22"/>
  <c r="X71" i="17"/>
  <c r="Z71" i="17"/>
  <c r="Y72" i="17"/>
  <c r="AB71" i="17"/>
  <c r="AA71" i="17"/>
  <c r="V71" i="17"/>
  <c r="W71" i="17"/>
  <c r="H71" i="17"/>
  <c r="F71" i="17"/>
  <c r="D71" i="17"/>
  <c r="I71" i="17" s="1"/>
  <c r="B71" i="17"/>
  <c r="G71" i="17"/>
  <c r="E72" i="17"/>
  <c r="C71" i="17"/>
  <c r="B72" i="17"/>
  <c r="F72" i="17"/>
  <c r="H72" i="17"/>
  <c r="G72" i="17"/>
  <c r="D72" i="17"/>
  <c r="J72" i="17" s="1"/>
  <c r="E73" i="17"/>
  <c r="C72" i="17"/>
  <c r="BN260" i="1"/>
  <c r="BN89" i="21"/>
  <c r="BN30" i="22"/>
  <c r="AC71" i="17"/>
  <c r="AD71" i="17"/>
  <c r="Y73" i="17"/>
  <c r="X72" i="17"/>
  <c r="AA72" i="17"/>
  <c r="Z72" i="17"/>
  <c r="V72" i="17"/>
  <c r="AB72" i="17"/>
  <c r="W72" i="17"/>
  <c r="S71" i="17"/>
  <c r="T71" i="17"/>
  <c r="P72" i="17"/>
  <c r="O73" i="17"/>
  <c r="N72" i="17"/>
  <c r="S72" i="17" s="1"/>
  <c r="L72" i="17"/>
  <c r="Q72" i="17"/>
  <c r="R72" i="17"/>
  <c r="M72" i="17"/>
  <c r="X73" i="17"/>
  <c r="AC73" i="17" s="1"/>
  <c r="Z73" i="17"/>
  <c r="Y74" i="17"/>
  <c r="V73" i="17"/>
  <c r="AA73" i="17"/>
  <c r="AB73" i="17"/>
  <c r="W73" i="17"/>
  <c r="F73" i="17"/>
  <c r="E74" i="17"/>
  <c r="B73" i="17"/>
  <c r="D73" i="17"/>
  <c r="I73" i="17" s="1"/>
  <c r="H73" i="17"/>
  <c r="G73" i="17"/>
  <c r="C73" i="17"/>
  <c r="O74" i="17"/>
  <c r="P73" i="17"/>
  <c r="N73" i="17"/>
  <c r="S73" i="17" s="1"/>
  <c r="L73" i="17"/>
  <c r="R73" i="17"/>
  <c r="Q73" i="17"/>
  <c r="M73" i="17"/>
  <c r="BO89" i="21"/>
  <c r="BP89" i="21"/>
  <c r="BO30" i="22"/>
  <c r="G74" i="17"/>
  <c r="B74" i="17"/>
  <c r="H74" i="17"/>
  <c r="E75" i="17"/>
  <c r="F74" i="17"/>
  <c r="D74" i="17"/>
  <c r="I74" i="17" s="1"/>
  <c r="C74" i="17"/>
  <c r="BP30" i="22"/>
  <c r="H26" i="12"/>
  <c r="Y75" i="17"/>
  <c r="Z74" i="17"/>
  <c r="V74" i="17"/>
  <c r="AB74" i="17"/>
  <c r="X74" i="17"/>
  <c r="AC74" i="17" s="1"/>
  <c r="AA74" i="17"/>
  <c r="W74" i="17"/>
  <c r="P74" i="17"/>
  <c r="O75" i="17"/>
  <c r="N74" i="17"/>
  <c r="S74" i="17" s="1"/>
  <c r="R74" i="17"/>
  <c r="Q74" i="17"/>
  <c r="L74" i="17"/>
  <c r="M74" i="17"/>
  <c r="T74" i="17"/>
  <c r="E76" i="17"/>
  <c r="D75" i="17"/>
  <c r="F75" i="17"/>
  <c r="H75" i="17"/>
  <c r="G75" i="17"/>
  <c r="C75" i="17"/>
  <c r="B75" i="17"/>
  <c r="P75" i="17"/>
  <c r="O76" i="17"/>
  <c r="N75" i="17"/>
  <c r="S75" i="17" s="1"/>
  <c r="Q75" i="17"/>
  <c r="L75" i="17"/>
  <c r="M75" i="17"/>
  <c r="R75" i="17"/>
  <c r="X75" i="17"/>
  <c r="AD75" i="17" s="1"/>
  <c r="Z75" i="17"/>
  <c r="Y76" i="17"/>
  <c r="AB75" i="17"/>
  <c r="AA75" i="17"/>
  <c r="V75" i="17"/>
  <c r="W75" i="17"/>
  <c r="H17" i="13"/>
  <c r="P76" i="17"/>
  <c r="O77" i="17"/>
  <c r="N76" i="17"/>
  <c r="T76" i="17" s="1"/>
  <c r="M76" i="17"/>
  <c r="L76" i="17"/>
  <c r="R76" i="17"/>
  <c r="Q76" i="17"/>
  <c r="AC75" i="17"/>
  <c r="F76" i="17"/>
  <c r="E77" i="17"/>
  <c r="D76" i="17"/>
  <c r="J76" i="17" s="1"/>
  <c r="G76" i="17"/>
  <c r="C76" i="17"/>
  <c r="B76" i="17"/>
  <c r="H76" i="17"/>
  <c r="Y77" i="17"/>
  <c r="X76" i="17"/>
  <c r="AD76" i="17" s="1"/>
  <c r="Z76" i="17"/>
  <c r="AA76" i="17"/>
  <c r="AB76" i="17"/>
  <c r="V76" i="17"/>
  <c r="W76" i="17"/>
  <c r="X77" i="17"/>
  <c r="Z77" i="17"/>
  <c r="Y78" i="17"/>
  <c r="V77" i="17"/>
  <c r="AA77" i="17"/>
  <c r="AB77" i="17"/>
  <c r="W77" i="17"/>
  <c r="D77" i="17"/>
  <c r="F77" i="17"/>
  <c r="E78" i="17"/>
  <c r="C77" i="17"/>
  <c r="B77" i="17"/>
  <c r="H77" i="17"/>
  <c r="G77" i="17"/>
  <c r="O78" i="17"/>
  <c r="P77" i="17"/>
  <c r="N77" i="17"/>
  <c r="L77" i="17"/>
  <c r="R77" i="17"/>
  <c r="Q77" i="17"/>
  <c r="M77" i="17"/>
  <c r="F78" i="17"/>
  <c r="E79" i="17"/>
  <c r="D78" i="17"/>
  <c r="B78" i="17"/>
  <c r="H78" i="17"/>
  <c r="G78" i="17"/>
  <c r="C78" i="17"/>
  <c r="P78" i="17"/>
  <c r="O79" i="17"/>
  <c r="N78" i="17"/>
  <c r="R78" i="17"/>
  <c r="M78" i="17"/>
  <c r="Q78" i="17"/>
  <c r="L78" i="17"/>
  <c r="Y79" i="17"/>
  <c r="Z78" i="17"/>
  <c r="X78" i="17"/>
  <c r="AD78" i="17" s="1"/>
  <c r="V78" i="17"/>
  <c r="AB78" i="17"/>
  <c r="AA78" i="17"/>
  <c r="W78" i="17"/>
  <c r="D79" i="17"/>
  <c r="J79" i="17" s="1"/>
  <c r="F79" i="17"/>
  <c r="E80" i="17"/>
  <c r="H79" i="17"/>
  <c r="G79" i="17"/>
  <c r="C79" i="17"/>
  <c r="B79" i="17"/>
  <c r="I78" i="17"/>
  <c r="J78" i="17"/>
  <c r="X79" i="17"/>
  <c r="AC79" i="17" s="1"/>
  <c r="Z79" i="17"/>
  <c r="Y80" i="17"/>
  <c r="AB79" i="17"/>
  <c r="AA79" i="17"/>
  <c r="V79" i="17"/>
  <c r="W79" i="17"/>
  <c r="P79" i="17"/>
  <c r="O80" i="17"/>
  <c r="N79" i="17"/>
  <c r="Q79" i="17"/>
  <c r="M79" i="17"/>
  <c r="L79" i="17"/>
  <c r="R79" i="17"/>
  <c r="T78" i="17"/>
  <c r="S78" i="17"/>
  <c r="P80" i="17"/>
  <c r="O81" i="17"/>
  <c r="N80" i="17"/>
  <c r="S80" i="17" s="1"/>
  <c r="L80" i="17"/>
  <c r="R80" i="17"/>
  <c r="M80" i="17"/>
  <c r="Q80" i="17"/>
  <c r="AD79" i="17"/>
  <c r="F80" i="17"/>
  <c r="E81" i="17"/>
  <c r="D80" i="17"/>
  <c r="I80" i="17" s="1"/>
  <c r="G80" i="17"/>
  <c r="C80" i="17"/>
  <c r="B80" i="17"/>
  <c r="H80" i="17"/>
  <c r="Y81" i="17"/>
  <c r="X80" i="17"/>
  <c r="AD80" i="17" s="1"/>
  <c r="Z80" i="17"/>
  <c r="AA80" i="17"/>
  <c r="AB80" i="17"/>
  <c r="V80" i="17"/>
  <c r="W80" i="17"/>
  <c r="S79" i="17"/>
  <c r="T79" i="17"/>
  <c r="J80" i="17"/>
  <c r="F81" i="17"/>
  <c r="D81" i="17"/>
  <c r="J81" i="17" s="1"/>
  <c r="E82" i="17"/>
  <c r="C81" i="17"/>
  <c r="B81" i="17"/>
  <c r="H81" i="17"/>
  <c r="G81" i="17"/>
  <c r="O82" i="17"/>
  <c r="P81" i="17"/>
  <c r="N81" i="17"/>
  <c r="S81" i="17" s="1"/>
  <c r="L81" i="17"/>
  <c r="R81" i="17"/>
  <c r="M81" i="17"/>
  <c r="Q81" i="17"/>
  <c r="X81" i="17"/>
  <c r="Z81" i="17"/>
  <c r="Y82" i="17"/>
  <c r="V81" i="17"/>
  <c r="AA81" i="17"/>
  <c r="AB81" i="17"/>
  <c r="W81" i="17"/>
  <c r="Y83" i="17"/>
  <c r="Z82" i="17"/>
  <c r="X82" i="17"/>
  <c r="AD82" i="17" s="1"/>
  <c r="V82" i="17"/>
  <c r="AB82" i="17"/>
  <c r="AA82" i="17"/>
  <c r="W82" i="17"/>
  <c r="I81" i="17"/>
  <c r="P82" i="17"/>
  <c r="O83" i="17"/>
  <c r="N82" i="17"/>
  <c r="T82" i="17" s="1"/>
  <c r="R82" i="17"/>
  <c r="Q82" i="17"/>
  <c r="L82" i="17"/>
  <c r="M82" i="17"/>
  <c r="F82" i="17"/>
  <c r="E83" i="17"/>
  <c r="D82" i="17"/>
  <c r="I82" i="17" s="1"/>
  <c r="B82" i="17"/>
  <c r="H82" i="17"/>
  <c r="G82" i="17"/>
  <c r="C82" i="17"/>
  <c r="X83" i="17"/>
  <c r="Z83" i="17"/>
  <c r="Y84" i="17"/>
  <c r="AB83" i="17"/>
  <c r="AA83" i="17"/>
  <c r="V83" i="17"/>
  <c r="W83" i="17"/>
  <c r="E84" i="17"/>
  <c r="D83" i="17"/>
  <c r="I83" i="17" s="1"/>
  <c r="F83" i="17"/>
  <c r="H83" i="17"/>
  <c r="G83" i="17"/>
  <c r="C83" i="17"/>
  <c r="B83" i="17"/>
  <c r="P83" i="17"/>
  <c r="O84" i="17"/>
  <c r="N83" i="17"/>
  <c r="S83" i="17" s="1"/>
  <c r="Q83" i="17"/>
  <c r="M83" i="17"/>
  <c r="L83" i="17"/>
  <c r="R83" i="17"/>
  <c r="AC83" i="17"/>
  <c r="AD83" i="17"/>
  <c r="P84" i="17"/>
  <c r="O85" i="17"/>
  <c r="N84" i="17"/>
  <c r="T84" i="17" s="1"/>
  <c r="L84" i="17"/>
  <c r="R84" i="17"/>
  <c r="M84" i="17"/>
  <c r="Q84" i="17"/>
  <c r="F84" i="17"/>
  <c r="E85" i="17"/>
  <c r="D84" i="17"/>
  <c r="J84" i="17" s="1"/>
  <c r="G84" i="17"/>
  <c r="C84" i="17"/>
  <c r="B84" i="17"/>
  <c r="H84" i="17"/>
  <c r="Y85" i="17"/>
  <c r="X84" i="17"/>
  <c r="AD84" i="17" s="1"/>
  <c r="Z84" i="17"/>
  <c r="AA84" i="17"/>
  <c r="AB84" i="17"/>
  <c r="V84" i="17"/>
  <c r="W84" i="17"/>
  <c r="S84" i="17"/>
  <c r="AC84" i="17"/>
  <c r="O86" i="17"/>
  <c r="P85" i="17"/>
  <c r="N85" i="17"/>
  <c r="L85" i="17"/>
  <c r="M85" i="17"/>
  <c r="R85" i="17"/>
  <c r="Q85" i="17"/>
  <c r="X85" i="17"/>
  <c r="AC85" i="17" s="1"/>
  <c r="Z85" i="17"/>
  <c r="Y86" i="17"/>
  <c r="V85" i="17"/>
  <c r="AB85" i="17"/>
  <c r="AA85" i="17"/>
  <c r="W85" i="17"/>
  <c r="D85" i="17"/>
  <c r="I85" i="17" s="1"/>
  <c r="E86" i="17"/>
  <c r="F85" i="17"/>
  <c r="C85" i="17"/>
  <c r="B85" i="17"/>
  <c r="H85" i="17"/>
  <c r="G85" i="17"/>
  <c r="Y87" i="17"/>
  <c r="X86" i="17"/>
  <c r="AD86" i="17" s="1"/>
  <c r="Z86" i="17"/>
  <c r="V86" i="17"/>
  <c r="AB86" i="17"/>
  <c r="AA86" i="17"/>
  <c r="W86" i="17"/>
  <c r="P86" i="17"/>
  <c r="O87" i="17"/>
  <c r="N86" i="17"/>
  <c r="T86" i="17" s="1"/>
  <c r="R86" i="17"/>
  <c r="Q86" i="17"/>
  <c r="M86" i="17"/>
  <c r="L86" i="17"/>
  <c r="F86" i="17"/>
  <c r="E87" i="17"/>
  <c r="D86" i="17"/>
  <c r="J86" i="17" s="1"/>
  <c r="B86" i="17"/>
  <c r="H86" i="17"/>
  <c r="G86" i="17"/>
  <c r="C86" i="17"/>
  <c r="D87" i="17"/>
  <c r="I87" i="17" s="1"/>
  <c r="F87" i="17"/>
  <c r="E88" i="17"/>
  <c r="H87" i="17"/>
  <c r="G87" i="17"/>
  <c r="C87" i="17"/>
  <c r="B87" i="17"/>
  <c r="AC86" i="17"/>
  <c r="P87" i="17"/>
  <c r="N87" i="17"/>
  <c r="S87" i="17" s="1"/>
  <c r="O88" i="17"/>
  <c r="Q87" i="17"/>
  <c r="M87" i="17"/>
  <c r="L87" i="17"/>
  <c r="R87" i="17"/>
  <c r="X87" i="17"/>
  <c r="AD87" i="17" s="1"/>
  <c r="Z87" i="17"/>
  <c r="Y88" i="17"/>
  <c r="AB87" i="17"/>
  <c r="AA87" i="17"/>
  <c r="V87" i="17"/>
  <c r="W87" i="17"/>
  <c r="Y89" i="17"/>
  <c r="X88" i="17"/>
  <c r="AD88" i="17" s="1"/>
  <c r="AA88" i="17"/>
  <c r="Z88" i="17"/>
  <c r="AB88" i="17"/>
  <c r="V88" i="17"/>
  <c r="W88" i="17"/>
  <c r="T87" i="17"/>
  <c r="F88" i="17"/>
  <c r="D88" i="17"/>
  <c r="J88" i="17" s="1"/>
  <c r="E89" i="17"/>
  <c r="G88" i="17"/>
  <c r="C88" i="17"/>
  <c r="B88" i="17"/>
  <c r="H88" i="17"/>
  <c r="P88" i="17"/>
  <c r="O89" i="17"/>
  <c r="N88" i="17"/>
  <c r="S88" i="17" s="1"/>
  <c r="L88" i="17"/>
  <c r="R88" i="17"/>
  <c r="M88" i="17"/>
  <c r="Q88" i="17"/>
  <c r="J87" i="17"/>
  <c r="I88" i="17"/>
  <c r="F89" i="17"/>
  <c r="D89" i="17"/>
  <c r="I89" i="17" s="1"/>
  <c r="E90" i="17"/>
  <c r="C89" i="17"/>
  <c r="B89" i="17"/>
  <c r="H89" i="17"/>
  <c r="G89" i="17"/>
  <c r="O90" i="17"/>
  <c r="P89" i="17"/>
  <c r="N89" i="17"/>
  <c r="S89" i="17" s="1"/>
  <c r="L89" i="17"/>
  <c r="R89" i="17"/>
  <c r="Q89" i="17"/>
  <c r="M89" i="17"/>
  <c r="AC88" i="17"/>
  <c r="X89" i="17"/>
  <c r="AD89" i="17" s="1"/>
  <c r="Z89" i="17"/>
  <c r="Y90" i="17"/>
  <c r="V89" i="17"/>
  <c r="AA89" i="17"/>
  <c r="AB89" i="17"/>
  <c r="W89" i="17"/>
  <c r="Y91" i="17"/>
  <c r="Z90" i="17"/>
  <c r="V90" i="17"/>
  <c r="AB90" i="17"/>
  <c r="X90" i="17"/>
  <c r="AD90" i="17" s="1"/>
  <c r="AA90" i="17"/>
  <c r="W90" i="17"/>
  <c r="F90" i="17"/>
  <c r="E91" i="17"/>
  <c r="D90" i="17"/>
  <c r="B90" i="17"/>
  <c r="H90" i="17"/>
  <c r="G90" i="17"/>
  <c r="C90" i="17"/>
  <c r="P90" i="17"/>
  <c r="O91" i="17"/>
  <c r="N90" i="17"/>
  <c r="R90" i="17"/>
  <c r="Q90" i="17"/>
  <c r="M90" i="17"/>
  <c r="L90" i="17"/>
  <c r="J89" i="17"/>
  <c r="P91" i="17"/>
  <c r="O92" i="17"/>
  <c r="N91" i="17"/>
  <c r="S91" i="17" s="1"/>
  <c r="Q91" i="17"/>
  <c r="L91" i="17"/>
  <c r="R91" i="17"/>
  <c r="M91" i="17"/>
  <c r="E92" i="17"/>
  <c r="D91" i="17"/>
  <c r="J91" i="17" s="1"/>
  <c r="F91" i="17"/>
  <c r="H91" i="17"/>
  <c r="G91" i="17"/>
  <c r="C91" i="17"/>
  <c r="B91" i="17"/>
  <c r="X91" i="17"/>
  <c r="Z91" i="17"/>
  <c r="Y92" i="17"/>
  <c r="AB91" i="17"/>
  <c r="AA91" i="17"/>
  <c r="V91" i="17"/>
  <c r="W91" i="17"/>
  <c r="F92" i="17"/>
  <c r="E93" i="17"/>
  <c r="D92" i="17"/>
  <c r="J92" i="17" s="1"/>
  <c r="G92" i="17"/>
  <c r="C92" i="17"/>
  <c r="B92" i="17"/>
  <c r="H92" i="17"/>
  <c r="P92" i="17"/>
  <c r="O93" i="17"/>
  <c r="N92" i="17"/>
  <c r="L92" i="17"/>
  <c r="M92" i="17"/>
  <c r="R92" i="17"/>
  <c r="Q92" i="17"/>
  <c r="Y93" i="17"/>
  <c r="X92" i="17"/>
  <c r="AD92" i="17" s="1"/>
  <c r="Z92" i="17"/>
  <c r="AA92" i="17"/>
  <c r="AB92" i="17"/>
  <c r="V92" i="17"/>
  <c r="W92" i="17"/>
  <c r="AC91" i="17"/>
  <c r="AD91" i="17"/>
  <c r="I91" i="17"/>
  <c r="X93" i="17"/>
  <c r="Z93" i="17"/>
  <c r="Y94" i="17"/>
  <c r="V93" i="17"/>
  <c r="AB93" i="17"/>
  <c r="AA93" i="17"/>
  <c r="W93" i="17"/>
  <c r="I92" i="17"/>
  <c r="AC92" i="17"/>
  <c r="S92" i="17"/>
  <c r="T92" i="17"/>
  <c r="D93" i="17"/>
  <c r="F93" i="17"/>
  <c r="E94" i="17"/>
  <c r="C93" i="17"/>
  <c r="B93" i="17"/>
  <c r="H93" i="17"/>
  <c r="G93" i="17"/>
  <c r="O94" i="17"/>
  <c r="P93" i="17"/>
  <c r="N93" i="17"/>
  <c r="L93" i="17"/>
  <c r="R93" i="17"/>
  <c r="Q93" i="17"/>
  <c r="M93" i="17"/>
  <c r="S93" i="17"/>
  <c r="T93" i="17"/>
  <c r="Y95" i="17"/>
  <c r="Z94" i="17"/>
  <c r="X94" i="17"/>
  <c r="AC94" i="17" s="1"/>
  <c r="V94" i="17"/>
  <c r="AB94" i="17"/>
  <c r="AA94" i="17"/>
  <c r="W94" i="17"/>
  <c r="F94" i="17"/>
  <c r="E95" i="17"/>
  <c r="D94" i="17"/>
  <c r="J94" i="17" s="1"/>
  <c r="B94" i="17"/>
  <c r="H94" i="17"/>
  <c r="G94" i="17"/>
  <c r="C94" i="17"/>
  <c r="I93" i="17"/>
  <c r="J93" i="17"/>
  <c r="P94" i="17"/>
  <c r="O95" i="17"/>
  <c r="N94" i="17"/>
  <c r="R94" i="17"/>
  <c r="M94" i="17"/>
  <c r="Q94" i="17"/>
  <c r="L94" i="17"/>
  <c r="P95" i="17"/>
  <c r="O96" i="17"/>
  <c r="N95" i="17"/>
  <c r="T95" i="17" s="1"/>
  <c r="Q95" i="17"/>
  <c r="L95" i="17"/>
  <c r="M95" i="17"/>
  <c r="R95" i="17"/>
  <c r="I94" i="17"/>
  <c r="X95" i="17"/>
  <c r="AD95" i="17" s="1"/>
  <c r="Z95" i="17"/>
  <c r="Y96" i="17"/>
  <c r="AB95" i="17"/>
  <c r="AA95" i="17"/>
  <c r="V95" i="17"/>
  <c r="W95" i="17"/>
  <c r="D95" i="17"/>
  <c r="I95" i="17" s="1"/>
  <c r="F95" i="17"/>
  <c r="E96" i="17"/>
  <c r="H95" i="17"/>
  <c r="G95" i="17"/>
  <c r="C95" i="17"/>
  <c r="B95" i="17"/>
  <c r="AD94" i="17"/>
  <c r="Y97" i="17"/>
  <c r="X96" i="17"/>
  <c r="AD96" i="17" s="1"/>
  <c r="Z96" i="17"/>
  <c r="AA96" i="17"/>
  <c r="V96" i="17"/>
  <c r="AB96" i="17"/>
  <c r="W96" i="17"/>
  <c r="P96" i="17"/>
  <c r="O97" i="17"/>
  <c r="N96" i="17"/>
  <c r="T96" i="17" s="1"/>
  <c r="M96" i="17"/>
  <c r="L96" i="17"/>
  <c r="R96" i="17"/>
  <c r="Q96" i="17"/>
  <c r="F96" i="17"/>
  <c r="E97" i="17"/>
  <c r="D96" i="17"/>
  <c r="J96" i="17" s="1"/>
  <c r="G96" i="17"/>
  <c r="C96" i="17"/>
  <c r="B96" i="17"/>
  <c r="H96" i="17"/>
  <c r="S95" i="17"/>
  <c r="J95" i="17"/>
  <c r="O98" i="17"/>
  <c r="P97" i="17"/>
  <c r="N97" i="17"/>
  <c r="L97" i="17"/>
  <c r="R97" i="17"/>
  <c r="Q97" i="17"/>
  <c r="M97" i="17"/>
  <c r="F97" i="17"/>
  <c r="D97" i="17"/>
  <c r="I97" i="17" s="1"/>
  <c r="E98" i="17"/>
  <c r="C97" i="17"/>
  <c r="B97" i="17"/>
  <c r="H97" i="17"/>
  <c r="G97" i="17"/>
  <c r="S96" i="17"/>
  <c r="X97" i="17"/>
  <c r="Z97" i="17"/>
  <c r="Y98" i="17"/>
  <c r="V97" i="17"/>
  <c r="AA97" i="17"/>
  <c r="AB97" i="17"/>
  <c r="W97" i="17"/>
  <c r="Y99" i="17"/>
  <c r="Z98" i="17"/>
  <c r="X98" i="17"/>
  <c r="AD98" i="17" s="1"/>
  <c r="V98" i="17"/>
  <c r="AB98" i="17"/>
  <c r="AA98" i="17"/>
  <c r="W98" i="17"/>
  <c r="S97" i="17"/>
  <c r="T97" i="17"/>
  <c r="F98" i="17"/>
  <c r="E99" i="17"/>
  <c r="D98" i="17"/>
  <c r="I98" i="17" s="1"/>
  <c r="B98" i="17"/>
  <c r="H98" i="17"/>
  <c r="G98" i="17"/>
  <c r="C98" i="17"/>
  <c r="AC97" i="17"/>
  <c r="AD97" i="17"/>
  <c r="P98" i="17"/>
  <c r="O99" i="17"/>
  <c r="N98" i="17"/>
  <c r="T98" i="17" s="1"/>
  <c r="R98" i="17"/>
  <c r="M98" i="17"/>
  <c r="Q98" i="17"/>
  <c r="L98" i="17"/>
  <c r="J98" i="17"/>
  <c r="S98" i="17"/>
  <c r="E100" i="17"/>
  <c r="D99" i="17"/>
  <c r="F99" i="17"/>
  <c r="H99" i="17"/>
  <c r="G99" i="17"/>
  <c r="C99" i="17"/>
  <c r="B99" i="17"/>
  <c r="P99" i="17"/>
  <c r="O100" i="17"/>
  <c r="N99" i="17"/>
  <c r="S99" i="17" s="1"/>
  <c r="Q99" i="17"/>
  <c r="M99" i="17"/>
  <c r="L99" i="17"/>
  <c r="R99" i="17"/>
  <c r="X99" i="17"/>
  <c r="AC99" i="17" s="1"/>
  <c r="Z99" i="17"/>
  <c r="Y100" i="17"/>
  <c r="AB99" i="17"/>
  <c r="AA99" i="17"/>
  <c r="V99" i="17"/>
  <c r="W99" i="17"/>
  <c r="Y101" i="17"/>
  <c r="X100" i="17"/>
  <c r="AC100" i="17" s="1"/>
  <c r="Z100" i="17"/>
  <c r="AA100" i="17"/>
  <c r="AB100" i="17"/>
  <c r="V100" i="17"/>
  <c r="W100" i="17"/>
  <c r="P100" i="17"/>
  <c r="O101" i="17"/>
  <c r="N100" i="17"/>
  <c r="L100" i="17"/>
  <c r="R100" i="17"/>
  <c r="Q100" i="17"/>
  <c r="M100" i="17"/>
  <c r="F100" i="17"/>
  <c r="E101" i="17"/>
  <c r="D100" i="17"/>
  <c r="J100" i="17" s="1"/>
  <c r="G100" i="17"/>
  <c r="C100" i="17"/>
  <c r="B100" i="17"/>
  <c r="H100" i="17"/>
  <c r="O102" i="17"/>
  <c r="P101" i="17"/>
  <c r="N101" i="17"/>
  <c r="L101" i="17"/>
  <c r="R101" i="17"/>
  <c r="M101" i="17"/>
  <c r="Q101" i="17"/>
  <c r="X101" i="17"/>
  <c r="AD101" i="17" s="1"/>
  <c r="Z101" i="17"/>
  <c r="Y102" i="17"/>
  <c r="V101" i="17"/>
  <c r="AA101" i="17"/>
  <c r="AB101" i="17"/>
  <c r="W101" i="17"/>
  <c r="D101" i="17"/>
  <c r="I101" i="17" s="1"/>
  <c r="E102" i="17"/>
  <c r="F101" i="17"/>
  <c r="C101" i="17"/>
  <c r="B101" i="17"/>
  <c r="H101" i="17"/>
  <c r="G101" i="17"/>
  <c r="J101" i="17"/>
  <c r="Y103" i="17"/>
  <c r="X102" i="17"/>
  <c r="V102" i="17"/>
  <c r="AB102" i="17"/>
  <c r="Z102" i="17"/>
  <c r="AA102" i="17"/>
  <c r="W102" i="17"/>
  <c r="P102" i="17"/>
  <c r="O103" i="17"/>
  <c r="N102" i="17"/>
  <c r="T102" i="17" s="1"/>
  <c r="R102" i="17"/>
  <c r="Q102" i="17"/>
  <c r="L102" i="17"/>
  <c r="M102" i="17"/>
  <c r="F102" i="17"/>
  <c r="E103" i="17"/>
  <c r="D102" i="17"/>
  <c r="B102" i="17"/>
  <c r="H102" i="17"/>
  <c r="G102" i="17"/>
  <c r="C102" i="17"/>
  <c r="AC101" i="17"/>
  <c r="S102" i="17"/>
  <c r="AD102" i="17"/>
  <c r="AC102" i="17"/>
  <c r="J102" i="17"/>
  <c r="I102" i="17"/>
  <c r="P103" i="17"/>
  <c r="O104" i="17"/>
  <c r="N103" i="17"/>
  <c r="Q103" i="17"/>
  <c r="M103" i="17"/>
  <c r="L103" i="17"/>
  <c r="R103" i="17"/>
  <c r="X103" i="17"/>
  <c r="AC103" i="17" s="1"/>
  <c r="Z103" i="17"/>
  <c r="Y104" i="17"/>
  <c r="AB103" i="17"/>
  <c r="AA103" i="17"/>
  <c r="V103" i="17"/>
  <c r="W103" i="17"/>
  <c r="D103" i="17"/>
  <c r="J103" i="17" s="1"/>
  <c r="F103" i="17"/>
  <c r="E104" i="17"/>
  <c r="H103" i="17"/>
  <c r="G103" i="17"/>
  <c r="C103" i="17"/>
  <c r="B103" i="17"/>
  <c r="Y105" i="17"/>
  <c r="X104" i="17"/>
  <c r="AC104" i="17" s="1"/>
  <c r="AA104" i="17"/>
  <c r="Z104" i="17"/>
  <c r="V104" i="17"/>
  <c r="AB104" i="17"/>
  <c r="W104" i="17"/>
  <c r="P104" i="17"/>
  <c r="O105" i="17"/>
  <c r="N104" i="17"/>
  <c r="S104" i="17" s="1"/>
  <c r="L104" i="17"/>
  <c r="R104" i="17"/>
  <c r="M104" i="17"/>
  <c r="Q104" i="17"/>
  <c r="F104" i="17"/>
  <c r="D104" i="17"/>
  <c r="E105" i="17"/>
  <c r="G104" i="17"/>
  <c r="C104" i="17"/>
  <c r="B104" i="17"/>
  <c r="H104" i="17"/>
  <c r="S103" i="17"/>
  <c r="T103" i="17"/>
  <c r="T104" i="17"/>
  <c r="AD104" i="17"/>
  <c r="F105" i="17"/>
  <c r="D105" i="17"/>
  <c r="J105" i="17" s="1"/>
  <c r="E106" i="17"/>
  <c r="C105" i="17"/>
  <c r="B105" i="17"/>
  <c r="H105" i="17"/>
  <c r="G105" i="17"/>
  <c r="O106" i="17"/>
  <c r="P105" i="17"/>
  <c r="N105" i="17"/>
  <c r="S105" i="17" s="1"/>
  <c r="L105" i="17"/>
  <c r="R105" i="17"/>
  <c r="Q105" i="17"/>
  <c r="M105" i="17"/>
  <c r="X105" i="17"/>
  <c r="AC105" i="17" s="1"/>
  <c r="Z105" i="17"/>
  <c r="Y106" i="17"/>
  <c r="V105" i="17"/>
  <c r="AA105" i="17"/>
  <c r="AB105" i="17"/>
  <c r="W105" i="17"/>
  <c r="AD105" i="17"/>
  <c r="I105" i="17"/>
  <c r="Y107" i="17"/>
  <c r="Z106" i="17"/>
  <c r="V106" i="17"/>
  <c r="AB106" i="17"/>
  <c r="X106" i="17"/>
  <c r="AA106" i="17"/>
  <c r="W106" i="17"/>
  <c r="P106" i="17"/>
  <c r="O107" i="17"/>
  <c r="N106" i="17"/>
  <c r="R106" i="17"/>
  <c r="M106" i="17"/>
  <c r="Q106" i="17"/>
  <c r="L106" i="17"/>
  <c r="F106" i="17"/>
  <c r="D106" i="17"/>
  <c r="I106" i="17" s="1"/>
  <c r="E107" i="17"/>
  <c r="B106" i="17"/>
  <c r="H106" i="17"/>
  <c r="G106" i="17"/>
  <c r="C106" i="17"/>
  <c r="T106" i="17"/>
  <c r="S106" i="17"/>
  <c r="E108" i="17"/>
  <c r="D107" i="17"/>
  <c r="I107" i="17" s="1"/>
  <c r="F107" i="17"/>
  <c r="H107" i="17"/>
  <c r="G107" i="17"/>
  <c r="C107" i="17"/>
  <c r="B107" i="17"/>
  <c r="P107" i="17"/>
  <c r="O108" i="17"/>
  <c r="N107" i="17"/>
  <c r="T107" i="17" s="1"/>
  <c r="Q107" i="17"/>
  <c r="L107" i="17"/>
  <c r="M107" i="17"/>
  <c r="R107" i="17"/>
  <c r="AD106" i="17"/>
  <c r="AC106" i="17"/>
  <c r="X107" i="17"/>
  <c r="AC107" i="17" s="1"/>
  <c r="Z107" i="17"/>
  <c r="Y108" i="17"/>
  <c r="AB107" i="17"/>
  <c r="AA107" i="17"/>
  <c r="V107" i="17"/>
  <c r="W107" i="17"/>
  <c r="J106" i="17"/>
  <c r="S107" i="17"/>
  <c r="P108" i="17"/>
  <c r="O109" i="17"/>
  <c r="N108" i="17"/>
  <c r="S108" i="17" s="1"/>
  <c r="M108" i="17"/>
  <c r="L108" i="17"/>
  <c r="R108" i="17"/>
  <c r="Q108" i="17"/>
  <c r="F108" i="17"/>
  <c r="E109" i="17"/>
  <c r="D108" i="17"/>
  <c r="J108" i="17" s="1"/>
  <c r="G108" i="17"/>
  <c r="C108" i="17"/>
  <c r="B108" i="17"/>
  <c r="H108" i="17"/>
  <c r="Y109" i="17"/>
  <c r="X108" i="17"/>
  <c r="AD108" i="17" s="1"/>
  <c r="Z108" i="17"/>
  <c r="AA108" i="17"/>
  <c r="AB108" i="17"/>
  <c r="V108" i="17"/>
  <c r="W108" i="17"/>
  <c r="O110" i="17"/>
  <c r="P109" i="17"/>
  <c r="N109" i="17"/>
  <c r="T109" i="17" s="1"/>
  <c r="L109" i="17"/>
  <c r="R109" i="17"/>
  <c r="M109" i="17"/>
  <c r="Q109" i="17"/>
  <c r="D109" i="17"/>
  <c r="J109" i="17" s="1"/>
  <c r="F109" i="17"/>
  <c r="E110" i="17"/>
  <c r="C109" i="17"/>
  <c r="B109" i="17"/>
  <c r="H109" i="17"/>
  <c r="G109" i="17"/>
  <c r="X109" i="17"/>
  <c r="AC109" i="17" s="1"/>
  <c r="Z109" i="17"/>
  <c r="Y110" i="17"/>
  <c r="V109" i="17"/>
  <c r="AA109" i="17"/>
  <c r="AB109" i="17"/>
  <c r="W109" i="17"/>
  <c r="I109" i="17"/>
  <c r="P110" i="17"/>
  <c r="O111" i="17"/>
  <c r="N110" i="17"/>
  <c r="T110" i="17" s="1"/>
  <c r="R110" i="17"/>
  <c r="Q110" i="17"/>
  <c r="M110" i="17"/>
  <c r="L110" i="17"/>
  <c r="F110" i="17"/>
  <c r="E111" i="17"/>
  <c r="D110" i="17"/>
  <c r="I110" i="17" s="1"/>
  <c r="B110" i="17"/>
  <c r="H110" i="17"/>
  <c r="G110" i="17"/>
  <c r="C110" i="17"/>
  <c r="Y111" i="17"/>
  <c r="Z110" i="17"/>
  <c r="X110" i="17"/>
  <c r="AC110" i="17" s="1"/>
  <c r="V110" i="17"/>
  <c r="AB110" i="17"/>
  <c r="AA110" i="17"/>
  <c r="W110" i="17"/>
  <c r="X111" i="17"/>
  <c r="Z111" i="17"/>
  <c r="Y112" i="17"/>
  <c r="AB111" i="17"/>
  <c r="AA111" i="17"/>
  <c r="V111" i="17"/>
  <c r="W111" i="17"/>
  <c r="P111" i="17"/>
  <c r="O112" i="17"/>
  <c r="N111" i="17"/>
  <c r="S111" i="17" s="1"/>
  <c r="Q111" i="17"/>
  <c r="L111" i="17"/>
  <c r="R111" i="17"/>
  <c r="M111" i="17"/>
  <c r="D111" i="17"/>
  <c r="I111" i="17" s="1"/>
  <c r="F111" i="17"/>
  <c r="E112" i="17"/>
  <c r="H111" i="17"/>
  <c r="G111" i="17"/>
  <c r="C111" i="17"/>
  <c r="B111" i="17"/>
  <c r="F112" i="17"/>
  <c r="E113" i="17"/>
  <c r="D112" i="17"/>
  <c r="J112" i="17" s="1"/>
  <c r="G112" i="17"/>
  <c r="C112" i="17"/>
  <c r="B112" i="17"/>
  <c r="H112" i="17"/>
  <c r="Y113" i="17"/>
  <c r="X112" i="17"/>
  <c r="AD112" i="17" s="1"/>
  <c r="Z112" i="17"/>
  <c r="AA112" i="17"/>
  <c r="AB112" i="17"/>
  <c r="V112" i="17"/>
  <c r="W112" i="17"/>
  <c r="J111" i="17"/>
  <c r="P112" i="17"/>
  <c r="O113" i="17"/>
  <c r="N112" i="17"/>
  <c r="S112" i="17" s="1"/>
  <c r="L112" i="17"/>
  <c r="M112" i="17"/>
  <c r="R112" i="17"/>
  <c r="Q112" i="17"/>
  <c r="AC111" i="17"/>
  <c r="AD111" i="17"/>
  <c r="O114" i="17"/>
  <c r="P113" i="17"/>
  <c r="N113" i="17"/>
  <c r="T113" i="17" s="1"/>
  <c r="L113" i="17"/>
  <c r="R113" i="17"/>
  <c r="Q113" i="17"/>
  <c r="M113" i="17"/>
  <c r="X113" i="17"/>
  <c r="Z113" i="17"/>
  <c r="Y114" i="17"/>
  <c r="V113" i="17"/>
  <c r="AA113" i="17"/>
  <c r="AB113" i="17"/>
  <c r="W113" i="17"/>
  <c r="F113" i="17"/>
  <c r="D113" i="17"/>
  <c r="I113" i="17" s="1"/>
  <c r="E114" i="17"/>
  <c r="C113" i="17"/>
  <c r="B113" i="17"/>
  <c r="H113" i="17"/>
  <c r="G113" i="17"/>
  <c r="AC113" i="17"/>
  <c r="AD113" i="17"/>
  <c r="F114" i="17"/>
  <c r="E115" i="17"/>
  <c r="D114" i="17"/>
  <c r="I114" i="17" s="1"/>
  <c r="B114" i="17"/>
  <c r="H114" i="17"/>
  <c r="G114" i="17"/>
  <c r="C114" i="17"/>
  <c r="S113" i="17"/>
  <c r="Y115" i="17"/>
  <c r="Z114" i="17"/>
  <c r="X114" i="17"/>
  <c r="AC114" i="17" s="1"/>
  <c r="V114" i="17"/>
  <c r="AB114" i="17"/>
  <c r="AA114" i="17"/>
  <c r="W114" i="17"/>
  <c r="P114" i="17"/>
  <c r="O115" i="17"/>
  <c r="N114" i="17"/>
  <c r="T114" i="17" s="1"/>
  <c r="R114" i="17"/>
  <c r="M114" i="17"/>
  <c r="Q114" i="17"/>
  <c r="L114" i="17"/>
  <c r="E116" i="17"/>
  <c r="D115" i="17"/>
  <c r="F115" i="17"/>
  <c r="H115" i="17"/>
  <c r="G115" i="17"/>
  <c r="C115" i="17"/>
  <c r="B115" i="17"/>
  <c r="S114" i="17"/>
  <c r="P115" i="17"/>
  <c r="O116" i="17"/>
  <c r="N115" i="17"/>
  <c r="T115" i="17" s="1"/>
  <c r="Q115" i="17"/>
  <c r="M115" i="17"/>
  <c r="L115" i="17"/>
  <c r="R115" i="17"/>
  <c r="X115" i="17"/>
  <c r="Z115" i="17"/>
  <c r="Y116" i="17"/>
  <c r="AB115" i="17"/>
  <c r="AA115" i="17"/>
  <c r="V115" i="17"/>
  <c r="W115" i="17"/>
  <c r="J114" i="17"/>
  <c r="I115" i="17"/>
  <c r="J115" i="17"/>
  <c r="AC115" i="17"/>
  <c r="AD115" i="17"/>
  <c r="F116" i="17"/>
  <c r="E117" i="17"/>
  <c r="D116" i="17"/>
  <c r="J116" i="17" s="1"/>
  <c r="G116" i="17"/>
  <c r="C116" i="17"/>
  <c r="B116" i="17"/>
  <c r="H116" i="17"/>
  <c r="S115" i="17"/>
  <c r="Y117" i="17"/>
  <c r="X116" i="17"/>
  <c r="AD116" i="17" s="1"/>
  <c r="Z116" i="17"/>
  <c r="AA116" i="17"/>
  <c r="AB116" i="17"/>
  <c r="V116" i="17"/>
  <c r="W116" i="17"/>
  <c r="P116" i="17"/>
  <c r="O117" i="17"/>
  <c r="N116" i="17"/>
  <c r="T116" i="17" s="1"/>
  <c r="L116" i="17"/>
  <c r="R116" i="17"/>
  <c r="M116" i="17"/>
  <c r="Q116" i="17"/>
  <c r="S116" i="17"/>
  <c r="AC116" i="17"/>
  <c r="O118" i="17"/>
  <c r="P117" i="17"/>
  <c r="N117" i="17"/>
  <c r="L117" i="17"/>
  <c r="M117" i="17"/>
  <c r="R117" i="17"/>
  <c r="Q117" i="17"/>
  <c r="X117" i="17"/>
  <c r="AC117" i="17" s="1"/>
  <c r="Z117" i="17"/>
  <c r="Y118" i="17"/>
  <c r="V117" i="17"/>
  <c r="AB117" i="17"/>
  <c r="AA117" i="17"/>
  <c r="W117" i="17"/>
  <c r="D117" i="17"/>
  <c r="I117" i="17" s="1"/>
  <c r="E118" i="17"/>
  <c r="F117" i="17"/>
  <c r="C117" i="17"/>
  <c r="B117" i="17"/>
  <c r="H117" i="17"/>
  <c r="G117" i="17"/>
  <c r="P118" i="17"/>
  <c r="O119" i="17"/>
  <c r="N118" i="17"/>
  <c r="T118" i="17" s="1"/>
  <c r="R118" i="17"/>
  <c r="Q118" i="17"/>
  <c r="M118" i="17"/>
  <c r="L118" i="17"/>
  <c r="F118" i="17"/>
  <c r="E119" i="17"/>
  <c r="D118" i="17"/>
  <c r="J118" i="17" s="1"/>
  <c r="B118" i="17"/>
  <c r="H118" i="17"/>
  <c r="G118" i="17"/>
  <c r="C118" i="17"/>
  <c r="Y119" i="17"/>
  <c r="X118" i="17"/>
  <c r="AC118" i="17" s="1"/>
  <c r="Z118" i="17"/>
  <c r="V118" i="17"/>
  <c r="AB118" i="17"/>
  <c r="AA118" i="17"/>
  <c r="W118" i="17"/>
  <c r="S118" i="17"/>
  <c r="AD118" i="17"/>
  <c r="P119" i="17"/>
  <c r="N119" i="17"/>
  <c r="T119" i="17" s="1"/>
  <c r="O120" i="17"/>
  <c r="Q119" i="17"/>
  <c r="L119" i="17"/>
  <c r="R119" i="17"/>
  <c r="M119" i="17"/>
  <c r="X119" i="17"/>
  <c r="AC119" i="17" s="1"/>
  <c r="Z119" i="17"/>
  <c r="Y120" i="17"/>
  <c r="AB119" i="17"/>
  <c r="AA119" i="17"/>
  <c r="V119" i="17"/>
  <c r="W119" i="17"/>
  <c r="D119" i="17"/>
  <c r="J119" i="17" s="1"/>
  <c r="F119" i="17"/>
  <c r="E120" i="17"/>
  <c r="H119" i="17"/>
  <c r="G119" i="17"/>
  <c r="C119" i="17"/>
  <c r="B119" i="17"/>
  <c r="S119" i="17"/>
  <c r="E121" i="17"/>
  <c r="D120" i="17"/>
  <c r="J120" i="17" s="1"/>
  <c r="F120" i="17"/>
  <c r="G120" i="17"/>
  <c r="C120" i="17"/>
  <c r="B120" i="17"/>
  <c r="H120" i="17"/>
  <c r="AD119" i="17"/>
  <c r="Y121" i="17"/>
  <c r="X120" i="17"/>
  <c r="AD120" i="17" s="1"/>
  <c r="AA120" i="17"/>
  <c r="Z120" i="17"/>
  <c r="AB120" i="17"/>
  <c r="V120" i="17"/>
  <c r="W120" i="17"/>
  <c r="I119" i="17"/>
  <c r="P120" i="17"/>
  <c r="O121" i="17"/>
  <c r="N120" i="17"/>
  <c r="S120" i="17" s="1"/>
  <c r="L120" i="17"/>
  <c r="R120" i="17"/>
  <c r="M120" i="17"/>
  <c r="Q120" i="17"/>
  <c r="T120" i="17"/>
  <c r="D121" i="17"/>
  <c r="J121" i="17" s="1"/>
  <c r="F121" i="17"/>
  <c r="E122" i="17"/>
  <c r="C121" i="17"/>
  <c r="B121" i="17"/>
  <c r="H121" i="17"/>
  <c r="G121" i="17"/>
  <c r="O122" i="17"/>
  <c r="P121" i="17"/>
  <c r="N121" i="17"/>
  <c r="S121" i="17" s="1"/>
  <c r="L121" i="17"/>
  <c r="R121" i="17"/>
  <c r="M121" i="17"/>
  <c r="Q121" i="17"/>
  <c r="X121" i="17"/>
  <c r="Z121" i="17"/>
  <c r="Y122" i="17"/>
  <c r="V121" i="17"/>
  <c r="AA121" i="17"/>
  <c r="AB121" i="17"/>
  <c r="W121" i="17"/>
  <c r="P122" i="17"/>
  <c r="O123" i="17"/>
  <c r="N122" i="17"/>
  <c r="S122" i="17" s="1"/>
  <c r="R122" i="17"/>
  <c r="Q122" i="17"/>
  <c r="L122" i="17"/>
  <c r="M122" i="17"/>
  <c r="AC121" i="17"/>
  <c r="AD121" i="17"/>
  <c r="T121" i="17"/>
  <c r="E123" i="17"/>
  <c r="F122" i="17"/>
  <c r="D122" i="17"/>
  <c r="B122" i="17"/>
  <c r="H122" i="17"/>
  <c r="G122" i="17"/>
  <c r="C122" i="17"/>
  <c r="Y123" i="17"/>
  <c r="Z122" i="17"/>
  <c r="V122" i="17"/>
  <c r="AB122" i="17"/>
  <c r="X122" i="17"/>
  <c r="AA122" i="17"/>
  <c r="W122" i="17"/>
  <c r="I121" i="17"/>
  <c r="D123" i="17"/>
  <c r="I123" i="17" s="1"/>
  <c r="F123" i="17"/>
  <c r="E124" i="17"/>
  <c r="H123" i="17"/>
  <c r="G123" i="17"/>
  <c r="C123" i="17"/>
  <c r="B123" i="17"/>
  <c r="AD122" i="17"/>
  <c r="AC122" i="17"/>
  <c r="T122" i="17"/>
  <c r="I122" i="17"/>
  <c r="J122" i="17"/>
  <c r="P123" i="17"/>
  <c r="O124" i="17"/>
  <c r="N123" i="17"/>
  <c r="S123" i="17" s="1"/>
  <c r="Q123" i="17"/>
  <c r="M123" i="17"/>
  <c r="L123" i="17"/>
  <c r="R123" i="17"/>
  <c r="X123" i="17"/>
  <c r="AC123" i="17" s="1"/>
  <c r="Z123" i="17"/>
  <c r="Y124" i="17"/>
  <c r="AB123" i="17"/>
  <c r="AA123" i="17"/>
  <c r="V123" i="17"/>
  <c r="W123" i="17"/>
  <c r="E125" i="17"/>
  <c r="D124" i="17"/>
  <c r="J124" i="17" s="1"/>
  <c r="F124" i="17"/>
  <c r="G124" i="17"/>
  <c r="C124" i="17"/>
  <c r="B124" i="17"/>
  <c r="H124" i="17"/>
  <c r="Y125" i="17"/>
  <c r="X124" i="17"/>
  <c r="Z124" i="17"/>
  <c r="AA124" i="17"/>
  <c r="AB124" i="17"/>
  <c r="V124" i="17"/>
  <c r="W124" i="17"/>
  <c r="P124" i="17"/>
  <c r="O125" i="17"/>
  <c r="N124" i="17"/>
  <c r="T124" i="17" s="1"/>
  <c r="L124" i="17"/>
  <c r="R124" i="17"/>
  <c r="M124" i="17"/>
  <c r="Q124" i="17"/>
  <c r="O126" i="17"/>
  <c r="P125" i="17"/>
  <c r="N125" i="17"/>
  <c r="S125" i="17" s="1"/>
  <c r="L125" i="17"/>
  <c r="R125" i="17"/>
  <c r="Q125" i="17"/>
  <c r="M125" i="17"/>
  <c r="X125" i="17"/>
  <c r="AD125" i="17" s="1"/>
  <c r="Z125" i="17"/>
  <c r="Y126" i="17"/>
  <c r="V125" i="17"/>
  <c r="AB125" i="17"/>
  <c r="AA125" i="17"/>
  <c r="W125" i="17"/>
  <c r="D125" i="17"/>
  <c r="I125" i="17" s="1"/>
  <c r="F125" i="17"/>
  <c r="E126" i="17"/>
  <c r="C125" i="17"/>
  <c r="B125" i="17"/>
  <c r="H125" i="17"/>
  <c r="G125" i="17"/>
  <c r="AC125" i="17"/>
  <c r="E127" i="17"/>
  <c r="F126" i="17"/>
  <c r="D126" i="17"/>
  <c r="J126" i="17" s="1"/>
  <c r="B126" i="17"/>
  <c r="H126" i="17"/>
  <c r="G126" i="17"/>
  <c r="C126" i="17"/>
  <c r="Y127" i="17"/>
  <c r="Z126" i="17"/>
  <c r="X126" i="17"/>
  <c r="V126" i="17"/>
  <c r="AB126" i="17"/>
  <c r="AA126" i="17"/>
  <c r="W126" i="17"/>
  <c r="P126" i="17"/>
  <c r="O127" i="17"/>
  <c r="N126" i="17"/>
  <c r="T126" i="17" s="1"/>
  <c r="R126" i="17"/>
  <c r="M126" i="17"/>
  <c r="Q126" i="17"/>
  <c r="L126" i="17"/>
  <c r="X127" i="17"/>
  <c r="AC127" i="17" s="1"/>
  <c r="Z127" i="17"/>
  <c r="Y128" i="17"/>
  <c r="AB127" i="17"/>
  <c r="AA127" i="17"/>
  <c r="V127" i="17"/>
  <c r="W127" i="17"/>
  <c r="D127" i="17"/>
  <c r="J127" i="17" s="1"/>
  <c r="F127" i="17"/>
  <c r="E128" i="17"/>
  <c r="H127" i="17"/>
  <c r="G127" i="17"/>
  <c r="C127" i="17"/>
  <c r="B127" i="17"/>
  <c r="P127" i="17"/>
  <c r="O128" i="17"/>
  <c r="N127" i="17"/>
  <c r="T127" i="17" s="1"/>
  <c r="Q127" i="17"/>
  <c r="L127" i="17"/>
  <c r="M127" i="17"/>
  <c r="R127" i="17"/>
  <c r="E129" i="17"/>
  <c r="D128" i="17"/>
  <c r="J128" i="17" s="1"/>
  <c r="F128" i="17"/>
  <c r="G128" i="17"/>
  <c r="C128" i="17"/>
  <c r="B128" i="17"/>
  <c r="H128" i="17"/>
  <c r="Y129" i="17"/>
  <c r="X128" i="17"/>
  <c r="AD128" i="17" s="1"/>
  <c r="Z128" i="17"/>
  <c r="AA128" i="17"/>
  <c r="V128" i="17"/>
  <c r="AB128" i="17"/>
  <c r="W128" i="17"/>
  <c r="P128" i="17"/>
  <c r="O129" i="17"/>
  <c r="N128" i="17"/>
  <c r="S128" i="17" s="1"/>
  <c r="M128" i="17"/>
  <c r="L128" i="17"/>
  <c r="R128" i="17"/>
  <c r="Q128" i="17"/>
  <c r="AD127" i="17"/>
  <c r="AC128" i="17"/>
  <c r="O130" i="17"/>
  <c r="P129" i="17"/>
  <c r="N129" i="17"/>
  <c r="S129" i="17" s="1"/>
  <c r="L129" i="17"/>
  <c r="R129" i="17"/>
  <c r="M129" i="17"/>
  <c r="Q129" i="17"/>
  <c r="X129" i="17"/>
  <c r="Z129" i="17"/>
  <c r="Y130" i="17"/>
  <c r="V129" i="17"/>
  <c r="AA129" i="17"/>
  <c r="AB129" i="17"/>
  <c r="W129" i="17"/>
  <c r="D129" i="17"/>
  <c r="I129" i="17" s="1"/>
  <c r="F129" i="17"/>
  <c r="E130" i="17"/>
  <c r="C129" i="17"/>
  <c r="B129" i="17"/>
  <c r="H129" i="17"/>
  <c r="G129" i="17"/>
  <c r="E131" i="17"/>
  <c r="F130" i="17"/>
  <c r="D130" i="17"/>
  <c r="B130" i="17"/>
  <c r="H130" i="17"/>
  <c r="G130" i="17"/>
  <c r="C130" i="17"/>
  <c r="Y131" i="17"/>
  <c r="Z130" i="17"/>
  <c r="X130" i="17"/>
  <c r="AD130" i="17" s="1"/>
  <c r="V130" i="17"/>
  <c r="AB130" i="17"/>
  <c r="AA130" i="17"/>
  <c r="W130" i="17"/>
  <c r="P130" i="17"/>
  <c r="O131" i="17"/>
  <c r="N130" i="17"/>
  <c r="T130" i="17" s="1"/>
  <c r="R130" i="17"/>
  <c r="Q130" i="17"/>
  <c r="M130" i="17"/>
  <c r="L130" i="17"/>
  <c r="J130" i="17"/>
  <c r="I130" i="17"/>
  <c r="P131" i="17"/>
  <c r="O132" i="17"/>
  <c r="N131" i="17"/>
  <c r="S131" i="17" s="1"/>
  <c r="Q131" i="17"/>
  <c r="L131" i="17"/>
  <c r="M131" i="17"/>
  <c r="R131" i="17"/>
  <c r="X131" i="17"/>
  <c r="Z131" i="17"/>
  <c r="Y132" i="17"/>
  <c r="AB131" i="17"/>
  <c r="AA131" i="17"/>
  <c r="V131" i="17"/>
  <c r="W131" i="17"/>
  <c r="D131" i="17"/>
  <c r="I131" i="17" s="1"/>
  <c r="F131" i="17"/>
  <c r="E132" i="17"/>
  <c r="H131" i="17"/>
  <c r="G131" i="17"/>
  <c r="C131" i="17"/>
  <c r="B131" i="17"/>
  <c r="Y133" i="17"/>
  <c r="X132" i="17"/>
  <c r="AD132" i="17" s="1"/>
  <c r="Z132" i="17"/>
  <c r="AA132" i="17"/>
  <c r="AB132" i="17"/>
  <c r="V132" i="17"/>
  <c r="W132" i="17"/>
  <c r="P132" i="17"/>
  <c r="O133" i="17"/>
  <c r="N132" i="17"/>
  <c r="T132" i="17" s="1"/>
  <c r="L132" i="17"/>
  <c r="M132" i="17"/>
  <c r="R132" i="17"/>
  <c r="Q132" i="17"/>
  <c r="E133" i="17"/>
  <c r="D132" i="17"/>
  <c r="F132" i="17"/>
  <c r="G132" i="17"/>
  <c r="C132" i="17"/>
  <c r="B132" i="17"/>
  <c r="H132" i="17"/>
  <c r="T131" i="17"/>
  <c r="J132" i="17"/>
  <c r="I132" i="17"/>
  <c r="D133" i="17"/>
  <c r="F133" i="17"/>
  <c r="E134" i="17"/>
  <c r="C133" i="17"/>
  <c r="B133" i="17"/>
  <c r="H133" i="17"/>
  <c r="G133" i="17"/>
  <c r="O134" i="17"/>
  <c r="P133" i="17"/>
  <c r="N133" i="17"/>
  <c r="L133" i="17"/>
  <c r="R133" i="17"/>
  <c r="Q133" i="17"/>
  <c r="M133" i="17"/>
  <c r="X133" i="17"/>
  <c r="AC133" i="17" s="1"/>
  <c r="Z133" i="17"/>
  <c r="Y134" i="17"/>
  <c r="V133" i="17"/>
  <c r="AA133" i="17"/>
  <c r="AB133" i="17"/>
  <c r="W133" i="17"/>
  <c r="Y135" i="17"/>
  <c r="X134" i="17"/>
  <c r="V134" i="17"/>
  <c r="AB134" i="17"/>
  <c r="Z134" i="17"/>
  <c r="AA134" i="17"/>
  <c r="W134" i="17"/>
  <c r="I133" i="17"/>
  <c r="J133" i="17"/>
  <c r="P134" i="17"/>
  <c r="O135" i="17"/>
  <c r="N134" i="17"/>
  <c r="R134" i="17"/>
  <c r="M134" i="17"/>
  <c r="Q134" i="17"/>
  <c r="L134" i="17"/>
  <c r="E135" i="17"/>
  <c r="F134" i="17"/>
  <c r="D134" i="17"/>
  <c r="I134" i="17" s="1"/>
  <c r="B134" i="17"/>
  <c r="H134" i="17"/>
  <c r="G134" i="17"/>
  <c r="C134" i="17"/>
  <c r="T134" i="17"/>
  <c r="S134" i="17"/>
  <c r="P135" i="17"/>
  <c r="O136" i="17"/>
  <c r="N135" i="17"/>
  <c r="Q135" i="17"/>
  <c r="M135" i="17"/>
  <c r="L135" i="17"/>
  <c r="R135" i="17"/>
  <c r="AD134" i="17"/>
  <c r="AC134" i="17"/>
  <c r="J134" i="17"/>
  <c r="D135" i="17"/>
  <c r="F135" i="17"/>
  <c r="E136" i="17"/>
  <c r="H135" i="17"/>
  <c r="G135" i="17"/>
  <c r="C135" i="17"/>
  <c r="B135" i="17"/>
  <c r="X135" i="17"/>
  <c r="AD135" i="17" s="1"/>
  <c r="Z135" i="17"/>
  <c r="Y136" i="17"/>
  <c r="AB135" i="17"/>
  <c r="AA135" i="17"/>
  <c r="V135" i="17"/>
  <c r="W135" i="17"/>
  <c r="P136" i="17"/>
  <c r="O137" i="17"/>
  <c r="N136" i="17"/>
  <c r="S136" i="17" s="1"/>
  <c r="L136" i="17"/>
  <c r="R136" i="17"/>
  <c r="M136" i="17"/>
  <c r="Q136" i="17"/>
  <c r="Y137" i="17"/>
  <c r="X136" i="17"/>
  <c r="AD136" i="17" s="1"/>
  <c r="AA136" i="17"/>
  <c r="Z136" i="17"/>
  <c r="V136" i="17"/>
  <c r="AB136" i="17"/>
  <c r="W136" i="17"/>
  <c r="I135" i="17"/>
  <c r="J135" i="17"/>
  <c r="E137" i="17"/>
  <c r="D136" i="17"/>
  <c r="J136" i="17" s="1"/>
  <c r="F136" i="17"/>
  <c r="G136" i="17"/>
  <c r="C136" i="17"/>
  <c r="B136" i="17"/>
  <c r="H136" i="17"/>
  <c r="AC135" i="17"/>
  <c r="S135" i="17"/>
  <c r="T135" i="17"/>
  <c r="I136" i="17"/>
  <c r="O138" i="17"/>
  <c r="P137" i="17"/>
  <c r="N137" i="17"/>
  <c r="S137" i="17" s="1"/>
  <c r="L137" i="17"/>
  <c r="M137" i="17"/>
  <c r="R137" i="17"/>
  <c r="Q137" i="17"/>
  <c r="X137" i="17"/>
  <c r="Z137" i="17"/>
  <c r="Y138" i="17"/>
  <c r="V137" i="17"/>
  <c r="AA137" i="17"/>
  <c r="AB137" i="17"/>
  <c r="W137" i="17"/>
  <c r="D137" i="17"/>
  <c r="J137" i="17" s="1"/>
  <c r="F137" i="17"/>
  <c r="E138" i="17"/>
  <c r="C137" i="17"/>
  <c r="B137" i="17"/>
  <c r="H137" i="17"/>
  <c r="G137" i="17"/>
  <c r="AC136" i="17"/>
  <c r="I137" i="17"/>
  <c r="Y139" i="17"/>
  <c r="Z138" i="17"/>
  <c r="V138" i="17"/>
  <c r="AB138" i="17"/>
  <c r="X138" i="17"/>
  <c r="AA138" i="17"/>
  <c r="W138" i="17"/>
  <c r="E139" i="17"/>
  <c r="F138" i="17"/>
  <c r="D138" i="17"/>
  <c r="I138" i="17" s="1"/>
  <c r="B138" i="17"/>
  <c r="H138" i="17"/>
  <c r="G138" i="17"/>
  <c r="C138" i="17"/>
  <c r="P138" i="17"/>
  <c r="O139" i="17"/>
  <c r="N138" i="17"/>
  <c r="T138" i="17" s="1"/>
  <c r="R138" i="17"/>
  <c r="Q138" i="17"/>
  <c r="M138" i="17"/>
  <c r="L138" i="17"/>
  <c r="P139" i="17"/>
  <c r="O140" i="17"/>
  <c r="N139" i="17"/>
  <c r="S139" i="17" s="1"/>
  <c r="Q139" i="17"/>
  <c r="L139" i="17"/>
  <c r="R139" i="17"/>
  <c r="M139" i="17"/>
  <c r="D139" i="17"/>
  <c r="F139" i="17"/>
  <c r="E140" i="17"/>
  <c r="H139" i="17"/>
  <c r="G139" i="17"/>
  <c r="C139" i="17"/>
  <c r="B139" i="17"/>
  <c r="X139" i="17"/>
  <c r="AC139" i="17" s="1"/>
  <c r="Z139" i="17"/>
  <c r="Y140" i="17"/>
  <c r="AB139" i="17"/>
  <c r="AA139" i="17"/>
  <c r="V139" i="17"/>
  <c r="W139" i="17"/>
  <c r="E141" i="17"/>
  <c r="D140" i="17"/>
  <c r="I140" i="17" s="1"/>
  <c r="F140" i="17"/>
  <c r="G140" i="17"/>
  <c r="C140" i="17"/>
  <c r="B140" i="17"/>
  <c r="H140" i="17"/>
  <c r="P140" i="17"/>
  <c r="O141" i="17"/>
  <c r="N140" i="17"/>
  <c r="S140" i="17" s="1"/>
  <c r="L140" i="17"/>
  <c r="R140" i="17"/>
  <c r="Q140" i="17"/>
  <c r="M140" i="17"/>
  <c r="Y141" i="17"/>
  <c r="X140" i="17"/>
  <c r="Z140" i="17"/>
  <c r="AA140" i="17"/>
  <c r="AB140" i="17"/>
  <c r="V140" i="17"/>
  <c r="W140" i="17"/>
  <c r="I139" i="17"/>
  <c r="J139" i="17"/>
  <c r="AD140" i="17"/>
  <c r="AC140" i="17"/>
  <c r="X141" i="17"/>
  <c r="AC141" i="17" s="1"/>
  <c r="Z141" i="17"/>
  <c r="Y142" i="17"/>
  <c r="V141" i="17"/>
  <c r="AA141" i="17"/>
  <c r="AB141" i="17"/>
  <c r="W141" i="17"/>
  <c r="T140" i="17"/>
  <c r="J140" i="17"/>
  <c r="O142" i="17"/>
  <c r="P141" i="17"/>
  <c r="N141" i="17"/>
  <c r="L141" i="17"/>
  <c r="R141" i="17"/>
  <c r="M141" i="17"/>
  <c r="Q141" i="17"/>
  <c r="D141" i="17"/>
  <c r="I141" i="17" s="1"/>
  <c r="F141" i="17"/>
  <c r="E142" i="17"/>
  <c r="C141" i="17"/>
  <c r="B141" i="17"/>
  <c r="H141" i="17"/>
  <c r="G141" i="17"/>
  <c r="E143" i="17"/>
  <c r="F142" i="17"/>
  <c r="D142" i="17"/>
  <c r="B142" i="17"/>
  <c r="H142" i="17"/>
  <c r="G142" i="17"/>
  <c r="C142" i="17"/>
  <c r="P142" i="17"/>
  <c r="O143" i="17"/>
  <c r="N142" i="17"/>
  <c r="T142" i="17" s="1"/>
  <c r="R142" i="17"/>
  <c r="Q142" i="17"/>
  <c r="M142" i="17"/>
  <c r="L142" i="17"/>
  <c r="J141" i="17"/>
  <c r="Y143" i="17"/>
  <c r="Z142" i="17"/>
  <c r="X142" i="17"/>
  <c r="V142" i="17"/>
  <c r="AB142" i="17"/>
  <c r="AA142" i="17"/>
  <c r="W142" i="17"/>
  <c r="AD142" i="17"/>
  <c r="AC142" i="17"/>
  <c r="P143" i="17"/>
  <c r="O144" i="17"/>
  <c r="N143" i="17"/>
  <c r="Q143" i="17"/>
  <c r="M143" i="17"/>
  <c r="L143" i="17"/>
  <c r="R143" i="17"/>
  <c r="J142" i="17"/>
  <c r="I142" i="17"/>
  <c r="X143" i="17"/>
  <c r="Z143" i="17"/>
  <c r="Y144" i="17"/>
  <c r="AB143" i="17"/>
  <c r="AA143" i="17"/>
  <c r="V143" i="17"/>
  <c r="W143" i="17"/>
  <c r="D143" i="17"/>
  <c r="J143" i="17" s="1"/>
  <c r="F143" i="17"/>
  <c r="E144" i="17"/>
  <c r="H143" i="17"/>
  <c r="G143" i="17"/>
  <c r="C143" i="17"/>
  <c r="B143" i="17"/>
  <c r="E145" i="17"/>
  <c r="D144" i="17"/>
  <c r="J144" i="17" s="1"/>
  <c r="F144" i="17"/>
  <c r="G144" i="17"/>
  <c r="C144" i="17"/>
  <c r="B144" i="17"/>
  <c r="H144" i="17"/>
  <c r="Y145" i="17"/>
  <c r="X144" i="17"/>
  <c r="AC144" i="17" s="1"/>
  <c r="Z144" i="17"/>
  <c r="AA144" i="17"/>
  <c r="AB144" i="17"/>
  <c r="V144" i="17"/>
  <c r="W144" i="17"/>
  <c r="AC143" i="17"/>
  <c r="AD143" i="17"/>
  <c r="P144" i="17"/>
  <c r="O145" i="17"/>
  <c r="N144" i="17"/>
  <c r="S144" i="17" s="1"/>
  <c r="L144" i="17"/>
  <c r="R144" i="17"/>
  <c r="M144" i="17"/>
  <c r="Q144" i="17"/>
  <c r="I143" i="17"/>
  <c r="S143" i="17"/>
  <c r="T143" i="17"/>
  <c r="X145" i="17"/>
  <c r="Z145" i="17"/>
  <c r="Y146" i="17"/>
  <c r="V145" i="17"/>
  <c r="AA145" i="17"/>
  <c r="AB145" i="17"/>
  <c r="W145" i="17"/>
  <c r="P145" i="17"/>
  <c r="O146" i="17"/>
  <c r="N145" i="17"/>
  <c r="L145" i="17"/>
  <c r="R145" i="17"/>
  <c r="Q145" i="17"/>
  <c r="M145" i="17"/>
  <c r="AD144" i="17"/>
  <c r="D145" i="17"/>
  <c r="F145" i="17"/>
  <c r="E146" i="17"/>
  <c r="C145" i="17"/>
  <c r="B145" i="17"/>
  <c r="H145" i="17"/>
  <c r="G145" i="17"/>
  <c r="S145" i="17"/>
  <c r="T145" i="17"/>
  <c r="E147" i="17"/>
  <c r="F146" i="17"/>
  <c r="D146" i="17"/>
  <c r="I146" i="17" s="1"/>
  <c r="B146" i="17"/>
  <c r="H146" i="17"/>
  <c r="G146" i="17"/>
  <c r="C146" i="17"/>
  <c r="P146" i="17"/>
  <c r="N146" i="17"/>
  <c r="T146" i="17" s="1"/>
  <c r="O147" i="17"/>
  <c r="R146" i="17"/>
  <c r="M146" i="17"/>
  <c r="Q146" i="17"/>
  <c r="L146" i="17"/>
  <c r="AC145" i="17"/>
  <c r="AD145" i="17"/>
  <c r="Y147" i="17"/>
  <c r="Z146" i="17"/>
  <c r="X146" i="17"/>
  <c r="AC146" i="17" s="1"/>
  <c r="V146" i="17"/>
  <c r="AB146" i="17"/>
  <c r="AA146" i="17"/>
  <c r="W146" i="17"/>
  <c r="D147" i="17"/>
  <c r="J147" i="17" s="1"/>
  <c r="F147" i="17"/>
  <c r="E148" i="17"/>
  <c r="H147" i="17"/>
  <c r="G147" i="17"/>
  <c r="C147" i="17"/>
  <c r="B147" i="17"/>
  <c r="P147" i="17"/>
  <c r="O148" i="17"/>
  <c r="N147" i="17"/>
  <c r="S147" i="17" s="1"/>
  <c r="Q147" i="17"/>
  <c r="L147" i="17"/>
  <c r="M147" i="17"/>
  <c r="R147" i="17"/>
  <c r="X147" i="17"/>
  <c r="AD147" i="17" s="1"/>
  <c r="Z147" i="17"/>
  <c r="Y148" i="17"/>
  <c r="AB147" i="17"/>
  <c r="AA147" i="17"/>
  <c r="V147" i="17"/>
  <c r="W147" i="17"/>
  <c r="J146" i="17"/>
  <c r="AC147" i="17"/>
  <c r="E149" i="17"/>
  <c r="D148" i="17"/>
  <c r="F148" i="17"/>
  <c r="G148" i="17"/>
  <c r="C148" i="17"/>
  <c r="B148" i="17"/>
  <c r="H148" i="17"/>
  <c r="Y149" i="17"/>
  <c r="X148" i="17"/>
  <c r="AC148" i="17" s="1"/>
  <c r="Z148" i="17"/>
  <c r="AA148" i="17"/>
  <c r="AB148" i="17"/>
  <c r="V148" i="17"/>
  <c r="W148" i="17"/>
  <c r="O149" i="17"/>
  <c r="N148" i="17"/>
  <c r="T148" i="17" s="1"/>
  <c r="P148" i="17"/>
  <c r="M148" i="17"/>
  <c r="L148" i="17"/>
  <c r="R148" i="17"/>
  <c r="Q148" i="17"/>
  <c r="I147" i="17"/>
  <c r="S148" i="17"/>
  <c r="P149" i="17"/>
  <c r="O150" i="17"/>
  <c r="N149" i="17"/>
  <c r="S149" i="17" s="1"/>
  <c r="L149" i="17"/>
  <c r="R149" i="17"/>
  <c r="M149" i="17"/>
  <c r="Q149" i="17"/>
  <c r="D149" i="17"/>
  <c r="J149" i="17" s="1"/>
  <c r="F149" i="17"/>
  <c r="E150" i="17"/>
  <c r="C149" i="17"/>
  <c r="B149" i="17"/>
  <c r="H149" i="17"/>
  <c r="G149" i="17"/>
  <c r="X149" i="17"/>
  <c r="AC149" i="17" s="1"/>
  <c r="Z149" i="17"/>
  <c r="Y150" i="17"/>
  <c r="V149" i="17"/>
  <c r="AB149" i="17"/>
  <c r="AA149" i="17"/>
  <c r="W149" i="17"/>
  <c r="AD148" i="17"/>
  <c r="I149" i="17"/>
  <c r="E151" i="17"/>
  <c r="F150" i="17"/>
  <c r="D150" i="17"/>
  <c r="J150" i="17" s="1"/>
  <c r="B150" i="17"/>
  <c r="H150" i="17"/>
  <c r="G150" i="17"/>
  <c r="C150" i="17"/>
  <c r="P150" i="17"/>
  <c r="N150" i="17"/>
  <c r="T150" i="17" s="1"/>
  <c r="O151" i="17"/>
  <c r="R150" i="17"/>
  <c r="Q150" i="17"/>
  <c r="M150" i="17"/>
  <c r="L150" i="17"/>
  <c r="Y151" i="17"/>
  <c r="X150" i="17"/>
  <c r="AD150" i="17" s="1"/>
  <c r="Z150" i="17"/>
  <c r="V150" i="17"/>
  <c r="AB150" i="17"/>
  <c r="AA150" i="17"/>
  <c r="W150" i="17"/>
  <c r="D151" i="17"/>
  <c r="F151" i="17"/>
  <c r="E152" i="17"/>
  <c r="H151" i="17"/>
  <c r="G151" i="17"/>
  <c r="C151" i="17"/>
  <c r="B151" i="17"/>
  <c r="P151" i="17"/>
  <c r="O152" i="17"/>
  <c r="N151" i="17"/>
  <c r="S151" i="17" s="1"/>
  <c r="Q151" i="17"/>
  <c r="L151" i="17"/>
  <c r="R151" i="17"/>
  <c r="M151" i="17"/>
  <c r="X151" i="17"/>
  <c r="Z151" i="17"/>
  <c r="Y152" i="17"/>
  <c r="AB151" i="17"/>
  <c r="AA151" i="17"/>
  <c r="V151" i="17"/>
  <c r="W151" i="17"/>
  <c r="O153" i="17"/>
  <c r="N152" i="17"/>
  <c r="T152" i="17" s="1"/>
  <c r="P152" i="17"/>
  <c r="L152" i="17"/>
  <c r="M152" i="17"/>
  <c r="R152" i="17"/>
  <c r="Q152" i="17"/>
  <c r="Y153" i="17"/>
  <c r="X152" i="17"/>
  <c r="AD152" i="17" s="1"/>
  <c r="AA152" i="17"/>
  <c r="Z152" i="17"/>
  <c r="AB152" i="17"/>
  <c r="V152" i="17"/>
  <c r="W152" i="17"/>
  <c r="E153" i="17"/>
  <c r="D152" i="17"/>
  <c r="I152" i="17" s="1"/>
  <c r="F152" i="17"/>
  <c r="G152" i="17"/>
  <c r="C152" i="17"/>
  <c r="B152" i="17"/>
  <c r="H152" i="17"/>
  <c r="P153" i="17"/>
  <c r="O154" i="17"/>
  <c r="N153" i="17"/>
  <c r="S153" i="17" s="1"/>
  <c r="L153" i="17"/>
  <c r="R153" i="17"/>
  <c r="Q153" i="17"/>
  <c r="M153" i="17"/>
  <c r="J152" i="17"/>
  <c r="X153" i="17"/>
  <c r="AC153" i="17" s="1"/>
  <c r="Z153" i="17"/>
  <c r="Y154" i="17"/>
  <c r="V153" i="17"/>
  <c r="AA153" i="17"/>
  <c r="AB153" i="17"/>
  <c r="W153" i="17"/>
  <c r="D153" i="17"/>
  <c r="J153" i="17" s="1"/>
  <c r="F153" i="17"/>
  <c r="E154" i="17"/>
  <c r="C153" i="17"/>
  <c r="B153" i="17"/>
  <c r="H153" i="17"/>
  <c r="G153" i="17"/>
  <c r="AD153" i="17"/>
  <c r="P154" i="17"/>
  <c r="N154" i="17"/>
  <c r="T154" i="17" s="1"/>
  <c r="O155" i="17"/>
  <c r="R154" i="17"/>
  <c r="M154" i="17"/>
  <c r="Q154" i="17"/>
  <c r="L154" i="17"/>
  <c r="Y155" i="17"/>
  <c r="Z154" i="17"/>
  <c r="V154" i="17"/>
  <c r="AB154" i="17"/>
  <c r="X154" i="17"/>
  <c r="AD154" i="17" s="1"/>
  <c r="AA154" i="17"/>
  <c r="W154" i="17"/>
  <c r="E155" i="17"/>
  <c r="F154" i="17"/>
  <c r="D154" i="17"/>
  <c r="I154" i="17" s="1"/>
  <c r="B154" i="17"/>
  <c r="H154" i="17"/>
  <c r="G154" i="17"/>
  <c r="C154" i="17"/>
  <c r="I153" i="17"/>
  <c r="X155" i="17"/>
  <c r="AC155" i="17" s="1"/>
  <c r="Z155" i="17"/>
  <c r="Y156" i="17"/>
  <c r="AB155" i="17"/>
  <c r="AA155" i="17"/>
  <c r="V155" i="17"/>
  <c r="W155" i="17"/>
  <c r="J154" i="17"/>
  <c r="D155" i="17"/>
  <c r="F155" i="17"/>
  <c r="E156" i="17"/>
  <c r="H155" i="17"/>
  <c r="G155" i="17"/>
  <c r="C155" i="17"/>
  <c r="B155" i="17"/>
  <c r="P155" i="17"/>
  <c r="O156" i="17"/>
  <c r="N155" i="17"/>
  <c r="Q155" i="17"/>
  <c r="M155" i="17"/>
  <c r="L155" i="17"/>
  <c r="R155" i="17"/>
  <c r="AD155" i="17"/>
  <c r="O157" i="17"/>
  <c r="N156" i="17"/>
  <c r="S156" i="17" s="1"/>
  <c r="P156" i="17"/>
  <c r="L156" i="17"/>
  <c r="R156" i="17"/>
  <c r="M156" i="17"/>
  <c r="Q156" i="17"/>
  <c r="E157" i="17"/>
  <c r="D156" i="17"/>
  <c r="I156" i="17" s="1"/>
  <c r="F156" i="17"/>
  <c r="G156" i="17"/>
  <c r="C156" i="17"/>
  <c r="B156" i="17"/>
  <c r="H156" i="17"/>
  <c r="Y157" i="17"/>
  <c r="X156" i="17"/>
  <c r="AC156" i="17" s="1"/>
  <c r="Z156" i="17"/>
  <c r="AA156" i="17"/>
  <c r="AB156" i="17"/>
  <c r="V156" i="17"/>
  <c r="W156" i="17"/>
  <c r="D157" i="17"/>
  <c r="I157" i="17" s="1"/>
  <c r="F157" i="17"/>
  <c r="E158" i="17"/>
  <c r="C157" i="17"/>
  <c r="B157" i="17"/>
  <c r="H157" i="17"/>
  <c r="G157" i="17"/>
  <c r="X157" i="17"/>
  <c r="AC157" i="17" s="1"/>
  <c r="Z157" i="17"/>
  <c r="Y158" i="17"/>
  <c r="V157" i="17"/>
  <c r="AB157" i="17"/>
  <c r="AA157" i="17"/>
  <c r="W157" i="17"/>
  <c r="P157" i="17"/>
  <c r="O158" i="17"/>
  <c r="N157" i="17"/>
  <c r="S157" i="17" s="1"/>
  <c r="L157" i="17"/>
  <c r="M157" i="17"/>
  <c r="R157" i="17"/>
  <c r="Q157" i="17"/>
  <c r="Y159" i="17"/>
  <c r="Z158" i="17"/>
  <c r="X158" i="17"/>
  <c r="AC158" i="17" s="1"/>
  <c r="V158" i="17"/>
  <c r="AB158" i="17"/>
  <c r="AA158" i="17"/>
  <c r="W158" i="17"/>
  <c r="E159" i="17"/>
  <c r="F158" i="17"/>
  <c r="D158" i="17"/>
  <c r="I158" i="17" s="1"/>
  <c r="B158" i="17"/>
  <c r="H158" i="17"/>
  <c r="G158" i="17"/>
  <c r="C158" i="17"/>
  <c r="P158" i="17"/>
  <c r="N158" i="17"/>
  <c r="S158" i="17" s="1"/>
  <c r="O159" i="17"/>
  <c r="R158" i="17"/>
  <c r="Q158" i="17"/>
  <c r="M158" i="17"/>
  <c r="L158" i="17"/>
  <c r="J158" i="17"/>
  <c r="AD158" i="17"/>
  <c r="P159" i="17"/>
  <c r="O160" i="17"/>
  <c r="N159" i="17"/>
  <c r="Q159" i="17"/>
  <c r="L159" i="17"/>
  <c r="R159" i="17"/>
  <c r="M159" i="17"/>
  <c r="D159" i="17"/>
  <c r="J159" i="17" s="1"/>
  <c r="F159" i="17"/>
  <c r="E160" i="17"/>
  <c r="H159" i="17"/>
  <c r="G159" i="17"/>
  <c r="C159" i="17"/>
  <c r="B159" i="17"/>
  <c r="X159" i="17"/>
  <c r="AD159" i="17" s="1"/>
  <c r="Z159" i="17"/>
  <c r="Y160" i="17"/>
  <c r="AB159" i="17"/>
  <c r="AA159" i="17"/>
  <c r="V159" i="17"/>
  <c r="W159" i="17"/>
  <c r="E161" i="17"/>
  <c r="D160" i="17"/>
  <c r="I160" i="17" s="1"/>
  <c r="F160" i="17"/>
  <c r="G160" i="17"/>
  <c r="C160" i="17"/>
  <c r="B160" i="17"/>
  <c r="H160" i="17"/>
  <c r="I159" i="17"/>
  <c r="O161" i="17"/>
  <c r="N160" i="17"/>
  <c r="S160" i="17" s="1"/>
  <c r="P160" i="17"/>
  <c r="L160" i="17"/>
  <c r="R160" i="17"/>
  <c r="M160" i="17"/>
  <c r="Q160" i="17"/>
  <c r="Y161" i="17"/>
  <c r="X160" i="17"/>
  <c r="AD160" i="17" s="1"/>
  <c r="Z160" i="17"/>
  <c r="AA160" i="17"/>
  <c r="V160" i="17"/>
  <c r="AB160" i="17"/>
  <c r="W160" i="17"/>
  <c r="S159" i="17"/>
  <c r="T159" i="17"/>
  <c r="AC159" i="17"/>
  <c r="P161" i="17"/>
  <c r="O162" i="17"/>
  <c r="N161" i="17"/>
  <c r="S161" i="17" s="1"/>
  <c r="L161" i="17"/>
  <c r="R161" i="17"/>
  <c r="M161" i="17"/>
  <c r="Q161" i="17"/>
  <c r="J160" i="17"/>
  <c r="X161" i="17"/>
  <c r="AD161" i="17" s="1"/>
  <c r="Z161" i="17"/>
  <c r="Y162" i="17"/>
  <c r="V161" i="17"/>
  <c r="AA161" i="17"/>
  <c r="AB161" i="17"/>
  <c r="W161" i="17"/>
  <c r="D161" i="17"/>
  <c r="J161" i="17" s="1"/>
  <c r="F161" i="17"/>
  <c r="E162" i="17"/>
  <c r="C161" i="17"/>
  <c r="B161" i="17"/>
  <c r="H161" i="17"/>
  <c r="G161" i="17"/>
  <c r="Y163" i="17"/>
  <c r="Z162" i="17"/>
  <c r="X162" i="17"/>
  <c r="V162" i="17"/>
  <c r="AB162" i="17"/>
  <c r="AA162" i="17"/>
  <c r="W162" i="17"/>
  <c r="E163" i="17"/>
  <c r="F162" i="17"/>
  <c r="D162" i="17"/>
  <c r="B162" i="17"/>
  <c r="H162" i="17"/>
  <c r="G162" i="17"/>
  <c r="C162" i="17"/>
  <c r="AC161" i="17"/>
  <c r="P162" i="17"/>
  <c r="N162" i="17"/>
  <c r="T162" i="17" s="1"/>
  <c r="O163" i="17"/>
  <c r="R162" i="17"/>
  <c r="Q162" i="17"/>
  <c r="L162" i="17"/>
  <c r="M162" i="17"/>
  <c r="D163" i="17"/>
  <c r="I163" i="17" s="1"/>
  <c r="F163" i="17"/>
  <c r="E164" i="17"/>
  <c r="H163" i="17"/>
  <c r="G163" i="17"/>
  <c r="C163" i="17"/>
  <c r="B163" i="17"/>
  <c r="AD162" i="17"/>
  <c r="AC162" i="17"/>
  <c r="P163" i="17"/>
  <c r="O164" i="17"/>
  <c r="N163" i="17"/>
  <c r="T163" i="17" s="1"/>
  <c r="Q163" i="17"/>
  <c r="M163" i="17"/>
  <c r="L163" i="17"/>
  <c r="R163" i="17"/>
  <c r="X163" i="17"/>
  <c r="AC163" i="17" s="1"/>
  <c r="Z163" i="17"/>
  <c r="Y164" i="17"/>
  <c r="AB163" i="17"/>
  <c r="AA163" i="17"/>
  <c r="V163" i="17"/>
  <c r="W163" i="17"/>
  <c r="Y165" i="17"/>
  <c r="X164" i="17"/>
  <c r="AD164" i="17" s="1"/>
  <c r="Z164" i="17"/>
  <c r="AA164" i="17"/>
  <c r="AB164" i="17"/>
  <c r="V164" i="17"/>
  <c r="W164" i="17"/>
  <c r="O165" i="17"/>
  <c r="N164" i="17"/>
  <c r="T164" i="17" s="1"/>
  <c r="P164" i="17"/>
  <c r="L164" i="17"/>
  <c r="R164" i="17"/>
  <c r="M164" i="17"/>
  <c r="Q164" i="17"/>
  <c r="S163" i="17"/>
  <c r="E165" i="17"/>
  <c r="D164" i="17"/>
  <c r="J164" i="17" s="1"/>
  <c r="F164" i="17"/>
  <c r="G164" i="17"/>
  <c r="C164" i="17"/>
  <c r="B164" i="17"/>
  <c r="H164" i="17"/>
  <c r="J163" i="17"/>
  <c r="P165" i="17"/>
  <c r="O166" i="17"/>
  <c r="N165" i="17"/>
  <c r="S165" i="17" s="1"/>
  <c r="L165" i="17"/>
  <c r="R165" i="17"/>
  <c r="Q165" i="17"/>
  <c r="M165" i="17"/>
  <c r="AC164" i="17"/>
  <c r="D165" i="17"/>
  <c r="J165" i="17" s="1"/>
  <c r="F165" i="17"/>
  <c r="E166" i="17"/>
  <c r="C165" i="17"/>
  <c r="B165" i="17"/>
  <c r="H165" i="17"/>
  <c r="G165" i="17"/>
  <c r="S164" i="17"/>
  <c r="X165" i="17"/>
  <c r="Z165" i="17"/>
  <c r="Y166" i="17"/>
  <c r="V165" i="17"/>
  <c r="AA165" i="17"/>
  <c r="AB165" i="17"/>
  <c r="W165" i="17"/>
  <c r="I165" i="17"/>
  <c r="Y167" i="17"/>
  <c r="X166" i="17"/>
  <c r="AC166" i="17" s="1"/>
  <c r="V166" i="17"/>
  <c r="AB166" i="17"/>
  <c r="Z166" i="17"/>
  <c r="AA166" i="17"/>
  <c r="W166" i="17"/>
  <c r="E167" i="17"/>
  <c r="F166" i="17"/>
  <c r="D166" i="17"/>
  <c r="B166" i="17"/>
  <c r="H166" i="17"/>
  <c r="G166" i="17"/>
  <c r="C166" i="17"/>
  <c r="P166" i="17"/>
  <c r="N166" i="17"/>
  <c r="O167" i="17"/>
  <c r="R166" i="17"/>
  <c r="M166" i="17"/>
  <c r="Q166" i="17"/>
  <c r="L166" i="17"/>
  <c r="AC165" i="17"/>
  <c r="AD165" i="17"/>
  <c r="X167" i="17"/>
  <c r="AC167" i="17" s="1"/>
  <c r="Z167" i="17"/>
  <c r="Y168" i="17"/>
  <c r="AB167" i="17"/>
  <c r="AA167" i="17"/>
  <c r="V167" i="17"/>
  <c r="W167" i="17"/>
  <c r="T166" i="17"/>
  <c r="S166" i="17"/>
  <c r="D167" i="17"/>
  <c r="F167" i="17"/>
  <c r="E168" i="17"/>
  <c r="H167" i="17"/>
  <c r="G167" i="17"/>
  <c r="C167" i="17"/>
  <c r="B167" i="17"/>
  <c r="AD166" i="17"/>
  <c r="P167" i="17"/>
  <c r="O168" i="17"/>
  <c r="N167" i="17"/>
  <c r="Q167" i="17"/>
  <c r="L167" i="17"/>
  <c r="M167" i="17"/>
  <c r="R167" i="17"/>
  <c r="I167" i="17"/>
  <c r="J167" i="17"/>
  <c r="Y169" i="17"/>
  <c r="X168" i="17"/>
  <c r="AC168" i="17" s="1"/>
  <c r="AA168" i="17"/>
  <c r="Z168" i="17"/>
  <c r="V168" i="17"/>
  <c r="AB168" i="17"/>
  <c r="W168" i="17"/>
  <c r="O169" i="17"/>
  <c r="N168" i="17"/>
  <c r="S168" i="17" s="1"/>
  <c r="P168" i="17"/>
  <c r="M168" i="17"/>
  <c r="L168" i="17"/>
  <c r="R168" i="17"/>
  <c r="Q168" i="17"/>
  <c r="E169" i="17"/>
  <c r="D168" i="17"/>
  <c r="F168" i="17"/>
  <c r="G168" i="17"/>
  <c r="C168" i="17"/>
  <c r="B168" i="17"/>
  <c r="H168" i="17"/>
  <c r="S167" i="17"/>
  <c r="T167" i="17"/>
  <c r="AD168" i="17"/>
  <c r="T168" i="17"/>
  <c r="X169" i="17"/>
  <c r="AD169" i="17" s="1"/>
  <c r="Z169" i="17"/>
  <c r="Y170" i="17"/>
  <c r="V169" i="17"/>
  <c r="AA169" i="17"/>
  <c r="AB169" i="17"/>
  <c r="W169" i="17"/>
  <c r="J168" i="17"/>
  <c r="I168" i="17"/>
  <c r="P169" i="17"/>
  <c r="O170" i="17"/>
  <c r="N169" i="17"/>
  <c r="S169" i="17" s="1"/>
  <c r="L169" i="17"/>
  <c r="R169" i="17"/>
  <c r="M169" i="17"/>
  <c r="Q169" i="17"/>
  <c r="D169" i="17"/>
  <c r="I169" i="17" s="1"/>
  <c r="F169" i="17"/>
  <c r="E170" i="17"/>
  <c r="C169" i="17"/>
  <c r="B169" i="17"/>
  <c r="H169" i="17"/>
  <c r="G169" i="17"/>
  <c r="P170" i="17"/>
  <c r="N170" i="17"/>
  <c r="O171" i="17"/>
  <c r="R170" i="17"/>
  <c r="Q170" i="17"/>
  <c r="M170" i="17"/>
  <c r="L170" i="17"/>
  <c r="Y171" i="17"/>
  <c r="Z170" i="17"/>
  <c r="V170" i="17"/>
  <c r="AB170" i="17"/>
  <c r="X170" i="17"/>
  <c r="AC170" i="17" s="1"/>
  <c r="AA170" i="17"/>
  <c r="W170" i="17"/>
  <c r="E171" i="17"/>
  <c r="F170" i="17"/>
  <c r="D170" i="17"/>
  <c r="I170" i="17" s="1"/>
  <c r="B170" i="17"/>
  <c r="H170" i="17"/>
  <c r="G170" i="17"/>
  <c r="C170" i="17"/>
  <c r="P171" i="17"/>
  <c r="O172" i="17"/>
  <c r="N171" i="17"/>
  <c r="Q171" i="17"/>
  <c r="L171" i="17"/>
  <c r="R171" i="17"/>
  <c r="M171" i="17"/>
  <c r="X171" i="17"/>
  <c r="Z171" i="17"/>
  <c r="Y172" i="17"/>
  <c r="AB171" i="17"/>
  <c r="AA171" i="17"/>
  <c r="V171" i="17"/>
  <c r="W171" i="17"/>
  <c r="D171" i="17"/>
  <c r="F171" i="17"/>
  <c r="E172" i="17"/>
  <c r="H171" i="17"/>
  <c r="G171" i="17"/>
  <c r="C171" i="17"/>
  <c r="B171" i="17"/>
  <c r="E173" i="17"/>
  <c r="D172" i="17"/>
  <c r="F172" i="17"/>
  <c r="G172" i="17"/>
  <c r="C172" i="17"/>
  <c r="B172" i="17"/>
  <c r="H172" i="17"/>
  <c r="AC171" i="17"/>
  <c r="AD171" i="17"/>
  <c r="Y173" i="17"/>
  <c r="X172" i="17"/>
  <c r="Z172" i="17"/>
  <c r="AA172" i="17"/>
  <c r="AB172" i="17"/>
  <c r="V172" i="17"/>
  <c r="W172" i="17"/>
  <c r="O173" i="17"/>
  <c r="N172" i="17"/>
  <c r="T172" i="17" s="1"/>
  <c r="P172" i="17"/>
  <c r="L172" i="17"/>
  <c r="M172" i="17"/>
  <c r="R172" i="17"/>
  <c r="Q172" i="17"/>
  <c r="I171" i="17"/>
  <c r="J171" i="17"/>
  <c r="P173" i="17"/>
  <c r="O174" i="17"/>
  <c r="N173" i="17"/>
  <c r="S173" i="17" s="1"/>
  <c r="L173" i="17"/>
  <c r="R173" i="17"/>
  <c r="Q173" i="17"/>
  <c r="M173" i="17"/>
  <c r="X173" i="17"/>
  <c r="Z173" i="17"/>
  <c r="Y174" i="17"/>
  <c r="V173" i="17"/>
  <c r="AA173" i="17"/>
  <c r="AB173" i="17"/>
  <c r="W173" i="17"/>
  <c r="J172" i="17"/>
  <c r="I172" i="17"/>
  <c r="S172" i="17"/>
  <c r="AD172" i="17"/>
  <c r="AC172" i="17"/>
  <c r="D173" i="17"/>
  <c r="J173" i="17" s="1"/>
  <c r="F173" i="17"/>
  <c r="E174" i="17"/>
  <c r="C173" i="17"/>
  <c r="B173" i="17"/>
  <c r="H173" i="17"/>
  <c r="G173" i="17"/>
  <c r="E175" i="17"/>
  <c r="F174" i="17"/>
  <c r="D174" i="17"/>
  <c r="B174" i="17"/>
  <c r="H174" i="17"/>
  <c r="G174" i="17"/>
  <c r="C174" i="17"/>
  <c r="Y175" i="17"/>
  <c r="Z174" i="17"/>
  <c r="X174" i="17"/>
  <c r="V174" i="17"/>
  <c r="AB174" i="17"/>
  <c r="AA174" i="17"/>
  <c r="W174" i="17"/>
  <c r="P174" i="17"/>
  <c r="N174" i="17"/>
  <c r="O175" i="17"/>
  <c r="R174" i="17"/>
  <c r="M174" i="17"/>
  <c r="Q174" i="17"/>
  <c r="L174" i="17"/>
  <c r="I173" i="17"/>
  <c r="D175" i="17"/>
  <c r="I175" i="17" s="1"/>
  <c r="F175" i="17"/>
  <c r="E176" i="17"/>
  <c r="H175" i="17"/>
  <c r="G175" i="17"/>
  <c r="C175" i="17"/>
  <c r="B175" i="17"/>
  <c r="X175" i="17"/>
  <c r="AC175" i="17" s="1"/>
  <c r="Z175" i="17"/>
  <c r="Y176" i="17"/>
  <c r="AB175" i="17"/>
  <c r="AA175" i="17"/>
  <c r="V175" i="17"/>
  <c r="W175" i="17"/>
  <c r="T174" i="17"/>
  <c r="S174" i="17"/>
  <c r="P175" i="17"/>
  <c r="O176" i="17"/>
  <c r="N175" i="17"/>
  <c r="T175" i="17" s="1"/>
  <c r="Q175" i="17"/>
  <c r="M175" i="17"/>
  <c r="L175" i="17"/>
  <c r="R175" i="17"/>
  <c r="J174" i="17"/>
  <c r="I174" i="17"/>
  <c r="E177" i="17"/>
  <c r="D176" i="17"/>
  <c r="J176" i="17" s="1"/>
  <c r="F176" i="17"/>
  <c r="G176" i="17"/>
  <c r="C176" i="17"/>
  <c r="B176" i="17"/>
  <c r="H176" i="17"/>
  <c r="Y177" i="17"/>
  <c r="X176" i="17"/>
  <c r="Z176" i="17"/>
  <c r="AA176" i="17"/>
  <c r="AB176" i="17"/>
  <c r="V176" i="17"/>
  <c r="W176" i="17"/>
  <c r="O177" i="17"/>
  <c r="N176" i="17"/>
  <c r="P176" i="17"/>
  <c r="L176" i="17"/>
  <c r="R176" i="17"/>
  <c r="M176" i="17"/>
  <c r="Q176" i="17"/>
  <c r="AD175" i="17"/>
  <c r="S175" i="17"/>
  <c r="X177" i="17"/>
  <c r="AC177" i="17" s="1"/>
  <c r="Z177" i="17"/>
  <c r="Y178" i="17"/>
  <c r="V177" i="17"/>
  <c r="AA177" i="17"/>
  <c r="AB177" i="17"/>
  <c r="W177" i="17"/>
  <c r="P177" i="17"/>
  <c r="O178" i="17"/>
  <c r="N177" i="17"/>
  <c r="S177" i="17" s="1"/>
  <c r="L177" i="17"/>
  <c r="M177" i="17"/>
  <c r="R177" i="17"/>
  <c r="Q177" i="17"/>
  <c r="AD176" i="17"/>
  <c r="AC176" i="17"/>
  <c r="D177" i="17"/>
  <c r="F177" i="17"/>
  <c r="E178" i="17"/>
  <c r="C177" i="17"/>
  <c r="B177" i="17"/>
  <c r="H177" i="17"/>
  <c r="G177" i="17"/>
  <c r="E179" i="17"/>
  <c r="F178" i="17"/>
  <c r="D178" i="17"/>
  <c r="J178" i="17" s="1"/>
  <c r="B178" i="17"/>
  <c r="H178" i="17"/>
  <c r="G178" i="17"/>
  <c r="C178" i="17"/>
  <c r="P178" i="17"/>
  <c r="N178" i="17"/>
  <c r="O179" i="17"/>
  <c r="R178" i="17"/>
  <c r="Q178" i="17"/>
  <c r="M178" i="17"/>
  <c r="L178" i="17"/>
  <c r="AD177" i="17"/>
  <c r="T177" i="17"/>
  <c r="Y179" i="17"/>
  <c r="Z178" i="17"/>
  <c r="X178" i="17"/>
  <c r="AC178" i="17" s="1"/>
  <c r="V178" i="17"/>
  <c r="AB178" i="17"/>
  <c r="AA178" i="17"/>
  <c r="W178" i="17"/>
  <c r="P179" i="17"/>
  <c r="O180" i="17"/>
  <c r="N179" i="17"/>
  <c r="Q179" i="17"/>
  <c r="L179" i="17"/>
  <c r="M179" i="17"/>
  <c r="R179" i="17"/>
  <c r="X179" i="17"/>
  <c r="AD179" i="17" s="1"/>
  <c r="Z179" i="17"/>
  <c r="Y180" i="17"/>
  <c r="AB179" i="17"/>
  <c r="AA179" i="17"/>
  <c r="V179" i="17"/>
  <c r="W179" i="17"/>
  <c r="D179" i="17"/>
  <c r="F179" i="17"/>
  <c r="E180" i="17"/>
  <c r="H179" i="17"/>
  <c r="G179" i="17"/>
  <c r="C179" i="17"/>
  <c r="B179" i="17"/>
  <c r="AC179" i="17"/>
  <c r="E181" i="17"/>
  <c r="D180" i="17"/>
  <c r="J180" i="17" s="1"/>
  <c r="F180" i="17"/>
  <c r="G180" i="17"/>
  <c r="C180" i="17"/>
  <c r="B180" i="17"/>
  <c r="H180" i="17"/>
  <c r="Y181" i="17"/>
  <c r="X180" i="17"/>
  <c r="Z180" i="17"/>
  <c r="AA180" i="17"/>
  <c r="AB180" i="17"/>
  <c r="V180" i="17"/>
  <c r="W180" i="17"/>
  <c r="O181" i="17"/>
  <c r="N180" i="17"/>
  <c r="S180" i="17" s="1"/>
  <c r="P180" i="17"/>
  <c r="L180" i="17"/>
  <c r="R180" i="17"/>
  <c r="Q180" i="17"/>
  <c r="M180" i="17"/>
  <c r="I179" i="17"/>
  <c r="J179" i="17"/>
  <c r="P181" i="17"/>
  <c r="O182" i="17"/>
  <c r="N181" i="17"/>
  <c r="S181" i="17" s="1"/>
  <c r="L181" i="17"/>
  <c r="R181" i="17"/>
  <c r="M181" i="17"/>
  <c r="Q181" i="17"/>
  <c r="I180" i="17"/>
  <c r="X181" i="17"/>
  <c r="AD181" i="17" s="1"/>
  <c r="Z181" i="17"/>
  <c r="Y182" i="17"/>
  <c r="V181" i="17"/>
  <c r="AB181" i="17"/>
  <c r="AA181" i="17"/>
  <c r="W181" i="17"/>
  <c r="AD180" i="17"/>
  <c r="AC180" i="17"/>
  <c r="D181" i="17"/>
  <c r="F181" i="17"/>
  <c r="E182" i="17"/>
  <c r="C181" i="17"/>
  <c r="B181" i="17"/>
  <c r="H181" i="17"/>
  <c r="G181" i="17"/>
  <c r="AC181" i="17"/>
  <c r="E183" i="17"/>
  <c r="F182" i="17"/>
  <c r="D182" i="17"/>
  <c r="I182" i="17" s="1"/>
  <c r="B182" i="17"/>
  <c r="H182" i="17"/>
  <c r="G182" i="17"/>
  <c r="C182" i="17"/>
  <c r="Y183" i="17"/>
  <c r="X182" i="17"/>
  <c r="Z182" i="17"/>
  <c r="V182" i="17"/>
  <c r="AB182" i="17"/>
  <c r="AA182" i="17"/>
  <c r="W182" i="17"/>
  <c r="P182" i="17"/>
  <c r="N182" i="17"/>
  <c r="S182" i="17" s="1"/>
  <c r="O183" i="17"/>
  <c r="R182" i="17"/>
  <c r="Q182" i="17"/>
  <c r="L182" i="17"/>
  <c r="M182" i="17"/>
  <c r="I181" i="17"/>
  <c r="J181" i="17"/>
  <c r="T182" i="17"/>
  <c r="X183" i="17"/>
  <c r="AD183" i="17" s="1"/>
  <c r="Z183" i="17"/>
  <c r="Y184" i="17"/>
  <c r="AB183" i="17"/>
  <c r="AA183" i="17"/>
  <c r="V183" i="17"/>
  <c r="W183" i="17"/>
  <c r="D183" i="17"/>
  <c r="F183" i="17"/>
  <c r="E184" i="17"/>
  <c r="H183" i="17"/>
  <c r="G183" i="17"/>
  <c r="C183" i="17"/>
  <c r="B183" i="17"/>
  <c r="P183" i="17"/>
  <c r="O184" i="17"/>
  <c r="N183" i="17"/>
  <c r="T183" i="17" s="1"/>
  <c r="Q183" i="17"/>
  <c r="M183" i="17"/>
  <c r="L183" i="17"/>
  <c r="R183" i="17"/>
  <c r="J182" i="17"/>
  <c r="E185" i="17"/>
  <c r="D184" i="17"/>
  <c r="F184" i="17"/>
  <c r="G184" i="17"/>
  <c r="C184" i="17"/>
  <c r="B184" i="17"/>
  <c r="H184" i="17"/>
  <c r="O185" i="17"/>
  <c r="N184" i="17"/>
  <c r="S184" i="17" s="1"/>
  <c r="P184" i="17"/>
  <c r="L184" i="17"/>
  <c r="R184" i="17"/>
  <c r="M184" i="17"/>
  <c r="Q184" i="17"/>
  <c r="Y185" i="17"/>
  <c r="X184" i="17"/>
  <c r="AD184" i="17" s="1"/>
  <c r="AA184" i="17"/>
  <c r="Z184" i="17"/>
  <c r="AB184" i="17"/>
  <c r="V184" i="17"/>
  <c r="W184" i="17"/>
  <c r="P185" i="17"/>
  <c r="O186" i="17"/>
  <c r="N185" i="17"/>
  <c r="T185" i="17" s="1"/>
  <c r="L185" i="17"/>
  <c r="R185" i="17"/>
  <c r="Q185" i="17"/>
  <c r="M185" i="17"/>
  <c r="X185" i="17"/>
  <c r="AD185" i="17" s="1"/>
  <c r="Z185" i="17"/>
  <c r="Y186" i="17"/>
  <c r="V185" i="17"/>
  <c r="AA185" i="17"/>
  <c r="AB185" i="17"/>
  <c r="W185" i="17"/>
  <c r="T184" i="17"/>
  <c r="D185" i="17"/>
  <c r="J185" i="17" s="1"/>
  <c r="F185" i="17"/>
  <c r="E186" i="17"/>
  <c r="C185" i="17"/>
  <c r="B185" i="17"/>
  <c r="H185" i="17"/>
  <c r="G185" i="17"/>
  <c r="AC185" i="17"/>
  <c r="E187" i="17"/>
  <c r="F186" i="17"/>
  <c r="D186" i="17"/>
  <c r="J186" i="17" s="1"/>
  <c r="B186" i="17"/>
  <c r="H186" i="17"/>
  <c r="G186" i="17"/>
  <c r="C186" i="17"/>
  <c r="S185" i="17"/>
  <c r="Y187" i="17"/>
  <c r="Z186" i="17"/>
  <c r="V186" i="17"/>
  <c r="AB186" i="17"/>
  <c r="X186" i="17"/>
  <c r="AD186" i="17" s="1"/>
  <c r="AA186" i="17"/>
  <c r="W186" i="17"/>
  <c r="P186" i="17"/>
  <c r="N186" i="17"/>
  <c r="S186" i="17" s="1"/>
  <c r="O187" i="17"/>
  <c r="R186" i="17"/>
  <c r="M186" i="17"/>
  <c r="Q186" i="17"/>
  <c r="L186" i="17"/>
  <c r="T186" i="17"/>
  <c r="X187" i="17"/>
  <c r="AC187" i="17" s="1"/>
  <c r="Z187" i="17"/>
  <c r="Y188" i="17"/>
  <c r="AB187" i="17"/>
  <c r="AA187" i="17"/>
  <c r="V187" i="17"/>
  <c r="W187" i="17"/>
  <c r="D187" i="17"/>
  <c r="I187" i="17" s="1"/>
  <c r="F187" i="17"/>
  <c r="E188" i="17"/>
  <c r="H187" i="17"/>
  <c r="G187" i="17"/>
  <c r="C187" i="17"/>
  <c r="B187" i="17"/>
  <c r="P187" i="17"/>
  <c r="O188" i="17"/>
  <c r="N187" i="17"/>
  <c r="S187" i="17" s="1"/>
  <c r="Q187" i="17"/>
  <c r="L187" i="17"/>
  <c r="M187" i="17"/>
  <c r="R187" i="17"/>
  <c r="J187" i="17"/>
  <c r="O189" i="17"/>
  <c r="N188" i="17"/>
  <c r="T188" i="17" s="1"/>
  <c r="P188" i="17"/>
  <c r="M188" i="17"/>
  <c r="L188" i="17"/>
  <c r="R188" i="17"/>
  <c r="Q188" i="17"/>
  <c r="Y189" i="17"/>
  <c r="X188" i="17"/>
  <c r="AC188" i="17" s="1"/>
  <c r="Z188" i="17"/>
  <c r="AA188" i="17"/>
  <c r="AB188" i="17"/>
  <c r="V188" i="17"/>
  <c r="W188" i="17"/>
  <c r="E189" i="17"/>
  <c r="D188" i="17"/>
  <c r="J188" i="17" s="1"/>
  <c r="F188" i="17"/>
  <c r="G188" i="17"/>
  <c r="C188" i="17"/>
  <c r="B188" i="17"/>
  <c r="H188" i="17"/>
  <c r="AD188" i="17"/>
  <c r="P189" i="17"/>
  <c r="O190" i="17"/>
  <c r="N189" i="17"/>
  <c r="S189" i="17" s="1"/>
  <c r="L189" i="17"/>
  <c r="R189" i="17"/>
  <c r="M189" i="17"/>
  <c r="Q189" i="17"/>
  <c r="X189" i="17"/>
  <c r="AC189" i="17" s="1"/>
  <c r="Z189" i="17"/>
  <c r="Y190" i="17"/>
  <c r="V189" i="17"/>
  <c r="AB189" i="17"/>
  <c r="AA189" i="17"/>
  <c r="W189" i="17"/>
  <c r="D189" i="17"/>
  <c r="F189" i="17"/>
  <c r="E190" i="17"/>
  <c r="C189" i="17"/>
  <c r="B189" i="17"/>
  <c r="H189" i="17"/>
  <c r="G189" i="17"/>
  <c r="I189" i="17"/>
  <c r="J189" i="17"/>
  <c r="Y191" i="17"/>
  <c r="Z190" i="17"/>
  <c r="X190" i="17"/>
  <c r="AD190" i="17" s="1"/>
  <c r="V190" i="17"/>
  <c r="AB190" i="17"/>
  <c r="AA190" i="17"/>
  <c r="W190" i="17"/>
  <c r="E191" i="17"/>
  <c r="F190" i="17"/>
  <c r="D190" i="17"/>
  <c r="J190" i="17" s="1"/>
  <c r="B190" i="17"/>
  <c r="H190" i="17"/>
  <c r="G190" i="17"/>
  <c r="C190" i="17"/>
  <c r="P190" i="17"/>
  <c r="N190" i="17"/>
  <c r="T190" i="17" s="1"/>
  <c r="O191" i="17"/>
  <c r="R190" i="17"/>
  <c r="Q190" i="17"/>
  <c r="M190" i="17"/>
  <c r="L190" i="17"/>
  <c r="X191" i="17"/>
  <c r="Z191" i="17"/>
  <c r="Y192" i="17"/>
  <c r="AB191" i="17"/>
  <c r="AA191" i="17"/>
  <c r="V191" i="17"/>
  <c r="W191" i="17"/>
  <c r="P191" i="17"/>
  <c r="O192" i="17"/>
  <c r="N191" i="17"/>
  <c r="S191" i="17" s="1"/>
  <c r="Q191" i="17"/>
  <c r="L191" i="17"/>
  <c r="R191" i="17"/>
  <c r="M191" i="17"/>
  <c r="D191" i="17"/>
  <c r="F191" i="17"/>
  <c r="E192" i="17"/>
  <c r="H191" i="17"/>
  <c r="G191" i="17"/>
  <c r="C191" i="17"/>
  <c r="B191" i="17"/>
  <c r="O193" i="17"/>
  <c r="N192" i="17"/>
  <c r="P192" i="17"/>
  <c r="L192" i="17"/>
  <c r="M192" i="17"/>
  <c r="R192" i="17"/>
  <c r="Q192" i="17"/>
  <c r="E193" i="17"/>
  <c r="D192" i="17"/>
  <c r="F192" i="17"/>
  <c r="G192" i="17"/>
  <c r="C192" i="17"/>
  <c r="B192" i="17"/>
  <c r="H192" i="17"/>
  <c r="Y193" i="17"/>
  <c r="X192" i="17"/>
  <c r="AC192" i="17" s="1"/>
  <c r="Z192" i="17"/>
  <c r="AA192" i="17"/>
  <c r="V192" i="17"/>
  <c r="AB192" i="17"/>
  <c r="W192" i="17"/>
  <c r="AD192" i="17"/>
  <c r="D193" i="17"/>
  <c r="J193" i="17" s="1"/>
  <c r="F193" i="17"/>
  <c r="E194" i="17"/>
  <c r="C193" i="17"/>
  <c r="B193" i="17"/>
  <c r="H193" i="17"/>
  <c r="G193" i="17"/>
  <c r="X193" i="17"/>
  <c r="Z193" i="17"/>
  <c r="Y194" i="17"/>
  <c r="V193" i="17"/>
  <c r="AA193" i="17"/>
  <c r="AB193" i="17"/>
  <c r="W193" i="17"/>
  <c r="P193" i="17"/>
  <c r="O194" i="17"/>
  <c r="N193" i="17"/>
  <c r="L193" i="17"/>
  <c r="R193" i="17"/>
  <c r="Q193" i="17"/>
  <c r="M193" i="17"/>
  <c r="Y195" i="17"/>
  <c r="Z194" i="17"/>
  <c r="X194" i="17"/>
  <c r="AC194" i="17" s="1"/>
  <c r="V194" i="17"/>
  <c r="AB194" i="17"/>
  <c r="AA194" i="17"/>
  <c r="W194" i="17"/>
  <c r="E195" i="17"/>
  <c r="F194" i="17"/>
  <c r="D194" i="17"/>
  <c r="B194" i="17"/>
  <c r="H194" i="17"/>
  <c r="G194" i="17"/>
  <c r="C194" i="17"/>
  <c r="P194" i="17"/>
  <c r="N194" i="17"/>
  <c r="T194" i="17" s="1"/>
  <c r="O195" i="17"/>
  <c r="R194" i="17"/>
  <c r="M194" i="17"/>
  <c r="Q194" i="17"/>
  <c r="L194" i="17"/>
  <c r="AC193" i="17"/>
  <c r="AD193" i="17"/>
  <c r="I193" i="17"/>
  <c r="P195" i="17"/>
  <c r="O196" i="17"/>
  <c r="N195" i="17"/>
  <c r="S195" i="17" s="1"/>
  <c r="Q195" i="17"/>
  <c r="L195" i="17"/>
  <c r="M195" i="17"/>
  <c r="R195" i="17"/>
  <c r="AD194" i="17"/>
  <c r="D195" i="17"/>
  <c r="F195" i="17"/>
  <c r="E196" i="17"/>
  <c r="B195" i="17"/>
  <c r="C195" i="17"/>
  <c r="H195" i="17"/>
  <c r="G195" i="17"/>
  <c r="X195" i="17"/>
  <c r="Z195" i="17"/>
  <c r="Y196" i="17"/>
  <c r="AB195" i="17"/>
  <c r="AA195" i="17"/>
  <c r="V195" i="17"/>
  <c r="W195" i="17"/>
  <c r="E197" i="17"/>
  <c r="D196" i="17"/>
  <c r="I196" i="17" s="1"/>
  <c r="F196" i="17"/>
  <c r="H196" i="17"/>
  <c r="G196" i="17"/>
  <c r="C196" i="17"/>
  <c r="B196" i="17"/>
  <c r="O197" i="17"/>
  <c r="N196" i="17"/>
  <c r="T196" i="17" s="1"/>
  <c r="P196" i="17"/>
  <c r="M196" i="17"/>
  <c r="L196" i="17"/>
  <c r="R196" i="17"/>
  <c r="Q196" i="17"/>
  <c r="Y197" i="17"/>
  <c r="X196" i="17"/>
  <c r="Z196" i="17"/>
  <c r="AA196" i="17"/>
  <c r="AB196" i="17"/>
  <c r="V196" i="17"/>
  <c r="W196" i="17"/>
  <c r="T195" i="17"/>
  <c r="D197" i="17"/>
  <c r="I197" i="17" s="1"/>
  <c r="F197" i="17"/>
  <c r="E198" i="17"/>
  <c r="G197" i="17"/>
  <c r="B197" i="17"/>
  <c r="C197" i="17"/>
  <c r="H197" i="17"/>
  <c r="P197" i="17"/>
  <c r="O198" i="17"/>
  <c r="N197" i="17"/>
  <c r="L197" i="17"/>
  <c r="R197" i="17"/>
  <c r="M197" i="17"/>
  <c r="Q197" i="17"/>
  <c r="X197" i="17"/>
  <c r="AC197" i="17" s="1"/>
  <c r="Z197" i="17"/>
  <c r="Y198" i="17"/>
  <c r="V197" i="17"/>
  <c r="AA197" i="17"/>
  <c r="AB197" i="17"/>
  <c r="W197" i="17"/>
  <c r="Y199" i="17"/>
  <c r="X198" i="17"/>
  <c r="AD198" i="17" s="1"/>
  <c r="V198" i="17"/>
  <c r="AB198" i="17"/>
  <c r="Z198" i="17"/>
  <c r="AA198" i="17"/>
  <c r="W198" i="17"/>
  <c r="P198" i="17"/>
  <c r="N198" i="17"/>
  <c r="O199" i="17"/>
  <c r="R198" i="17"/>
  <c r="Q198" i="17"/>
  <c r="M198" i="17"/>
  <c r="L198" i="17"/>
  <c r="E199" i="17"/>
  <c r="F198" i="17"/>
  <c r="D198" i="17"/>
  <c r="B198" i="17"/>
  <c r="H198" i="17"/>
  <c r="C198" i="17"/>
  <c r="G198" i="17"/>
  <c r="P199" i="17"/>
  <c r="O200" i="17"/>
  <c r="N199" i="17"/>
  <c r="S199" i="17" s="1"/>
  <c r="Q199" i="17"/>
  <c r="L199" i="17"/>
  <c r="M199" i="17"/>
  <c r="R199" i="17"/>
  <c r="J198" i="17"/>
  <c r="I198" i="17"/>
  <c r="T198" i="17"/>
  <c r="S198" i="17"/>
  <c r="X199" i="17"/>
  <c r="AC199" i="17" s="1"/>
  <c r="Z199" i="17"/>
  <c r="Y200" i="17"/>
  <c r="AB199" i="17"/>
  <c r="AA199" i="17"/>
  <c r="V199" i="17"/>
  <c r="W199" i="17"/>
  <c r="D199" i="17"/>
  <c r="J199" i="17" s="1"/>
  <c r="F199" i="17"/>
  <c r="E200" i="17"/>
  <c r="B199" i="17"/>
  <c r="C199" i="17"/>
  <c r="H199" i="17"/>
  <c r="G199" i="17"/>
  <c r="Y201" i="17"/>
  <c r="X200" i="17"/>
  <c r="AA200" i="17"/>
  <c r="Z200" i="17"/>
  <c r="V200" i="17"/>
  <c r="AB200" i="17"/>
  <c r="W200" i="17"/>
  <c r="E201" i="17"/>
  <c r="D200" i="17"/>
  <c r="J200" i="17" s="1"/>
  <c r="F200" i="17"/>
  <c r="H200" i="17"/>
  <c r="G200" i="17"/>
  <c r="C200" i="17"/>
  <c r="B200" i="17"/>
  <c r="AD199" i="17"/>
  <c r="O201" i="17"/>
  <c r="N200" i="17"/>
  <c r="T200" i="17" s="1"/>
  <c r="P200" i="17"/>
  <c r="L200" i="17"/>
  <c r="M200" i="17"/>
  <c r="R200" i="17"/>
  <c r="Q200" i="17"/>
  <c r="I199" i="17"/>
  <c r="S200" i="17"/>
  <c r="D201" i="17"/>
  <c r="F201" i="17"/>
  <c r="E202" i="17"/>
  <c r="G201" i="17"/>
  <c r="B201" i="17"/>
  <c r="H201" i="17"/>
  <c r="C201" i="17"/>
  <c r="P201" i="17"/>
  <c r="O202" i="17"/>
  <c r="N201" i="17"/>
  <c r="S201" i="17" s="1"/>
  <c r="L201" i="17"/>
  <c r="R201" i="17"/>
  <c r="Q201" i="17"/>
  <c r="M201" i="17"/>
  <c r="I200" i="17"/>
  <c r="X201" i="17"/>
  <c r="AC201" i="17" s="1"/>
  <c r="Z201" i="17"/>
  <c r="Y202" i="17"/>
  <c r="V201" i="17"/>
  <c r="AA201" i="17"/>
  <c r="AB201" i="17"/>
  <c r="W201" i="17"/>
  <c r="Y203" i="17"/>
  <c r="Z202" i="17"/>
  <c r="V202" i="17"/>
  <c r="AB202" i="17"/>
  <c r="X202" i="17"/>
  <c r="AA202" i="17"/>
  <c r="W202" i="17"/>
  <c r="P202" i="17"/>
  <c r="N202" i="17"/>
  <c r="S202" i="17" s="1"/>
  <c r="O203" i="17"/>
  <c r="R202" i="17"/>
  <c r="Q202" i="17"/>
  <c r="L202" i="17"/>
  <c r="M202" i="17"/>
  <c r="I201" i="17"/>
  <c r="J201" i="17"/>
  <c r="AD201" i="17"/>
  <c r="E203" i="17"/>
  <c r="F202" i="17"/>
  <c r="D202" i="17"/>
  <c r="C202" i="17"/>
  <c r="B202" i="17"/>
  <c r="H202" i="17"/>
  <c r="G202" i="17"/>
  <c r="P203" i="17"/>
  <c r="O204" i="17"/>
  <c r="N203" i="17"/>
  <c r="Q203" i="17"/>
  <c r="M203" i="17"/>
  <c r="L203" i="17"/>
  <c r="R203" i="17"/>
  <c r="I202" i="17"/>
  <c r="J202" i="17"/>
  <c r="AD202" i="17"/>
  <c r="AC202" i="17"/>
  <c r="X203" i="17"/>
  <c r="Z203" i="17"/>
  <c r="Y204" i="17"/>
  <c r="AB203" i="17"/>
  <c r="AA203" i="17"/>
  <c r="V203" i="17"/>
  <c r="W203" i="17"/>
  <c r="D203" i="17"/>
  <c r="F203" i="17"/>
  <c r="E204" i="17"/>
  <c r="B203" i="17"/>
  <c r="H203" i="17"/>
  <c r="C203" i="17"/>
  <c r="G203" i="17"/>
  <c r="Y205" i="17"/>
  <c r="X204" i="17"/>
  <c r="AC204" i="17" s="1"/>
  <c r="Z204" i="17"/>
  <c r="AA204" i="17"/>
  <c r="AB204" i="17"/>
  <c r="V204" i="17"/>
  <c r="W204" i="17"/>
  <c r="E205" i="17"/>
  <c r="D204" i="17"/>
  <c r="I204" i="17" s="1"/>
  <c r="F204" i="17"/>
  <c r="H204" i="17"/>
  <c r="G204" i="17"/>
  <c r="C204" i="17"/>
  <c r="B204" i="17"/>
  <c r="S203" i="17"/>
  <c r="T203" i="17"/>
  <c r="O205" i="17"/>
  <c r="N204" i="17"/>
  <c r="T204" i="17" s="1"/>
  <c r="P204" i="17"/>
  <c r="M204" i="17"/>
  <c r="L204" i="17"/>
  <c r="R204" i="17"/>
  <c r="Q204" i="17"/>
  <c r="I203" i="17"/>
  <c r="J203" i="17"/>
  <c r="S204" i="17"/>
  <c r="D205" i="17"/>
  <c r="J205" i="17" s="1"/>
  <c r="F205" i="17"/>
  <c r="E206" i="17"/>
  <c r="G205" i="17"/>
  <c r="C205" i="17"/>
  <c r="B205" i="17"/>
  <c r="H205" i="17"/>
  <c r="P205" i="17"/>
  <c r="O206" i="17"/>
  <c r="N205" i="17"/>
  <c r="T205" i="17" s="1"/>
  <c r="L205" i="17"/>
  <c r="R205" i="17"/>
  <c r="Q205" i="17"/>
  <c r="M205" i="17"/>
  <c r="AD204" i="17"/>
  <c r="J204" i="17"/>
  <c r="X205" i="17"/>
  <c r="Z205" i="17"/>
  <c r="Y206" i="17"/>
  <c r="V205" i="17"/>
  <c r="AA205" i="17"/>
  <c r="AB205" i="17"/>
  <c r="W205" i="17"/>
  <c r="S205" i="17"/>
  <c r="Y207" i="17"/>
  <c r="Z206" i="17"/>
  <c r="X206" i="17"/>
  <c r="AD206" i="17" s="1"/>
  <c r="V206" i="17"/>
  <c r="AB206" i="17"/>
  <c r="AA206" i="17"/>
  <c r="W206" i="17"/>
  <c r="P206" i="17"/>
  <c r="N206" i="17"/>
  <c r="O207" i="17"/>
  <c r="R206" i="17"/>
  <c r="M206" i="17"/>
  <c r="Q206" i="17"/>
  <c r="L206" i="17"/>
  <c r="I205" i="17"/>
  <c r="AC205" i="17"/>
  <c r="AD205" i="17"/>
  <c r="E207" i="17"/>
  <c r="F206" i="17"/>
  <c r="D206" i="17"/>
  <c r="J206" i="17" s="1"/>
  <c r="B206" i="17"/>
  <c r="C206" i="17"/>
  <c r="H206" i="17"/>
  <c r="G206" i="17"/>
  <c r="P207" i="17"/>
  <c r="O208" i="17"/>
  <c r="N207" i="17"/>
  <c r="S207" i="17" s="1"/>
  <c r="Q207" i="17"/>
  <c r="M207" i="17"/>
  <c r="L207" i="17"/>
  <c r="R207" i="17"/>
  <c r="T206" i="17"/>
  <c r="S206" i="17"/>
  <c r="X207" i="17"/>
  <c r="AC207" i="17" s="1"/>
  <c r="Z207" i="17"/>
  <c r="Y208" i="17"/>
  <c r="AB207" i="17"/>
  <c r="AA207" i="17"/>
  <c r="V207" i="17"/>
  <c r="W207" i="17"/>
  <c r="D207" i="17"/>
  <c r="J207" i="17" s="1"/>
  <c r="F207" i="17"/>
  <c r="E208" i="17"/>
  <c r="B207" i="17"/>
  <c r="H207" i="17"/>
  <c r="G207" i="17"/>
  <c r="C207" i="17"/>
  <c r="AC206" i="17"/>
  <c r="AD207" i="17"/>
  <c r="Y209" i="17"/>
  <c r="X208" i="17"/>
  <c r="Z208" i="17"/>
  <c r="AA208" i="17"/>
  <c r="AB208" i="17"/>
  <c r="V208" i="17"/>
  <c r="W208" i="17"/>
  <c r="O209" i="17"/>
  <c r="N208" i="17"/>
  <c r="S208" i="17" s="1"/>
  <c r="P208" i="17"/>
  <c r="L208" i="17"/>
  <c r="R208" i="17"/>
  <c r="M208" i="17"/>
  <c r="Q208" i="17"/>
  <c r="E209" i="17"/>
  <c r="D208" i="17"/>
  <c r="J208" i="17" s="1"/>
  <c r="F208" i="17"/>
  <c r="H208" i="17"/>
  <c r="G208" i="17"/>
  <c r="C208" i="17"/>
  <c r="B208" i="17"/>
  <c r="X209" i="17"/>
  <c r="Z209" i="17"/>
  <c r="Y210" i="17"/>
  <c r="V209" i="17"/>
  <c r="AA209" i="17"/>
  <c r="AB209" i="17"/>
  <c r="W209" i="17"/>
  <c r="I208" i="17"/>
  <c r="P209" i="17"/>
  <c r="O210" i="17"/>
  <c r="N209" i="17"/>
  <c r="S209" i="17" s="1"/>
  <c r="L209" i="17"/>
  <c r="R209" i="17"/>
  <c r="Q209" i="17"/>
  <c r="M209" i="17"/>
  <c r="D209" i="17"/>
  <c r="I209" i="17" s="1"/>
  <c r="F209" i="17"/>
  <c r="E210" i="17"/>
  <c r="G209" i="17"/>
  <c r="C209" i="17"/>
  <c r="B209" i="17"/>
  <c r="H209" i="17"/>
  <c r="P210" i="17"/>
  <c r="N210" i="17"/>
  <c r="T210" i="17" s="1"/>
  <c r="O211" i="17"/>
  <c r="R210" i="17"/>
  <c r="Q210" i="17"/>
  <c r="M210" i="17"/>
  <c r="L210" i="17"/>
  <c r="Y211" i="17"/>
  <c r="Z210" i="17"/>
  <c r="X210" i="17"/>
  <c r="AD210" i="17" s="1"/>
  <c r="V210" i="17"/>
  <c r="AB210" i="17"/>
  <c r="AA210" i="17"/>
  <c r="W210" i="17"/>
  <c r="E211" i="17"/>
  <c r="F210" i="17"/>
  <c r="D210" i="17"/>
  <c r="I210" i="17" s="1"/>
  <c r="B210" i="17"/>
  <c r="H210" i="17"/>
  <c r="C210" i="17"/>
  <c r="G210" i="17"/>
  <c r="X211" i="17"/>
  <c r="Z211" i="17"/>
  <c r="Y212" i="17"/>
  <c r="AB211" i="17"/>
  <c r="AA211" i="17"/>
  <c r="V211" i="17"/>
  <c r="W211" i="17"/>
  <c r="D211" i="17"/>
  <c r="I211" i="17" s="1"/>
  <c r="F211" i="17"/>
  <c r="E212" i="17"/>
  <c r="B211" i="17"/>
  <c r="H211" i="17"/>
  <c r="G211" i="17"/>
  <c r="C211" i="17"/>
  <c r="P211" i="17"/>
  <c r="O212" i="17"/>
  <c r="N211" i="17"/>
  <c r="Q211" i="17"/>
  <c r="L211" i="17"/>
  <c r="M211" i="17"/>
  <c r="R211" i="17"/>
  <c r="AC210" i="17"/>
  <c r="O213" i="17"/>
  <c r="N212" i="17"/>
  <c r="S212" i="17" s="1"/>
  <c r="P212" i="17"/>
  <c r="L212" i="17"/>
  <c r="R212" i="17"/>
  <c r="Q212" i="17"/>
  <c r="M212" i="17"/>
  <c r="Y213" i="17"/>
  <c r="X212" i="17"/>
  <c r="AC212" i="17" s="1"/>
  <c r="Z212" i="17"/>
  <c r="AA212" i="17"/>
  <c r="AB212" i="17"/>
  <c r="V212" i="17"/>
  <c r="W212" i="17"/>
  <c r="E213" i="17"/>
  <c r="D212" i="17"/>
  <c r="I212" i="17" s="1"/>
  <c r="F212" i="17"/>
  <c r="H212" i="17"/>
  <c r="C212" i="17"/>
  <c r="G212" i="17"/>
  <c r="B212" i="17"/>
  <c r="AD212" i="17"/>
  <c r="X213" i="17"/>
  <c r="Z213" i="17"/>
  <c r="Y214" i="17"/>
  <c r="V213" i="17"/>
  <c r="AB213" i="17"/>
  <c r="AA213" i="17"/>
  <c r="W213" i="17"/>
  <c r="D213" i="17"/>
  <c r="F213" i="17"/>
  <c r="E214" i="17"/>
  <c r="G213" i="17"/>
  <c r="C213" i="17"/>
  <c r="B213" i="17"/>
  <c r="H213" i="17"/>
  <c r="P213" i="17"/>
  <c r="O214" i="17"/>
  <c r="N213" i="17"/>
  <c r="T213" i="17" s="1"/>
  <c r="L213" i="17"/>
  <c r="M213" i="17"/>
  <c r="R213" i="17"/>
  <c r="Q213" i="17"/>
  <c r="E215" i="17"/>
  <c r="F214" i="17"/>
  <c r="D214" i="17"/>
  <c r="J214" i="17" s="1"/>
  <c r="B214" i="17"/>
  <c r="H214" i="17"/>
  <c r="C214" i="17"/>
  <c r="G214" i="17"/>
  <c r="S213" i="17"/>
  <c r="N214" i="17"/>
  <c r="S214" i="17" s="1"/>
  <c r="P214" i="17"/>
  <c r="O215" i="17"/>
  <c r="R214" i="17"/>
  <c r="M214" i="17"/>
  <c r="Q214" i="17"/>
  <c r="L214" i="17"/>
  <c r="I213" i="17"/>
  <c r="J213" i="17"/>
  <c r="Y215" i="17"/>
  <c r="X214" i="17"/>
  <c r="AD214" i="17" s="1"/>
  <c r="Z214" i="17"/>
  <c r="V214" i="17"/>
  <c r="AB214" i="17"/>
  <c r="AA214" i="17"/>
  <c r="W214" i="17"/>
  <c r="T214" i="17"/>
  <c r="I214" i="17"/>
  <c r="P215" i="17"/>
  <c r="O216" i="17"/>
  <c r="N215" i="17"/>
  <c r="T215" i="17" s="1"/>
  <c r="Q215" i="17"/>
  <c r="L215" i="17"/>
  <c r="R215" i="17"/>
  <c r="M215" i="17"/>
  <c r="X215" i="17"/>
  <c r="Z215" i="17"/>
  <c r="Y216" i="17"/>
  <c r="AB215" i="17"/>
  <c r="AA215" i="17"/>
  <c r="V215" i="17"/>
  <c r="W215" i="17"/>
  <c r="D215" i="17"/>
  <c r="J215" i="17" s="1"/>
  <c r="F215" i="17"/>
  <c r="E216" i="17"/>
  <c r="B215" i="17"/>
  <c r="C215" i="17"/>
  <c r="H215" i="17"/>
  <c r="G215" i="17"/>
  <c r="Y217" i="17"/>
  <c r="X216" i="17"/>
  <c r="AD216" i="17" s="1"/>
  <c r="AA216" i="17"/>
  <c r="Z216" i="17"/>
  <c r="AB216" i="17"/>
  <c r="V216" i="17"/>
  <c r="W216" i="17"/>
  <c r="N216" i="17"/>
  <c r="S216" i="17" s="1"/>
  <c r="P216" i="17"/>
  <c r="O217" i="17"/>
  <c r="M216" i="17"/>
  <c r="L216" i="17"/>
  <c r="R216" i="17"/>
  <c r="Q216" i="17"/>
  <c r="E217" i="17"/>
  <c r="D216" i="17"/>
  <c r="F216" i="17"/>
  <c r="H216" i="17"/>
  <c r="G216" i="17"/>
  <c r="C216" i="17"/>
  <c r="B216" i="17"/>
  <c r="AC215" i="17"/>
  <c r="AD215" i="17"/>
  <c r="I215" i="17"/>
  <c r="D217" i="17"/>
  <c r="J217" i="17" s="1"/>
  <c r="F217" i="17"/>
  <c r="E218" i="17"/>
  <c r="G217" i="17"/>
  <c r="B217" i="17"/>
  <c r="C217" i="17"/>
  <c r="H217" i="17"/>
  <c r="P217" i="17"/>
  <c r="O218" i="17"/>
  <c r="N217" i="17"/>
  <c r="S217" i="17" s="1"/>
  <c r="L217" i="17"/>
  <c r="R217" i="17"/>
  <c r="M217" i="17"/>
  <c r="Q217" i="17"/>
  <c r="AC216" i="17"/>
  <c r="X217" i="17"/>
  <c r="AC217" i="17" s="1"/>
  <c r="Z217" i="17"/>
  <c r="Y218" i="17"/>
  <c r="V217" i="17"/>
  <c r="AA217" i="17"/>
  <c r="AB217" i="17"/>
  <c r="W217" i="17"/>
  <c r="Y219" i="17"/>
  <c r="Z218" i="17"/>
  <c r="V218" i="17"/>
  <c r="AB218" i="17"/>
  <c r="X218" i="17"/>
  <c r="AA218" i="17"/>
  <c r="W218" i="17"/>
  <c r="E219" i="17"/>
  <c r="F218" i="17"/>
  <c r="D218" i="17"/>
  <c r="J218" i="17" s="1"/>
  <c r="B218" i="17"/>
  <c r="H218" i="17"/>
  <c r="C218" i="17"/>
  <c r="G218" i="17"/>
  <c r="T217" i="17"/>
  <c r="AD217" i="17"/>
  <c r="N218" i="17"/>
  <c r="P218" i="17"/>
  <c r="O219" i="17"/>
  <c r="R218" i="17"/>
  <c r="Q218" i="17"/>
  <c r="M218" i="17"/>
  <c r="L218" i="17"/>
  <c r="I217" i="17"/>
  <c r="D219" i="17"/>
  <c r="F219" i="17"/>
  <c r="E220" i="17"/>
  <c r="B219" i="17"/>
  <c r="C219" i="17"/>
  <c r="H219" i="17"/>
  <c r="G219" i="17"/>
  <c r="T218" i="17"/>
  <c r="S218" i="17"/>
  <c r="P219" i="17"/>
  <c r="O220" i="17"/>
  <c r="N219" i="17"/>
  <c r="T219" i="17" s="1"/>
  <c r="Q219" i="17"/>
  <c r="L219" i="17"/>
  <c r="M219" i="17"/>
  <c r="R219" i="17"/>
  <c r="X219" i="17"/>
  <c r="AC219" i="17" s="1"/>
  <c r="Z219" i="17"/>
  <c r="Y220" i="17"/>
  <c r="AB219" i="17"/>
  <c r="AA219" i="17"/>
  <c r="V219" i="17"/>
  <c r="W219" i="17"/>
  <c r="Y221" i="17"/>
  <c r="X220" i="17"/>
  <c r="AD220" i="17" s="1"/>
  <c r="Z220" i="17"/>
  <c r="AA220" i="17"/>
  <c r="AB220" i="17"/>
  <c r="V220" i="17"/>
  <c r="W220" i="17"/>
  <c r="E221" i="17"/>
  <c r="D220" i="17"/>
  <c r="J220" i="17" s="1"/>
  <c r="F220" i="17"/>
  <c r="H220" i="17"/>
  <c r="G220" i="17"/>
  <c r="C220" i="17"/>
  <c r="B220" i="17"/>
  <c r="AD219" i="17"/>
  <c r="N220" i="17"/>
  <c r="T220" i="17" s="1"/>
  <c r="P220" i="17"/>
  <c r="O221" i="17"/>
  <c r="L220" i="17"/>
  <c r="M220" i="17"/>
  <c r="R220" i="17"/>
  <c r="Q220" i="17"/>
  <c r="I219" i="17"/>
  <c r="J219" i="17"/>
  <c r="D221" i="17"/>
  <c r="F221" i="17"/>
  <c r="E222" i="17"/>
  <c r="G221" i="17"/>
  <c r="B221" i="17"/>
  <c r="C221" i="17"/>
  <c r="H221" i="17"/>
  <c r="S220" i="17"/>
  <c r="P221" i="17"/>
  <c r="O222" i="17"/>
  <c r="N221" i="17"/>
  <c r="L221" i="17"/>
  <c r="R221" i="17"/>
  <c r="Q221" i="17"/>
  <c r="M221" i="17"/>
  <c r="I220" i="17"/>
  <c r="X221" i="17"/>
  <c r="Z221" i="17"/>
  <c r="Y222" i="17"/>
  <c r="V221" i="17"/>
  <c r="AB221" i="17"/>
  <c r="AA221" i="17"/>
  <c r="W221" i="17"/>
  <c r="Y223" i="17"/>
  <c r="Z222" i="17"/>
  <c r="X222" i="17"/>
  <c r="AC222" i="17" s="1"/>
  <c r="V222" i="17"/>
  <c r="AB222" i="17"/>
  <c r="AA222" i="17"/>
  <c r="W222" i="17"/>
  <c r="E223" i="17"/>
  <c r="F222" i="17"/>
  <c r="D222" i="17"/>
  <c r="J222" i="17" s="1"/>
  <c r="C222" i="17"/>
  <c r="B222" i="17"/>
  <c r="H222" i="17"/>
  <c r="G222" i="17"/>
  <c r="S221" i="17"/>
  <c r="T221" i="17"/>
  <c r="AC221" i="17"/>
  <c r="AD221" i="17"/>
  <c r="N222" i="17"/>
  <c r="P222" i="17"/>
  <c r="O223" i="17"/>
  <c r="R222" i="17"/>
  <c r="Q222" i="17"/>
  <c r="L222" i="17"/>
  <c r="M222" i="17"/>
  <c r="D223" i="17"/>
  <c r="I223" i="17" s="1"/>
  <c r="F223" i="17"/>
  <c r="E224" i="17"/>
  <c r="B223" i="17"/>
  <c r="H223" i="17"/>
  <c r="C223" i="17"/>
  <c r="G223" i="17"/>
  <c r="T222" i="17"/>
  <c r="S222" i="17"/>
  <c r="AD222" i="17"/>
  <c r="P223" i="17"/>
  <c r="O224" i="17"/>
  <c r="N223" i="17"/>
  <c r="S223" i="17" s="1"/>
  <c r="Q223" i="17"/>
  <c r="M223" i="17"/>
  <c r="L223" i="17"/>
  <c r="R223" i="17"/>
  <c r="X223" i="17"/>
  <c r="AD223" i="17" s="1"/>
  <c r="Z223" i="17"/>
  <c r="Y224" i="17"/>
  <c r="AB223" i="17"/>
  <c r="AA223" i="17"/>
  <c r="V223" i="17"/>
  <c r="W223" i="17"/>
  <c r="Y225" i="17"/>
  <c r="X224" i="17"/>
  <c r="AD224" i="17" s="1"/>
  <c r="Z224" i="17"/>
  <c r="AA224" i="17"/>
  <c r="V224" i="17"/>
  <c r="AB224" i="17"/>
  <c r="W224" i="17"/>
  <c r="N224" i="17"/>
  <c r="S224" i="17" s="1"/>
  <c r="P224" i="17"/>
  <c r="O225" i="17"/>
  <c r="M224" i="17"/>
  <c r="L224" i="17"/>
  <c r="R224" i="17"/>
  <c r="Q224" i="17"/>
  <c r="E225" i="17"/>
  <c r="D224" i="17"/>
  <c r="F224" i="17"/>
  <c r="H224" i="17"/>
  <c r="G224" i="17"/>
  <c r="C224" i="17"/>
  <c r="B224" i="17"/>
  <c r="P225" i="17"/>
  <c r="O226" i="17"/>
  <c r="N225" i="17"/>
  <c r="S225" i="17" s="1"/>
  <c r="L225" i="17"/>
  <c r="R225" i="17"/>
  <c r="Q225" i="17"/>
  <c r="M225" i="17"/>
  <c r="X225" i="17"/>
  <c r="AC225" i="17" s="1"/>
  <c r="Z225" i="17"/>
  <c r="Y226" i="17"/>
  <c r="V225" i="17"/>
  <c r="AA225" i="17"/>
  <c r="AB225" i="17"/>
  <c r="W225" i="17"/>
  <c r="D225" i="17"/>
  <c r="J225" i="17" s="1"/>
  <c r="F225" i="17"/>
  <c r="E226" i="17"/>
  <c r="G225" i="17"/>
  <c r="C225" i="17"/>
  <c r="B225" i="17"/>
  <c r="H225" i="17"/>
  <c r="Y227" i="17"/>
  <c r="Z226" i="17"/>
  <c r="X226" i="17"/>
  <c r="AC226" i="17" s="1"/>
  <c r="V226" i="17"/>
  <c r="AB226" i="17"/>
  <c r="AA226" i="17"/>
  <c r="W226" i="17"/>
  <c r="N226" i="17"/>
  <c r="T226" i="17" s="1"/>
  <c r="P226" i="17"/>
  <c r="O227" i="17"/>
  <c r="R226" i="17"/>
  <c r="M226" i="17"/>
  <c r="Q226" i="17"/>
  <c r="L226" i="17"/>
  <c r="E227" i="17"/>
  <c r="F226" i="17"/>
  <c r="D226" i="17"/>
  <c r="B226" i="17"/>
  <c r="C226" i="17"/>
  <c r="H226" i="17"/>
  <c r="G226" i="17"/>
  <c r="I225" i="17"/>
  <c r="S226" i="17"/>
  <c r="D227" i="17"/>
  <c r="I227" i="17" s="1"/>
  <c r="F227" i="17"/>
  <c r="E228" i="17"/>
  <c r="B227" i="17"/>
  <c r="H227" i="17"/>
  <c r="G227" i="17"/>
  <c r="C227" i="17"/>
  <c r="P227" i="17"/>
  <c r="O228" i="17"/>
  <c r="N227" i="17"/>
  <c r="S227" i="17" s="1"/>
  <c r="Q227" i="17"/>
  <c r="M227" i="17"/>
  <c r="L227" i="17"/>
  <c r="R227" i="17"/>
  <c r="X227" i="17"/>
  <c r="AD227" i="17" s="1"/>
  <c r="Z227" i="17"/>
  <c r="Y228" i="17"/>
  <c r="AB227" i="17"/>
  <c r="AA227" i="17"/>
  <c r="V227" i="17"/>
  <c r="W227" i="17"/>
  <c r="Y229" i="17"/>
  <c r="X228" i="17"/>
  <c r="AC228" i="17" s="1"/>
  <c r="Z228" i="17"/>
  <c r="AA228" i="17"/>
  <c r="AB228" i="17"/>
  <c r="V228" i="17"/>
  <c r="W228" i="17"/>
  <c r="AC227" i="17"/>
  <c r="N228" i="17"/>
  <c r="S228" i="17" s="1"/>
  <c r="P228" i="17"/>
  <c r="O229" i="17"/>
  <c r="L228" i="17"/>
  <c r="R228" i="17"/>
  <c r="M228" i="17"/>
  <c r="Q228" i="17"/>
  <c r="E229" i="17"/>
  <c r="D228" i="17"/>
  <c r="J228" i="17" s="1"/>
  <c r="F228" i="17"/>
  <c r="H228" i="17"/>
  <c r="G228" i="17"/>
  <c r="B228" i="17"/>
  <c r="C228" i="17"/>
  <c r="P229" i="17"/>
  <c r="O230" i="17"/>
  <c r="N229" i="17"/>
  <c r="S229" i="17" s="1"/>
  <c r="L229" i="17"/>
  <c r="R229" i="17"/>
  <c r="Q229" i="17"/>
  <c r="M229" i="17"/>
  <c r="D229" i="17"/>
  <c r="J229" i="17" s="1"/>
  <c r="F229" i="17"/>
  <c r="E230" i="17"/>
  <c r="G229" i="17"/>
  <c r="C229" i="17"/>
  <c r="B229" i="17"/>
  <c r="H229" i="17"/>
  <c r="X229" i="17"/>
  <c r="Z229" i="17"/>
  <c r="Y230" i="17"/>
  <c r="V229" i="17"/>
  <c r="AA229" i="17"/>
  <c r="AB229" i="17"/>
  <c r="W229" i="17"/>
  <c r="E231" i="17"/>
  <c r="F230" i="17"/>
  <c r="D230" i="17"/>
  <c r="B230" i="17"/>
  <c r="H230" i="17"/>
  <c r="C230" i="17"/>
  <c r="G230" i="17"/>
  <c r="Y231" i="17"/>
  <c r="X230" i="17"/>
  <c r="V230" i="17"/>
  <c r="AB230" i="17"/>
  <c r="Z230" i="17"/>
  <c r="AA230" i="17"/>
  <c r="W230" i="17"/>
  <c r="I229" i="17"/>
  <c r="N230" i="17"/>
  <c r="S230" i="17" s="1"/>
  <c r="P230" i="17"/>
  <c r="O231" i="17"/>
  <c r="R230" i="17"/>
  <c r="Q230" i="17"/>
  <c r="M230" i="17"/>
  <c r="L230" i="17"/>
  <c r="AC229" i="17"/>
  <c r="AD229" i="17"/>
  <c r="X231" i="17"/>
  <c r="Z231" i="17"/>
  <c r="Y232" i="17"/>
  <c r="AB231" i="17"/>
  <c r="AA231" i="17"/>
  <c r="V231" i="17"/>
  <c r="W231" i="17"/>
  <c r="T230" i="17"/>
  <c r="J230" i="17"/>
  <c r="I230" i="17"/>
  <c r="P231" i="17"/>
  <c r="O232" i="17"/>
  <c r="N231" i="17"/>
  <c r="S231" i="17" s="1"/>
  <c r="Q231" i="17"/>
  <c r="L231" i="17"/>
  <c r="M231" i="17"/>
  <c r="R231" i="17"/>
  <c r="D231" i="17"/>
  <c r="I231" i="17" s="1"/>
  <c r="F231" i="17"/>
  <c r="E232" i="17"/>
  <c r="B231" i="17"/>
  <c r="H231" i="17"/>
  <c r="G231" i="17"/>
  <c r="C231" i="17"/>
  <c r="E233" i="17"/>
  <c r="D232" i="17"/>
  <c r="J232" i="17" s="1"/>
  <c r="F232" i="17"/>
  <c r="H232" i="17"/>
  <c r="C232" i="17"/>
  <c r="G232" i="17"/>
  <c r="B232" i="17"/>
  <c r="Y233" i="17"/>
  <c r="X232" i="17"/>
  <c r="AA232" i="17"/>
  <c r="Z232" i="17"/>
  <c r="V232" i="17"/>
  <c r="AB232" i="17"/>
  <c r="W232" i="17"/>
  <c r="N232" i="17"/>
  <c r="T232" i="17" s="1"/>
  <c r="P232" i="17"/>
  <c r="O233" i="17"/>
  <c r="L232" i="17"/>
  <c r="R232" i="17"/>
  <c r="Q232" i="17"/>
  <c r="M232" i="17"/>
  <c r="AC231" i="17"/>
  <c r="AD231" i="17"/>
  <c r="X233" i="17"/>
  <c r="Z233" i="17"/>
  <c r="Y234" i="17"/>
  <c r="V233" i="17"/>
  <c r="AA233" i="17"/>
  <c r="AB233" i="17"/>
  <c r="W233" i="17"/>
  <c r="S232" i="17"/>
  <c r="P233" i="17"/>
  <c r="O234" i="17"/>
  <c r="N233" i="17"/>
  <c r="L233" i="17"/>
  <c r="M233" i="17"/>
  <c r="R233" i="17"/>
  <c r="Q233" i="17"/>
  <c r="AD232" i="17"/>
  <c r="AC232" i="17"/>
  <c r="D233" i="17"/>
  <c r="I233" i="17" s="1"/>
  <c r="F233" i="17"/>
  <c r="E234" i="17"/>
  <c r="G233" i="17"/>
  <c r="C233" i="17"/>
  <c r="B233" i="17"/>
  <c r="H233" i="17"/>
  <c r="Y235" i="17"/>
  <c r="Z234" i="17"/>
  <c r="V234" i="17"/>
  <c r="AB234" i="17"/>
  <c r="X234" i="17"/>
  <c r="AA234" i="17"/>
  <c r="W234" i="17"/>
  <c r="S233" i="17"/>
  <c r="T233" i="17"/>
  <c r="E235" i="17"/>
  <c r="F234" i="17"/>
  <c r="D234" i="17"/>
  <c r="J234" i="17" s="1"/>
  <c r="B234" i="17"/>
  <c r="H234" i="17"/>
  <c r="C234" i="17"/>
  <c r="G234" i="17"/>
  <c r="N234" i="17"/>
  <c r="T234" i="17" s="1"/>
  <c r="P234" i="17"/>
  <c r="O235" i="17"/>
  <c r="R234" i="17"/>
  <c r="M234" i="17"/>
  <c r="Q234" i="17"/>
  <c r="L234" i="17"/>
  <c r="AC233" i="17"/>
  <c r="AD233" i="17"/>
  <c r="I234" i="17"/>
  <c r="D235" i="17"/>
  <c r="J235" i="17" s="1"/>
  <c r="F235" i="17"/>
  <c r="E236" i="17"/>
  <c r="B235" i="17"/>
  <c r="C235" i="17"/>
  <c r="H235" i="17"/>
  <c r="G235" i="17"/>
  <c r="P235" i="17"/>
  <c r="O236" i="17"/>
  <c r="N235" i="17"/>
  <c r="T235" i="17" s="1"/>
  <c r="Q235" i="17"/>
  <c r="L235" i="17"/>
  <c r="R235" i="17"/>
  <c r="M235" i="17"/>
  <c r="X235" i="17"/>
  <c r="AC235" i="17" s="1"/>
  <c r="Z235" i="17"/>
  <c r="Y236" i="17"/>
  <c r="AB235" i="17"/>
  <c r="AA235" i="17"/>
  <c r="V235" i="17"/>
  <c r="W235" i="17"/>
  <c r="Y237" i="17"/>
  <c r="X236" i="17"/>
  <c r="AD236" i="17" s="1"/>
  <c r="Z236" i="17"/>
  <c r="AA236" i="17"/>
  <c r="AB236" i="17"/>
  <c r="V236" i="17"/>
  <c r="W236" i="17"/>
  <c r="E237" i="17"/>
  <c r="D236" i="17"/>
  <c r="J236" i="17" s="1"/>
  <c r="F236" i="17"/>
  <c r="H236" i="17"/>
  <c r="G236" i="17"/>
  <c r="C236" i="17"/>
  <c r="B236" i="17"/>
  <c r="N236" i="17"/>
  <c r="T236" i="17" s="1"/>
  <c r="P236" i="17"/>
  <c r="O237" i="17"/>
  <c r="M236" i="17"/>
  <c r="L236" i="17"/>
  <c r="R236" i="17"/>
  <c r="Q236" i="17"/>
  <c r="I235" i="17"/>
  <c r="D237" i="17"/>
  <c r="F237" i="17"/>
  <c r="E238" i="17"/>
  <c r="G237" i="17"/>
  <c r="B237" i="17"/>
  <c r="C237" i="17"/>
  <c r="H237" i="17"/>
  <c r="P237" i="17"/>
  <c r="O238" i="17"/>
  <c r="N237" i="17"/>
  <c r="S237" i="17" s="1"/>
  <c r="L237" i="17"/>
  <c r="R237" i="17"/>
  <c r="M237" i="17"/>
  <c r="Q237" i="17"/>
  <c r="I236" i="17"/>
  <c r="X237" i="17"/>
  <c r="Z237" i="17"/>
  <c r="Y238" i="17"/>
  <c r="V237" i="17"/>
  <c r="AA237" i="17"/>
  <c r="AB237" i="17"/>
  <c r="W237" i="17"/>
  <c r="Y239" i="17"/>
  <c r="Z238" i="17"/>
  <c r="X238" i="17"/>
  <c r="AD238" i="17" s="1"/>
  <c r="V238" i="17"/>
  <c r="AB238" i="17"/>
  <c r="AA238" i="17"/>
  <c r="W238" i="17"/>
  <c r="E239" i="17"/>
  <c r="F238" i="17"/>
  <c r="D238" i="17"/>
  <c r="I238" i="17" s="1"/>
  <c r="B238" i="17"/>
  <c r="H238" i="17"/>
  <c r="G238" i="17"/>
  <c r="C238" i="17"/>
  <c r="AC237" i="17"/>
  <c r="AD237" i="17"/>
  <c r="N238" i="17"/>
  <c r="T238" i="17" s="1"/>
  <c r="P238" i="17"/>
  <c r="O239" i="17"/>
  <c r="R238" i="17"/>
  <c r="Q238" i="17"/>
  <c r="M238" i="17"/>
  <c r="L238" i="17"/>
  <c r="P239" i="17"/>
  <c r="O240" i="17"/>
  <c r="N239" i="17"/>
  <c r="S239" i="17" s="1"/>
  <c r="Q239" i="17"/>
  <c r="L239" i="17"/>
  <c r="M239" i="17"/>
  <c r="R239" i="17"/>
  <c r="D239" i="17"/>
  <c r="I239" i="17" s="1"/>
  <c r="F239" i="17"/>
  <c r="E240" i="17"/>
  <c r="B239" i="17"/>
  <c r="C239" i="17"/>
  <c r="H239" i="17"/>
  <c r="G239" i="17"/>
  <c r="AC238" i="17"/>
  <c r="X239" i="17"/>
  <c r="AD239" i="17" s="1"/>
  <c r="Z239" i="17"/>
  <c r="Y240" i="17"/>
  <c r="AB239" i="17"/>
  <c r="AA239" i="17"/>
  <c r="V239" i="17"/>
  <c r="W239" i="17"/>
  <c r="Y241" i="17"/>
  <c r="X240" i="17"/>
  <c r="AD240" i="17" s="1"/>
  <c r="Z240" i="17"/>
  <c r="AA240" i="17"/>
  <c r="AB240" i="17"/>
  <c r="V240" i="17"/>
  <c r="W240" i="17"/>
  <c r="E241" i="17"/>
  <c r="D240" i="17"/>
  <c r="J240" i="17" s="1"/>
  <c r="F240" i="17"/>
  <c r="H240" i="17"/>
  <c r="G240" i="17"/>
  <c r="C240" i="17"/>
  <c r="B240" i="17"/>
  <c r="N240" i="17"/>
  <c r="S240" i="17" s="1"/>
  <c r="P240" i="17"/>
  <c r="O241" i="17"/>
  <c r="L240" i="17"/>
  <c r="M240" i="17"/>
  <c r="R240" i="17"/>
  <c r="Q240" i="17"/>
  <c r="AC239" i="17"/>
  <c r="D241" i="17"/>
  <c r="F241" i="17"/>
  <c r="E242" i="17"/>
  <c r="G241" i="17"/>
  <c r="B241" i="17"/>
  <c r="C241" i="17"/>
  <c r="H241" i="17"/>
  <c r="T240" i="17"/>
  <c r="X241" i="17"/>
  <c r="AD241" i="17" s="1"/>
  <c r="Z241" i="17"/>
  <c r="Y242" i="17"/>
  <c r="V241" i="17"/>
  <c r="AA241" i="17"/>
  <c r="AB241" i="17"/>
  <c r="W241" i="17"/>
  <c r="P241" i="17"/>
  <c r="O242" i="17"/>
  <c r="N241" i="17"/>
  <c r="S241" i="17" s="1"/>
  <c r="L241" i="17"/>
  <c r="R241" i="17"/>
  <c r="Q241" i="17"/>
  <c r="M241" i="17"/>
  <c r="Y243" i="17"/>
  <c r="Z242" i="17"/>
  <c r="X242" i="17"/>
  <c r="AC242" i="17" s="1"/>
  <c r="V242" i="17"/>
  <c r="AB242" i="17"/>
  <c r="AA242" i="17"/>
  <c r="W242" i="17"/>
  <c r="T241" i="17"/>
  <c r="N242" i="17"/>
  <c r="S242" i="17" s="1"/>
  <c r="P242" i="17"/>
  <c r="O243" i="17"/>
  <c r="R242" i="17"/>
  <c r="Q242" i="17"/>
  <c r="L242" i="17"/>
  <c r="M242" i="17"/>
  <c r="AC241" i="17"/>
  <c r="E243" i="17"/>
  <c r="F242" i="17"/>
  <c r="D242" i="17"/>
  <c r="I242" i="17" s="1"/>
  <c r="C242" i="17"/>
  <c r="B242" i="17"/>
  <c r="H242" i="17"/>
  <c r="G242" i="17"/>
  <c r="I241" i="17"/>
  <c r="J241" i="17"/>
  <c r="P243" i="17"/>
  <c r="O244" i="17"/>
  <c r="N243" i="17"/>
  <c r="Q243" i="17"/>
  <c r="M243" i="17"/>
  <c r="L243" i="17"/>
  <c r="R243" i="17"/>
  <c r="D243" i="17"/>
  <c r="F243" i="17"/>
  <c r="E244" i="17"/>
  <c r="B243" i="17"/>
  <c r="H243" i="17"/>
  <c r="C243" i="17"/>
  <c r="G243" i="17"/>
  <c r="T242" i="17"/>
  <c r="X243" i="17"/>
  <c r="Z243" i="17"/>
  <c r="Y244" i="17"/>
  <c r="AB243" i="17"/>
  <c r="AA243" i="17"/>
  <c r="V243" i="17"/>
  <c r="W243" i="17"/>
  <c r="Y245" i="17"/>
  <c r="X244" i="17"/>
  <c r="AD244" i="17" s="1"/>
  <c r="Z244" i="17"/>
  <c r="AA244" i="17"/>
  <c r="AB244" i="17"/>
  <c r="V244" i="17"/>
  <c r="W244" i="17"/>
  <c r="E245" i="17"/>
  <c r="D244" i="17"/>
  <c r="J244" i="17" s="1"/>
  <c r="F244" i="17"/>
  <c r="H244" i="17"/>
  <c r="G244" i="17"/>
  <c r="C244" i="17"/>
  <c r="B244" i="17"/>
  <c r="N244" i="17"/>
  <c r="P244" i="17"/>
  <c r="O245" i="17"/>
  <c r="M244" i="17"/>
  <c r="L244" i="17"/>
  <c r="R244" i="17"/>
  <c r="Q244" i="17"/>
  <c r="I243" i="17"/>
  <c r="J243" i="17"/>
  <c r="S243" i="17"/>
  <c r="T243" i="17"/>
  <c r="AC243" i="17"/>
  <c r="AD243" i="17"/>
  <c r="AC244" i="17"/>
  <c r="D245" i="17"/>
  <c r="J245" i="17" s="1"/>
  <c r="F245" i="17"/>
  <c r="E246" i="17"/>
  <c r="G245" i="17"/>
  <c r="C245" i="17"/>
  <c r="B245" i="17"/>
  <c r="H245" i="17"/>
  <c r="P245" i="17"/>
  <c r="O246" i="17"/>
  <c r="N245" i="17"/>
  <c r="S245" i="17" s="1"/>
  <c r="L245" i="17"/>
  <c r="R245" i="17"/>
  <c r="Q245" i="17"/>
  <c r="M245" i="17"/>
  <c r="X245" i="17"/>
  <c r="AC245" i="17" s="1"/>
  <c r="Z245" i="17"/>
  <c r="Y246" i="17"/>
  <c r="V245" i="17"/>
  <c r="AB245" i="17"/>
  <c r="AA245" i="17"/>
  <c r="W245" i="17"/>
  <c r="Y247" i="17"/>
  <c r="X246" i="17"/>
  <c r="AD246" i="17" s="1"/>
  <c r="Z246" i="17"/>
  <c r="V246" i="17"/>
  <c r="AB246" i="17"/>
  <c r="AA246" i="17"/>
  <c r="W246" i="17"/>
  <c r="E247" i="17"/>
  <c r="F246" i="17"/>
  <c r="D246" i="17"/>
  <c r="J246" i="17" s="1"/>
  <c r="B246" i="17"/>
  <c r="C246" i="17"/>
  <c r="H246" i="17"/>
  <c r="G246" i="17"/>
  <c r="N246" i="17"/>
  <c r="T246" i="17" s="1"/>
  <c r="P246" i="17"/>
  <c r="O247" i="17"/>
  <c r="R246" i="17"/>
  <c r="M246" i="17"/>
  <c r="Q246" i="17"/>
  <c r="L246" i="17"/>
  <c r="D247" i="17"/>
  <c r="J247" i="17" s="1"/>
  <c r="F247" i="17"/>
  <c r="E248" i="17"/>
  <c r="B247" i="17"/>
  <c r="H247" i="17"/>
  <c r="G247" i="17"/>
  <c r="C247" i="17"/>
  <c r="P247" i="17"/>
  <c r="O248" i="17"/>
  <c r="N247" i="17"/>
  <c r="S247" i="17" s="1"/>
  <c r="Q247" i="17"/>
  <c r="M247" i="17"/>
  <c r="L247" i="17"/>
  <c r="R247" i="17"/>
  <c r="X247" i="17"/>
  <c r="Z247" i="17"/>
  <c r="Y248" i="17"/>
  <c r="AB247" i="17"/>
  <c r="AA247" i="17"/>
  <c r="V247" i="17"/>
  <c r="W247" i="17"/>
  <c r="Y249" i="17"/>
  <c r="X248" i="17"/>
  <c r="AD248" i="17" s="1"/>
  <c r="AA248" i="17"/>
  <c r="Z248" i="17"/>
  <c r="AB248" i="17"/>
  <c r="V248" i="17"/>
  <c r="W248" i="17"/>
  <c r="N248" i="17"/>
  <c r="S248" i="17" s="1"/>
  <c r="P248" i="17"/>
  <c r="O249" i="17"/>
  <c r="L248" i="17"/>
  <c r="R248" i="17"/>
  <c r="M248" i="17"/>
  <c r="Q248" i="17"/>
  <c r="E249" i="17"/>
  <c r="D248" i="17"/>
  <c r="J248" i="17" s="1"/>
  <c r="F248" i="17"/>
  <c r="H248" i="17"/>
  <c r="G248" i="17"/>
  <c r="C248" i="17"/>
  <c r="B248" i="17"/>
  <c r="AC247" i="17"/>
  <c r="AD247" i="17"/>
  <c r="P249" i="17"/>
  <c r="O250" i="17"/>
  <c r="N249" i="17"/>
  <c r="S249" i="17" s="1"/>
  <c r="L249" i="17"/>
  <c r="R249" i="17"/>
  <c r="Q249" i="17"/>
  <c r="M249" i="17"/>
  <c r="AC248" i="17"/>
  <c r="X249" i="17"/>
  <c r="Z249" i="17"/>
  <c r="Y250" i="17"/>
  <c r="V249" i="17"/>
  <c r="AA249" i="17"/>
  <c r="AB249" i="17"/>
  <c r="W249" i="17"/>
  <c r="T248" i="17"/>
  <c r="D249" i="17"/>
  <c r="J249" i="17" s="1"/>
  <c r="F249" i="17"/>
  <c r="E250" i="17"/>
  <c r="G249" i="17"/>
  <c r="C249" i="17"/>
  <c r="B249" i="17"/>
  <c r="H249" i="17"/>
  <c r="E251" i="17"/>
  <c r="F250" i="17"/>
  <c r="D250" i="17"/>
  <c r="J250" i="17" s="1"/>
  <c r="B250" i="17"/>
  <c r="H250" i="17"/>
  <c r="C250" i="17"/>
  <c r="G250" i="17"/>
  <c r="T249" i="17"/>
  <c r="Y251" i="17"/>
  <c r="Z250" i="17"/>
  <c r="V250" i="17"/>
  <c r="AB250" i="17"/>
  <c r="X250" i="17"/>
  <c r="AC250" i="17" s="1"/>
  <c r="AA250" i="17"/>
  <c r="W250" i="17"/>
  <c r="AC249" i="17"/>
  <c r="AD249" i="17"/>
  <c r="N250" i="17"/>
  <c r="T250" i="17" s="1"/>
  <c r="P250" i="17"/>
  <c r="O251" i="17"/>
  <c r="R250" i="17"/>
  <c r="Q250" i="17"/>
  <c r="M250" i="17"/>
  <c r="L250" i="17"/>
  <c r="I249" i="17"/>
  <c r="S250" i="17"/>
  <c r="AD250" i="17"/>
  <c r="X251" i="17"/>
  <c r="Z251" i="17"/>
  <c r="Y252" i="17"/>
  <c r="AB251" i="17"/>
  <c r="AA251" i="17"/>
  <c r="V251" i="17"/>
  <c r="W251" i="17"/>
  <c r="I250" i="17"/>
  <c r="P251" i="17"/>
  <c r="O252" i="17"/>
  <c r="N251" i="17"/>
  <c r="T251" i="17" s="1"/>
  <c r="Q251" i="17"/>
  <c r="L251" i="17"/>
  <c r="M251" i="17"/>
  <c r="R251" i="17"/>
  <c r="D251" i="17"/>
  <c r="I251" i="17" s="1"/>
  <c r="F251" i="17"/>
  <c r="E252" i="17"/>
  <c r="B251" i="17"/>
  <c r="H251" i="17"/>
  <c r="G251" i="17"/>
  <c r="C251" i="17"/>
  <c r="S251" i="17"/>
  <c r="E253" i="17"/>
  <c r="D252" i="17"/>
  <c r="I252" i="17" s="1"/>
  <c r="F252" i="17"/>
  <c r="H252" i="17"/>
  <c r="C252" i="17"/>
  <c r="G252" i="17"/>
  <c r="B252" i="17"/>
  <c r="N252" i="17"/>
  <c r="S252" i="17" s="1"/>
  <c r="P252" i="17"/>
  <c r="O253" i="17"/>
  <c r="L252" i="17"/>
  <c r="R252" i="17"/>
  <c r="Q252" i="17"/>
  <c r="M252" i="17"/>
  <c r="Y253" i="17"/>
  <c r="X252" i="17"/>
  <c r="AC252" i="17" s="1"/>
  <c r="Z252" i="17"/>
  <c r="AA252" i="17"/>
  <c r="AB252" i="17"/>
  <c r="V252" i="17"/>
  <c r="W252" i="17"/>
  <c r="AC251" i="17"/>
  <c r="AD251" i="17"/>
  <c r="J252" i="17"/>
  <c r="D253" i="17"/>
  <c r="F253" i="17"/>
  <c r="E254" i="17"/>
  <c r="G253" i="17"/>
  <c r="C253" i="17"/>
  <c r="B253" i="17"/>
  <c r="H253" i="17"/>
  <c r="P253" i="17"/>
  <c r="O254" i="17"/>
  <c r="N253" i="17"/>
  <c r="T253" i="17" s="1"/>
  <c r="L253" i="17"/>
  <c r="M253" i="17"/>
  <c r="R253" i="17"/>
  <c r="Q253" i="17"/>
  <c r="AD252" i="17"/>
  <c r="X253" i="17"/>
  <c r="AC253" i="17" s="1"/>
  <c r="Z253" i="17"/>
  <c r="Y254" i="17"/>
  <c r="V253" i="17"/>
  <c r="AB253" i="17"/>
  <c r="AA253" i="17"/>
  <c r="W253" i="17"/>
  <c r="S253" i="17"/>
  <c r="Y255" i="17"/>
  <c r="Z254" i="17"/>
  <c r="X254" i="17"/>
  <c r="AC254" i="17" s="1"/>
  <c r="V254" i="17"/>
  <c r="AB254" i="17"/>
  <c r="AA254" i="17"/>
  <c r="W254" i="17"/>
  <c r="N254" i="17"/>
  <c r="T254" i="17" s="1"/>
  <c r="P254" i="17"/>
  <c r="O255" i="17"/>
  <c r="R254" i="17"/>
  <c r="M254" i="17"/>
  <c r="Q254" i="17"/>
  <c r="L254" i="17"/>
  <c r="I253" i="17"/>
  <c r="J253" i="17"/>
  <c r="E255" i="17"/>
  <c r="F254" i="17"/>
  <c r="D254" i="17"/>
  <c r="I254" i="17" s="1"/>
  <c r="B254" i="17"/>
  <c r="H254" i="17"/>
  <c r="C254" i="17"/>
  <c r="G254" i="17"/>
  <c r="P255" i="17"/>
  <c r="O256" i="17"/>
  <c r="N255" i="17"/>
  <c r="S255" i="17" s="1"/>
  <c r="Q255" i="17"/>
  <c r="L255" i="17"/>
  <c r="R255" i="17"/>
  <c r="M255" i="17"/>
  <c r="X255" i="17"/>
  <c r="AD255" i="17" s="1"/>
  <c r="Z255" i="17"/>
  <c r="Y256" i="17"/>
  <c r="AB255" i="17"/>
  <c r="AA255" i="17"/>
  <c r="V255" i="17"/>
  <c r="W255" i="17"/>
  <c r="D255" i="17"/>
  <c r="I255" i="17" s="1"/>
  <c r="F255" i="17"/>
  <c r="E256" i="17"/>
  <c r="B255" i="17"/>
  <c r="C255" i="17"/>
  <c r="H255" i="17"/>
  <c r="G255" i="17"/>
  <c r="AC255" i="17"/>
  <c r="N256" i="17"/>
  <c r="T256" i="17" s="1"/>
  <c r="P256" i="17"/>
  <c r="O257" i="17"/>
  <c r="M256" i="17"/>
  <c r="L256" i="17"/>
  <c r="R256" i="17"/>
  <c r="Q256" i="17"/>
  <c r="Y257" i="17"/>
  <c r="X256" i="17"/>
  <c r="Z256" i="17"/>
  <c r="AA256" i="17"/>
  <c r="V256" i="17"/>
  <c r="AB256" i="17"/>
  <c r="W256" i="17"/>
  <c r="T255" i="17"/>
  <c r="E257" i="17"/>
  <c r="D256" i="17"/>
  <c r="J256" i="17" s="1"/>
  <c r="F256" i="17"/>
  <c r="H256" i="17"/>
  <c r="G256" i="17"/>
  <c r="C256" i="17"/>
  <c r="B256" i="17"/>
  <c r="P257" i="17"/>
  <c r="O258" i="17"/>
  <c r="N257" i="17"/>
  <c r="S257" i="17" s="1"/>
  <c r="L257" i="17"/>
  <c r="R257" i="17"/>
  <c r="M257" i="17"/>
  <c r="Q257" i="17"/>
  <c r="I256" i="17"/>
  <c r="X257" i="17"/>
  <c r="Z257" i="17"/>
  <c r="Y258" i="17"/>
  <c r="V257" i="17"/>
  <c r="AA257" i="17"/>
  <c r="AB257" i="17"/>
  <c r="W257" i="17"/>
  <c r="D257" i="17"/>
  <c r="I257" i="17" s="1"/>
  <c r="F257" i="17"/>
  <c r="E258" i="17"/>
  <c r="G257" i="17"/>
  <c r="B257" i="17"/>
  <c r="C257" i="17"/>
  <c r="H257" i="17"/>
  <c r="AD256" i="17"/>
  <c r="AC256" i="17"/>
  <c r="S256" i="17"/>
  <c r="Y259" i="17"/>
  <c r="Z258" i="17"/>
  <c r="X258" i="17"/>
  <c r="AC258" i="17" s="1"/>
  <c r="V258" i="17"/>
  <c r="AB258" i="17"/>
  <c r="AA258" i="17"/>
  <c r="W258" i="17"/>
  <c r="T257" i="17"/>
  <c r="E259" i="17"/>
  <c r="F258" i="17"/>
  <c r="D258" i="17"/>
  <c r="J258" i="17" s="1"/>
  <c r="B258" i="17"/>
  <c r="H258" i="17"/>
  <c r="C258" i="17"/>
  <c r="G258" i="17"/>
  <c r="AC257" i="17"/>
  <c r="AD257" i="17"/>
  <c r="N258" i="17"/>
  <c r="P258" i="17"/>
  <c r="O259" i="17"/>
  <c r="R258" i="17"/>
  <c r="Q258" i="17"/>
  <c r="M258" i="17"/>
  <c r="L258" i="17"/>
  <c r="D259" i="17"/>
  <c r="J259" i="17" s="1"/>
  <c r="F259" i="17"/>
  <c r="E260" i="17"/>
  <c r="B259" i="17"/>
  <c r="C259" i="17"/>
  <c r="H259" i="17"/>
  <c r="G259" i="17"/>
  <c r="T258" i="17"/>
  <c r="S258" i="17"/>
  <c r="P259" i="17"/>
  <c r="O260" i="17"/>
  <c r="N259" i="17"/>
  <c r="Q259" i="17"/>
  <c r="L259" i="17"/>
  <c r="M259" i="17"/>
  <c r="R259" i="17"/>
  <c r="X259" i="17"/>
  <c r="Z259" i="17"/>
  <c r="Y260" i="17"/>
  <c r="AB259" i="17"/>
  <c r="AA259" i="17"/>
  <c r="V259" i="17"/>
  <c r="W259" i="17"/>
  <c r="Y261" i="17"/>
  <c r="X260" i="17"/>
  <c r="AC260" i="17" s="1"/>
  <c r="Z260" i="17"/>
  <c r="AA260" i="17"/>
  <c r="AB260" i="17"/>
  <c r="V260" i="17"/>
  <c r="W260" i="17"/>
  <c r="E261" i="17"/>
  <c r="D260" i="17"/>
  <c r="J260" i="17" s="1"/>
  <c r="F260" i="17"/>
  <c r="H260" i="17"/>
  <c r="G260" i="17"/>
  <c r="C260" i="17"/>
  <c r="B260" i="17"/>
  <c r="S259" i="17"/>
  <c r="T259" i="17"/>
  <c r="N260" i="17"/>
  <c r="T260" i="17" s="1"/>
  <c r="P260" i="17"/>
  <c r="O261" i="17"/>
  <c r="L260" i="17"/>
  <c r="M260" i="17"/>
  <c r="R260" i="17"/>
  <c r="Q260" i="17"/>
  <c r="AC259" i="17"/>
  <c r="AD259" i="17"/>
  <c r="D261" i="17"/>
  <c r="J261" i="17" s="1"/>
  <c r="F261" i="17"/>
  <c r="E262" i="17"/>
  <c r="G261" i="17"/>
  <c r="B261" i="17"/>
  <c r="C261" i="17"/>
  <c r="H261" i="17"/>
  <c r="P261" i="17"/>
  <c r="O262" i="17"/>
  <c r="N261" i="17"/>
  <c r="S261" i="17" s="1"/>
  <c r="L261" i="17"/>
  <c r="R261" i="17"/>
  <c r="Q261" i="17"/>
  <c r="M261" i="17"/>
  <c r="AD260" i="17"/>
  <c r="X261" i="17"/>
  <c r="AD261" i="17" s="1"/>
  <c r="Z261" i="17"/>
  <c r="Y262" i="17"/>
  <c r="V261" i="17"/>
  <c r="AA261" i="17"/>
  <c r="AB261" i="17"/>
  <c r="W261" i="17"/>
  <c r="E263" i="17"/>
  <c r="F262" i="17"/>
  <c r="D262" i="17"/>
  <c r="J262" i="17" s="1"/>
  <c r="C262" i="17"/>
  <c r="B262" i="17"/>
  <c r="H262" i="17"/>
  <c r="G262" i="17"/>
  <c r="T261" i="17"/>
  <c r="Y263" i="17"/>
  <c r="X262" i="17"/>
  <c r="AC262" i="17" s="1"/>
  <c r="V262" i="17"/>
  <c r="AB262" i="17"/>
  <c r="Z262" i="17"/>
  <c r="AA262" i="17"/>
  <c r="W262" i="17"/>
  <c r="AC261" i="17"/>
  <c r="N262" i="17"/>
  <c r="T262" i="17" s="1"/>
  <c r="P262" i="17"/>
  <c r="O263" i="17"/>
  <c r="R262" i="17"/>
  <c r="Q262" i="17"/>
  <c r="L262" i="17"/>
  <c r="M262" i="17"/>
  <c r="S262" i="17"/>
  <c r="AD262" i="17"/>
  <c r="X263" i="17"/>
  <c r="AC263" i="17" s="1"/>
  <c r="Z263" i="17"/>
  <c r="Y264" i="17"/>
  <c r="AB263" i="17"/>
  <c r="AA263" i="17"/>
  <c r="V263" i="17"/>
  <c r="W263" i="17"/>
  <c r="P263" i="17"/>
  <c r="O264" i="17"/>
  <c r="N263" i="17"/>
  <c r="S263" i="17" s="1"/>
  <c r="Q263" i="17"/>
  <c r="M263" i="17"/>
  <c r="L263" i="17"/>
  <c r="R263" i="17"/>
  <c r="D263" i="17"/>
  <c r="I263" i="17" s="1"/>
  <c r="F263" i="17"/>
  <c r="E264" i="17"/>
  <c r="B263" i="17"/>
  <c r="H263" i="17"/>
  <c r="C263" i="17"/>
  <c r="G263" i="17"/>
  <c r="E265" i="17"/>
  <c r="D264" i="17"/>
  <c r="I264" i="17" s="1"/>
  <c r="F264" i="17"/>
  <c r="H264" i="17"/>
  <c r="G264" i="17"/>
  <c r="C264" i="17"/>
  <c r="B264" i="17"/>
  <c r="N264" i="17"/>
  <c r="P264" i="17"/>
  <c r="O265" i="17"/>
  <c r="M264" i="17"/>
  <c r="L264" i="17"/>
  <c r="R264" i="17"/>
  <c r="Q264" i="17"/>
  <c r="Y265" i="17"/>
  <c r="X264" i="17"/>
  <c r="AD264" i="17" s="1"/>
  <c r="AA264" i="17"/>
  <c r="Z264" i="17"/>
  <c r="V264" i="17"/>
  <c r="AB264" i="17"/>
  <c r="W264" i="17"/>
  <c r="D265" i="17"/>
  <c r="I265" i="17" s="1"/>
  <c r="F265" i="17"/>
  <c r="E266" i="17"/>
  <c r="G265" i="17"/>
  <c r="C265" i="17"/>
  <c r="B265" i="17"/>
  <c r="H265" i="17"/>
  <c r="P265" i="17"/>
  <c r="O266" i="17"/>
  <c r="N265" i="17"/>
  <c r="T265" i="17" s="1"/>
  <c r="L265" i="17"/>
  <c r="R265" i="17"/>
  <c r="Q265" i="17"/>
  <c r="M265" i="17"/>
  <c r="S264" i="17"/>
  <c r="T264" i="17"/>
  <c r="X265" i="17"/>
  <c r="AC265" i="17" s="1"/>
  <c r="Z265" i="17"/>
  <c r="Y266" i="17"/>
  <c r="V265" i="17"/>
  <c r="AA265" i="17"/>
  <c r="AB265" i="17"/>
  <c r="W265" i="17"/>
  <c r="Y267" i="17"/>
  <c r="Z266" i="17"/>
  <c r="V266" i="17"/>
  <c r="AB266" i="17"/>
  <c r="X266" i="17"/>
  <c r="AA266" i="17"/>
  <c r="W266" i="17"/>
  <c r="N266" i="17"/>
  <c r="T266" i="17" s="1"/>
  <c r="P266" i="17"/>
  <c r="O267" i="17"/>
  <c r="R266" i="17"/>
  <c r="M266" i="17"/>
  <c r="Q266" i="17"/>
  <c r="L266" i="17"/>
  <c r="J265" i="17"/>
  <c r="S265" i="17"/>
  <c r="E267" i="17"/>
  <c r="F266" i="17"/>
  <c r="D266" i="17"/>
  <c r="B266" i="17"/>
  <c r="C266" i="17"/>
  <c r="H266" i="17"/>
  <c r="G266" i="17"/>
  <c r="S266" i="17"/>
  <c r="I266" i="17"/>
  <c r="J266" i="17"/>
  <c r="P267" i="17"/>
  <c r="O268" i="17"/>
  <c r="N267" i="17"/>
  <c r="S267" i="17" s="1"/>
  <c r="Q267" i="17"/>
  <c r="M267" i="17"/>
  <c r="L267" i="17"/>
  <c r="R267" i="17"/>
  <c r="D267" i="17"/>
  <c r="J267" i="17" s="1"/>
  <c r="F267" i="17"/>
  <c r="E268" i="17"/>
  <c r="B267" i="17"/>
  <c r="H267" i="17"/>
  <c r="G267" i="17"/>
  <c r="C267" i="17"/>
  <c r="X267" i="17"/>
  <c r="AC267" i="17" s="1"/>
  <c r="Z267" i="17"/>
  <c r="Y268" i="17"/>
  <c r="AB267" i="17"/>
  <c r="AA267" i="17"/>
  <c r="V267" i="17"/>
  <c r="W267" i="17"/>
  <c r="I267" i="17"/>
  <c r="Y269" i="17"/>
  <c r="X268" i="17"/>
  <c r="AC268" i="17" s="1"/>
  <c r="Z268" i="17"/>
  <c r="AA268" i="17"/>
  <c r="AB268" i="17"/>
  <c r="V268" i="17"/>
  <c r="W268" i="17"/>
  <c r="T267" i="17"/>
  <c r="E269" i="17"/>
  <c r="D268" i="17"/>
  <c r="I268" i="17" s="1"/>
  <c r="F268" i="17"/>
  <c r="H268" i="17"/>
  <c r="G268" i="17"/>
  <c r="C268" i="17"/>
  <c r="B268" i="17"/>
  <c r="N268" i="17"/>
  <c r="T268" i="17" s="1"/>
  <c r="P268" i="17"/>
  <c r="O269" i="17"/>
  <c r="L268" i="17"/>
  <c r="R268" i="17"/>
  <c r="M268" i="17"/>
  <c r="Q268" i="17"/>
  <c r="AD267" i="17"/>
  <c r="D269" i="17"/>
  <c r="J269" i="17" s="1"/>
  <c r="F269" i="17"/>
  <c r="E270" i="17"/>
  <c r="G269" i="17"/>
  <c r="C269" i="17"/>
  <c r="B269" i="17"/>
  <c r="H269" i="17"/>
  <c r="S268" i="17"/>
  <c r="X269" i="17"/>
  <c r="AD269" i="17" s="1"/>
  <c r="Z269" i="17"/>
  <c r="Y270" i="17"/>
  <c r="V269" i="17"/>
  <c r="AA269" i="17"/>
  <c r="AB269" i="17"/>
  <c r="W269" i="17"/>
  <c r="AD268" i="17"/>
  <c r="P269" i="17"/>
  <c r="O270" i="17"/>
  <c r="N269" i="17"/>
  <c r="S269" i="17" s="1"/>
  <c r="L269" i="17"/>
  <c r="R269" i="17"/>
  <c r="Q269" i="17"/>
  <c r="M269" i="17"/>
  <c r="J268" i="17"/>
  <c r="Y271" i="17"/>
  <c r="Z270" i="17"/>
  <c r="X270" i="17"/>
  <c r="AC270" i="17" s="1"/>
  <c r="V270" i="17"/>
  <c r="AB270" i="17"/>
  <c r="AA270" i="17"/>
  <c r="W270" i="17"/>
  <c r="E271" i="17"/>
  <c r="F270" i="17"/>
  <c r="D270" i="17"/>
  <c r="J270" i="17" s="1"/>
  <c r="B270" i="17"/>
  <c r="H270" i="17"/>
  <c r="C270" i="17"/>
  <c r="G270" i="17"/>
  <c r="N270" i="17"/>
  <c r="P270" i="17"/>
  <c r="O271" i="17"/>
  <c r="R270" i="17"/>
  <c r="Q270" i="17"/>
  <c r="M270" i="17"/>
  <c r="L270" i="17"/>
  <c r="T269" i="17"/>
  <c r="I269" i="17"/>
  <c r="P271" i="17"/>
  <c r="O272" i="17"/>
  <c r="N271" i="17"/>
  <c r="S271" i="17" s="1"/>
  <c r="Q271" i="17"/>
  <c r="L271" i="17"/>
  <c r="M271" i="17"/>
  <c r="R271" i="17"/>
  <c r="AD270" i="17"/>
  <c r="D271" i="17"/>
  <c r="I271" i="17" s="1"/>
  <c r="F271" i="17"/>
  <c r="E272" i="17"/>
  <c r="B271" i="17"/>
  <c r="H271" i="17"/>
  <c r="G271" i="17"/>
  <c r="C271" i="17"/>
  <c r="I270" i="17"/>
  <c r="X271" i="17"/>
  <c r="AC271" i="17" s="1"/>
  <c r="Z271" i="17"/>
  <c r="Y272" i="17"/>
  <c r="AB271" i="17"/>
  <c r="AA271" i="17"/>
  <c r="V271" i="17"/>
  <c r="W271" i="17"/>
  <c r="E273" i="17"/>
  <c r="D272" i="17"/>
  <c r="F272" i="17"/>
  <c r="H272" i="17"/>
  <c r="C272" i="17"/>
  <c r="G272" i="17"/>
  <c r="B272" i="17"/>
  <c r="Y273" i="17"/>
  <c r="X272" i="17"/>
  <c r="AD272" i="17" s="1"/>
  <c r="Z272" i="17"/>
  <c r="AA272" i="17"/>
  <c r="AB272" i="17"/>
  <c r="V272" i="17"/>
  <c r="W272" i="17"/>
  <c r="T271" i="17"/>
  <c r="N272" i="17"/>
  <c r="T272" i="17" s="1"/>
  <c r="P272" i="17"/>
  <c r="O273" i="17"/>
  <c r="L272" i="17"/>
  <c r="R272" i="17"/>
  <c r="Q272" i="17"/>
  <c r="M272" i="17"/>
  <c r="AD271" i="17"/>
  <c r="X273" i="17"/>
  <c r="AC273" i="17" s="1"/>
  <c r="Z273" i="17"/>
  <c r="Y274" i="17"/>
  <c r="V273" i="17"/>
  <c r="AA273" i="17"/>
  <c r="AB273" i="17"/>
  <c r="W273" i="17"/>
  <c r="S272" i="17"/>
  <c r="J272" i="17"/>
  <c r="I272" i="17"/>
  <c r="P273" i="17"/>
  <c r="O274" i="17"/>
  <c r="N273" i="17"/>
  <c r="T273" i="17" s="1"/>
  <c r="L273" i="17"/>
  <c r="M273" i="17"/>
  <c r="R273" i="17"/>
  <c r="Q273" i="17"/>
  <c r="D273" i="17"/>
  <c r="F273" i="17"/>
  <c r="E274" i="17"/>
  <c r="G273" i="17"/>
  <c r="C273" i="17"/>
  <c r="B273" i="17"/>
  <c r="H273" i="17"/>
  <c r="E275" i="17"/>
  <c r="F274" i="17"/>
  <c r="D274" i="17"/>
  <c r="B274" i="17"/>
  <c r="H274" i="17"/>
  <c r="C274" i="17"/>
  <c r="G274" i="17"/>
  <c r="Y275" i="17"/>
  <c r="Z274" i="17"/>
  <c r="X274" i="17"/>
  <c r="AC274" i="17" s="1"/>
  <c r="V274" i="17"/>
  <c r="AB274" i="17"/>
  <c r="AA274" i="17"/>
  <c r="W274" i="17"/>
  <c r="S273" i="17"/>
  <c r="I273" i="17"/>
  <c r="J273" i="17"/>
  <c r="N274" i="17"/>
  <c r="S274" i="17" s="1"/>
  <c r="P274" i="17"/>
  <c r="O275" i="17"/>
  <c r="R274" i="17"/>
  <c r="M274" i="17"/>
  <c r="Q274" i="17"/>
  <c r="L274" i="17"/>
  <c r="X275" i="17"/>
  <c r="AD275" i="17" s="1"/>
  <c r="Z275" i="17"/>
  <c r="Y276" i="17"/>
  <c r="AB275" i="17"/>
  <c r="AA275" i="17"/>
  <c r="V275" i="17"/>
  <c r="W275" i="17"/>
  <c r="T274" i="17"/>
  <c r="J274" i="17"/>
  <c r="I274" i="17"/>
  <c r="P275" i="17"/>
  <c r="O276" i="17"/>
  <c r="N275" i="17"/>
  <c r="S275" i="17" s="1"/>
  <c r="Q275" i="17"/>
  <c r="L275" i="17"/>
  <c r="M275" i="17"/>
  <c r="R275" i="17"/>
  <c r="D275" i="17"/>
  <c r="F275" i="17"/>
  <c r="E276" i="17"/>
  <c r="B275" i="17"/>
  <c r="C275" i="17"/>
  <c r="H275" i="17"/>
  <c r="G275" i="17"/>
  <c r="E277" i="17"/>
  <c r="D276" i="17"/>
  <c r="I276" i="17" s="1"/>
  <c r="F276" i="17"/>
  <c r="H276" i="17"/>
  <c r="G276" i="17"/>
  <c r="C276" i="17"/>
  <c r="B276" i="17"/>
  <c r="Y277" i="17"/>
  <c r="X276" i="17"/>
  <c r="AD276" i="17" s="1"/>
  <c r="Z276" i="17"/>
  <c r="AA276" i="17"/>
  <c r="AB276" i="17"/>
  <c r="V276" i="17"/>
  <c r="W276" i="17"/>
  <c r="N276" i="17"/>
  <c r="P276" i="17"/>
  <c r="O277" i="17"/>
  <c r="M276" i="17"/>
  <c r="L276" i="17"/>
  <c r="R276" i="17"/>
  <c r="Q276" i="17"/>
  <c r="T275" i="17"/>
  <c r="I275" i="17"/>
  <c r="J275" i="17"/>
  <c r="AC275" i="17"/>
  <c r="X277" i="17"/>
  <c r="AD277" i="17" s="1"/>
  <c r="Z277" i="17"/>
  <c r="Y278" i="17"/>
  <c r="V277" i="17"/>
  <c r="AB277" i="17"/>
  <c r="AA277" i="17"/>
  <c r="W277" i="17"/>
  <c r="J276" i="17"/>
  <c r="P277" i="17"/>
  <c r="O278" i="17"/>
  <c r="N277" i="17"/>
  <c r="S277" i="17" s="1"/>
  <c r="L277" i="17"/>
  <c r="R277" i="17"/>
  <c r="M277" i="17"/>
  <c r="Q277" i="17"/>
  <c r="D277" i="17"/>
  <c r="J277" i="17" s="1"/>
  <c r="F277" i="17"/>
  <c r="E278" i="17"/>
  <c r="G277" i="17"/>
  <c r="B277" i="17"/>
  <c r="C277" i="17"/>
  <c r="H277" i="17"/>
  <c r="Y279" i="17"/>
  <c r="X278" i="17"/>
  <c r="AD278" i="17" s="1"/>
  <c r="Z278" i="17"/>
  <c r="V278" i="17"/>
  <c r="AB278" i="17"/>
  <c r="AA278" i="17"/>
  <c r="W278" i="17"/>
  <c r="E279" i="17"/>
  <c r="F278" i="17"/>
  <c r="D278" i="17"/>
  <c r="I278" i="17" s="1"/>
  <c r="B278" i="17"/>
  <c r="H278" i="17"/>
  <c r="C278" i="17"/>
  <c r="G278" i="17"/>
  <c r="I277" i="17"/>
  <c r="N278" i="17"/>
  <c r="S278" i="17" s="1"/>
  <c r="P278" i="17"/>
  <c r="O279" i="17"/>
  <c r="R278" i="17"/>
  <c r="Q278" i="17"/>
  <c r="M278" i="17"/>
  <c r="L278" i="17"/>
  <c r="AC277" i="17"/>
  <c r="D279" i="17"/>
  <c r="F279" i="17"/>
  <c r="E280" i="17"/>
  <c r="B279" i="17"/>
  <c r="C279" i="17"/>
  <c r="H279" i="17"/>
  <c r="G279" i="17"/>
  <c r="T278" i="17"/>
  <c r="P279" i="17"/>
  <c r="O280" i="17"/>
  <c r="N279" i="17"/>
  <c r="S279" i="17" s="1"/>
  <c r="Q279" i="17"/>
  <c r="L279" i="17"/>
  <c r="M279" i="17"/>
  <c r="R279" i="17"/>
  <c r="X279" i="17"/>
  <c r="Z279" i="17"/>
  <c r="Y280" i="17"/>
  <c r="AB279" i="17"/>
  <c r="AA279" i="17"/>
  <c r="V279" i="17"/>
  <c r="W279" i="17"/>
  <c r="Y281" i="17"/>
  <c r="X280" i="17"/>
  <c r="AC280" i="17" s="1"/>
  <c r="AA280" i="17"/>
  <c r="Z280" i="17"/>
  <c r="AB280" i="17"/>
  <c r="V280" i="17"/>
  <c r="W280" i="17"/>
  <c r="N280" i="17"/>
  <c r="S280" i="17" s="1"/>
  <c r="P280" i="17"/>
  <c r="O281" i="17"/>
  <c r="L280" i="17"/>
  <c r="M280" i="17"/>
  <c r="R280" i="17"/>
  <c r="Q280" i="17"/>
  <c r="E281" i="17"/>
  <c r="D280" i="17"/>
  <c r="I280" i="17" s="1"/>
  <c r="F280" i="17"/>
  <c r="H280" i="17"/>
  <c r="G280" i="17"/>
  <c r="C280" i="17"/>
  <c r="B280" i="17"/>
  <c r="AC279" i="17"/>
  <c r="AD279" i="17"/>
  <c r="I279" i="17"/>
  <c r="J279" i="17"/>
  <c r="AD280" i="17"/>
  <c r="X281" i="17"/>
  <c r="AD281" i="17" s="1"/>
  <c r="Z281" i="17"/>
  <c r="Y282" i="17"/>
  <c r="V281" i="17"/>
  <c r="AA281" i="17"/>
  <c r="AB281" i="17"/>
  <c r="W281" i="17"/>
  <c r="P281" i="17"/>
  <c r="O282" i="17"/>
  <c r="N281" i="17"/>
  <c r="S281" i="17" s="1"/>
  <c r="L281" i="17"/>
  <c r="R281" i="17"/>
  <c r="Q281" i="17"/>
  <c r="M281" i="17"/>
  <c r="D281" i="17"/>
  <c r="I281" i="17" s="1"/>
  <c r="F281" i="17"/>
  <c r="E282" i="17"/>
  <c r="G281" i="17"/>
  <c r="B281" i="17"/>
  <c r="H281" i="17"/>
  <c r="C281" i="17"/>
  <c r="N282" i="17"/>
  <c r="S282" i="17" s="1"/>
  <c r="P282" i="17"/>
  <c r="O283" i="17"/>
  <c r="R282" i="17"/>
  <c r="Q282" i="17"/>
  <c r="L282" i="17"/>
  <c r="M282" i="17"/>
  <c r="AC281" i="17"/>
  <c r="E283" i="17"/>
  <c r="F282" i="17"/>
  <c r="D282" i="17"/>
  <c r="I282" i="17" s="1"/>
  <c r="C282" i="17"/>
  <c r="B282" i="17"/>
  <c r="H282" i="17"/>
  <c r="G282" i="17"/>
  <c r="Y283" i="17"/>
  <c r="Z282" i="17"/>
  <c r="V282" i="17"/>
  <c r="AB282" i="17"/>
  <c r="X282" i="17"/>
  <c r="AD282" i="17" s="1"/>
  <c r="AA282" i="17"/>
  <c r="W282" i="17"/>
  <c r="D283" i="17"/>
  <c r="F283" i="17"/>
  <c r="E284" i="17"/>
  <c r="B283" i="17"/>
  <c r="H283" i="17"/>
  <c r="C283" i="17"/>
  <c r="G283" i="17"/>
  <c r="P283" i="17"/>
  <c r="O284" i="17"/>
  <c r="N283" i="17"/>
  <c r="Q283" i="17"/>
  <c r="M283" i="17"/>
  <c r="L283" i="17"/>
  <c r="R283" i="17"/>
  <c r="X283" i="17"/>
  <c r="AC283" i="17" s="1"/>
  <c r="Z283" i="17"/>
  <c r="Y284" i="17"/>
  <c r="AB283" i="17"/>
  <c r="AA283" i="17"/>
  <c r="V283" i="17"/>
  <c r="W283" i="17"/>
  <c r="T282" i="17"/>
  <c r="E285" i="17"/>
  <c r="D284" i="17"/>
  <c r="J284" i="17" s="1"/>
  <c r="F284" i="17"/>
  <c r="H284" i="17"/>
  <c r="G284" i="17"/>
  <c r="C284" i="17"/>
  <c r="B284" i="17"/>
  <c r="Y285" i="17"/>
  <c r="X284" i="17"/>
  <c r="AC284" i="17" s="1"/>
  <c r="Z284" i="17"/>
  <c r="AA284" i="17"/>
  <c r="AB284" i="17"/>
  <c r="V284" i="17"/>
  <c r="W284" i="17"/>
  <c r="N284" i="17"/>
  <c r="T284" i="17" s="1"/>
  <c r="P284" i="17"/>
  <c r="O285" i="17"/>
  <c r="M284" i="17"/>
  <c r="L284" i="17"/>
  <c r="R284" i="17"/>
  <c r="Q284" i="17"/>
  <c r="I283" i="17"/>
  <c r="J283" i="17"/>
  <c r="P285" i="17"/>
  <c r="O286" i="17"/>
  <c r="N285" i="17"/>
  <c r="T285" i="17" s="1"/>
  <c r="L285" i="17"/>
  <c r="R285" i="17"/>
  <c r="Q285" i="17"/>
  <c r="M285" i="17"/>
  <c r="X285" i="17"/>
  <c r="AC285" i="17" s="1"/>
  <c r="Z285" i="17"/>
  <c r="Y286" i="17"/>
  <c r="V285" i="17"/>
  <c r="AB285" i="17"/>
  <c r="AA285" i="17"/>
  <c r="W285" i="17"/>
  <c r="I284" i="17"/>
  <c r="D285" i="17"/>
  <c r="J285" i="17" s="1"/>
  <c r="F285" i="17"/>
  <c r="E286" i="17"/>
  <c r="G285" i="17"/>
  <c r="C285" i="17"/>
  <c r="B285" i="17"/>
  <c r="H285" i="17"/>
  <c r="AD284" i="17"/>
  <c r="E287" i="17"/>
  <c r="F286" i="17"/>
  <c r="D286" i="17"/>
  <c r="J286" i="17" s="1"/>
  <c r="B286" i="17"/>
  <c r="C286" i="17"/>
  <c r="H286" i="17"/>
  <c r="G286" i="17"/>
  <c r="AD285" i="17"/>
  <c r="Y287" i="17"/>
  <c r="Z286" i="17"/>
  <c r="X286" i="17"/>
  <c r="AD286" i="17" s="1"/>
  <c r="V286" i="17"/>
  <c r="AB286" i="17"/>
  <c r="AA286" i="17"/>
  <c r="W286" i="17"/>
  <c r="N286" i="17"/>
  <c r="S286" i="17" s="1"/>
  <c r="P286" i="17"/>
  <c r="O287" i="17"/>
  <c r="R286" i="17"/>
  <c r="M286" i="17"/>
  <c r="Q286" i="17"/>
  <c r="L286" i="17"/>
  <c r="X287" i="17"/>
  <c r="Z287" i="17"/>
  <c r="Y288" i="17"/>
  <c r="AB287" i="17"/>
  <c r="AA287" i="17"/>
  <c r="V287" i="17"/>
  <c r="W287" i="17"/>
  <c r="T286" i="17"/>
  <c r="I286" i="17"/>
  <c r="P287" i="17"/>
  <c r="O288" i="17"/>
  <c r="N287" i="17"/>
  <c r="S287" i="17" s="1"/>
  <c r="Q287" i="17"/>
  <c r="M287" i="17"/>
  <c r="L287" i="17"/>
  <c r="R287" i="17"/>
  <c r="D287" i="17"/>
  <c r="F287" i="17"/>
  <c r="E288" i="17"/>
  <c r="B287" i="17"/>
  <c r="H287" i="17"/>
  <c r="G287" i="17"/>
  <c r="C287" i="17"/>
  <c r="E289" i="17"/>
  <c r="D288" i="17"/>
  <c r="J288" i="17" s="1"/>
  <c r="F288" i="17"/>
  <c r="H288" i="17"/>
  <c r="G288" i="17"/>
  <c r="C288" i="17"/>
  <c r="B288" i="17"/>
  <c r="N288" i="17"/>
  <c r="S288" i="17" s="1"/>
  <c r="P288" i="17"/>
  <c r="O289" i="17"/>
  <c r="L288" i="17"/>
  <c r="R288" i="17"/>
  <c r="M288" i="17"/>
  <c r="Q288" i="17"/>
  <c r="Y289" i="17"/>
  <c r="X288" i="17"/>
  <c r="AC288" i="17" s="1"/>
  <c r="Z288" i="17"/>
  <c r="AA288" i="17"/>
  <c r="V288" i="17"/>
  <c r="AB288" i="17"/>
  <c r="W288" i="17"/>
  <c r="I287" i="17"/>
  <c r="J287" i="17"/>
  <c r="AC287" i="17"/>
  <c r="AD287" i="17"/>
  <c r="P289" i="17"/>
  <c r="O290" i="17"/>
  <c r="N289" i="17"/>
  <c r="L289" i="17"/>
  <c r="R289" i="17"/>
  <c r="Q289" i="17"/>
  <c r="M289" i="17"/>
  <c r="I288" i="17"/>
  <c r="D289" i="17"/>
  <c r="I289" i="17" s="1"/>
  <c r="F289" i="17"/>
  <c r="E290" i="17"/>
  <c r="G289" i="17"/>
  <c r="C289" i="17"/>
  <c r="B289" i="17"/>
  <c r="H289" i="17"/>
  <c r="AD288" i="17"/>
  <c r="T288" i="17"/>
  <c r="X289" i="17"/>
  <c r="AC289" i="17" s="1"/>
  <c r="Z289" i="17"/>
  <c r="Y290" i="17"/>
  <c r="V289" i="17"/>
  <c r="AA289" i="17"/>
  <c r="AB289" i="17"/>
  <c r="W289" i="17"/>
  <c r="AD289" i="17"/>
  <c r="E291" i="17"/>
  <c r="F290" i="17"/>
  <c r="D290" i="17"/>
  <c r="I290" i="17" s="1"/>
  <c r="B290" i="17"/>
  <c r="H290" i="17"/>
  <c r="C290" i="17"/>
  <c r="G290" i="17"/>
  <c r="S289" i="17"/>
  <c r="T289" i="17"/>
  <c r="Y291" i="17"/>
  <c r="Z290" i="17"/>
  <c r="X290" i="17"/>
  <c r="AC290" i="17" s="1"/>
  <c r="V290" i="17"/>
  <c r="AB290" i="17"/>
  <c r="AA290" i="17"/>
  <c r="W290" i="17"/>
  <c r="N290" i="17"/>
  <c r="P290" i="17"/>
  <c r="O291" i="17"/>
  <c r="R290" i="17"/>
  <c r="Q290" i="17"/>
  <c r="M290" i="17"/>
  <c r="L290" i="17"/>
  <c r="X291" i="17"/>
  <c r="AC291" i="17" s="1"/>
  <c r="Z291" i="17"/>
  <c r="Y292" i="17"/>
  <c r="AB291" i="17"/>
  <c r="AA291" i="17"/>
  <c r="V291" i="17"/>
  <c r="W291" i="17"/>
  <c r="D291" i="17"/>
  <c r="I291" i="17" s="1"/>
  <c r="F291" i="17"/>
  <c r="E292" i="17"/>
  <c r="B291" i="17"/>
  <c r="H291" i="17"/>
  <c r="G291" i="17"/>
  <c r="C291" i="17"/>
  <c r="P291" i="17"/>
  <c r="O292" i="17"/>
  <c r="N291" i="17"/>
  <c r="S291" i="17" s="1"/>
  <c r="Q291" i="17"/>
  <c r="L291" i="17"/>
  <c r="M291" i="17"/>
  <c r="R291" i="17"/>
  <c r="AD290" i="17"/>
  <c r="N292" i="17"/>
  <c r="S292" i="17" s="1"/>
  <c r="P292" i="17"/>
  <c r="O293" i="17"/>
  <c r="L292" i="17"/>
  <c r="R292" i="17"/>
  <c r="Q292" i="17"/>
  <c r="M292" i="17"/>
  <c r="J291" i="17"/>
  <c r="Y293" i="17"/>
  <c r="X292" i="17"/>
  <c r="AD292" i="17" s="1"/>
  <c r="Z292" i="17"/>
  <c r="AA292" i="17"/>
  <c r="AB292" i="17"/>
  <c r="V292" i="17"/>
  <c r="W292" i="17"/>
  <c r="E293" i="17"/>
  <c r="D292" i="17"/>
  <c r="I292" i="17" s="1"/>
  <c r="F292" i="17"/>
  <c r="H292" i="17"/>
  <c r="C292" i="17"/>
  <c r="G292" i="17"/>
  <c r="B292" i="17"/>
  <c r="AD291" i="17"/>
  <c r="P293" i="17"/>
  <c r="O294" i="17"/>
  <c r="N293" i="17"/>
  <c r="T293" i="17" s="1"/>
  <c r="L293" i="17"/>
  <c r="M293" i="17"/>
  <c r="R293" i="17"/>
  <c r="Q293" i="17"/>
  <c r="J292" i="17"/>
  <c r="X293" i="17"/>
  <c r="AD293" i="17" s="1"/>
  <c r="Z293" i="17"/>
  <c r="Y294" i="17"/>
  <c r="V293" i="17"/>
  <c r="AA293" i="17"/>
  <c r="AB293" i="17"/>
  <c r="W293" i="17"/>
  <c r="D293" i="17"/>
  <c r="F293" i="17"/>
  <c r="E294" i="17"/>
  <c r="G293" i="17"/>
  <c r="C293" i="17"/>
  <c r="B293" i="17"/>
  <c r="H293" i="17"/>
  <c r="AC293" i="17"/>
  <c r="N294" i="17"/>
  <c r="T294" i="17" s="1"/>
  <c r="P294" i="17"/>
  <c r="O295" i="17"/>
  <c r="R294" i="17"/>
  <c r="M294" i="17"/>
  <c r="Q294" i="17"/>
  <c r="L294" i="17"/>
  <c r="I293" i="17"/>
  <c r="J293" i="17"/>
  <c r="Y295" i="17"/>
  <c r="X294" i="17"/>
  <c r="AD294" i="17" s="1"/>
  <c r="V294" i="17"/>
  <c r="AB294" i="17"/>
  <c r="Z294" i="17"/>
  <c r="AA294" i="17"/>
  <c r="W294" i="17"/>
  <c r="E295" i="17"/>
  <c r="F294" i="17"/>
  <c r="D294" i="17"/>
  <c r="J294" i="17" s="1"/>
  <c r="B294" i="17"/>
  <c r="H294" i="17"/>
  <c r="C294" i="17"/>
  <c r="G294" i="17"/>
  <c r="S293" i="17"/>
  <c r="X295" i="17"/>
  <c r="Z295" i="17"/>
  <c r="Y296" i="17"/>
  <c r="AB295" i="17"/>
  <c r="AA295" i="17"/>
  <c r="V295" i="17"/>
  <c r="W295" i="17"/>
  <c r="D295" i="17"/>
  <c r="J295" i="17" s="1"/>
  <c r="F295" i="17"/>
  <c r="E296" i="17"/>
  <c r="B295" i="17"/>
  <c r="C295" i="17"/>
  <c r="H295" i="17"/>
  <c r="G295" i="17"/>
  <c r="S294" i="17"/>
  <c r="I294" i="17"/>
  <c r="P295" i="17"/>
  <c r="O296" i="17"/>
  <c r="N295" i="17"/>
  <c r="S295" i="17" s="1"/>
  <c r="Q295" i="17"/>
  <c r="L295" i="17"/>
  <c r="R295" i="17"/>
  <c r="M295" i="17"/>
  <c r="N296" i="17"/>
  <c r="T296" i="17" s="1"/>
  <c r="P296" i="17"/>
  <c r="O297" i="17"/>
  <c r="M296" i="17"/>
  <c r="L296" i="17"/>
  <c r="R296" i="17"/>
  <c r="Q296" i="17"/>
  <c r="I295" i="17"/>
  <c r="T295" i="17"/>
  <c r="Y297" i="17"/>
  <c r="X296" i="17"/>
  <c r="AA296" i="17"/>
  <c r="Z296" i="17"/>
  <c r="V296" i="17"/>
  <c r="AB296" i="17"/>
  <c r="W296" i="17"/>
  <c r="E297" i="17"/>
  <c r="D296" i="17"/>
  <c r="I296" i="17" s="1"/>
  <c r="F296" i="17"/>
  <c r="H296" i="17"/>
  <c r="G296" i="17"/>
  <c r="C296" i="17"/>
  <c r="B296" i="17"/>
  <c r="AC295" i="17"/>
  <c r="AD295" i="17"/>
  <c r="J296" i="17"/>
  <c r="X297" i="17"/>
  <c r="Z297" i="17"/>
  <c r="Y298" i="17"/>
  <c r="V297" i="17"/>
  <c r="AA297" i="17"/>
  <c r="AB297" i="17"/>
  <c r="W297" i="17"/>
  <c r="D297" i="17"/>
  <c r="I297" i="17" s="1"/>
  <c r="F297" i="17"/>
  <c r="E298" i="17"/>
  <c r="G297" i="17"/>
  <c r="B297" i="17"/>
  <c r="C297" i="17"/>
  <c r="H297" i="17"/>
  <c r="P297" i="17"/>
  <c r="O298" i="17"/>
  <c r="N297" i="17"/>
  <c r="S297" i="17" s="1"/>
  <c r="L297" i="17"/>
  <c r="R297" i="17"/>
  <c r="M297" i="17"/>
  <c r="Q297" i="17"/>
  <c r="AD296" i="17"/>
  <c r="AC296" i="17"/>
  <c r="S296" i="17"/>
  <c r="E299" i="17"/>
  <c r="F298" i="17"/>
  <c r="D298" i="17"/>
  <c r="I298" i="17" s="1"/>
  <c r="B298" i="17"/>
  <c r="H298" i="17"/>
  <c r="C298" i="17"/>
  <c r="G298" i="17"/>
  <c r="AC297" i="17"/>
  <c r="AD297" i="17"/>
  <c r="N298" i="17"/>
  <c r="P298" i="17"/>
  <c r="O299" i="17"/>
  <c r="R298" i="17"/>
  <c r="Q298" i="17"/>
  <c r="M298" i="17"/>
  <c r="L298" i="17"/>
  <c r="Y299" i="17"/>
  <c r="Z298" i="17"/>
  <c r="V298" i="17"/>
  <c r="AB298" i="17"/>
  <c r="X298" i="17"/>
  <c r="AD298" i="17" s="1"/>
  <c r="AA298" i="17"/>
  <c r="W298" i="17"/>
  <c r="T298" i="17"/>
  <c r="S298" i="17"/>
  <c r="P299" i="17"/>
  <c r="O300" i="17"/>
  <c r="N299" i="17"/>
  <c r="S299" i="17" s="1"/>
  <c r="Q299" i="17"/>
  <c r="L299" i="17"/>
  <c r="M299" i="17"/>
  <c r="R299" i="17"/>
  <c r="X299" i="17"/>
  <c r="AC299" i="17" s="1"/>
  <c r="Z299" i="17"/>
  <c r="Y300" i="17"/>
  <c r="AB299" i="17"/>
  <c r="AA299" i="17"/>
  <c r="V299" i="17"/>
  <c r="W299" i="17"/>
  <c r="D299" i="17"/>
  <c r="F299" i="17"/>
  <c r="E300" i="17"/>
  <c r="B299" i="17"/>
  <c r="C299" i="17"/>
  <c r="H299" i="17"/>
  <c r="G299" i="17"/>
  <c r="Y301" i="17"/>
  <c r="X300" i="17"/>
  <c r="AD300" i="17" s="1"/>
  <c r="Z300" i="17"/>
  <c r="AA300" i="17"/>
  <c r="AB300" i="17"/>
  <c r="V300" i="17"/>
  <c r="W300" i="17"/>
  <c r="N300" i="17"/>
  <c r="S300" i="17" s="1"/>
  <c r="P300" i="17"/>
  <c r="O301" i="17"/>
  <c r="L300" i="17"/>
  <c r="M300" i="17"/>
  <c r="R300" i="17"/>
  <c r="Q300" i="17"/>
  <c r="E301" i="17"/>
  <c r="D300" i="17"/>
  <c r="J300" i="17" s="1"/>
  <c r="F300" i="17"/>
  <c r="H300" i="17"/>
  <c r="G300" i="17"/>
  <c r="C300" i="17"/>
  <c r="B300" i="17"/>
  <c r="AD299" i="17"/>
  <c r="I299" i="17"/>
  <c r="J299" i="17"/>
  <c r="T300" i="17"/>
  <c r="D301" i="17"/>
  <c r="J301" i="17" s="1"/>
  <c r="F301" i="17"/>
  <c r="E302" i="17"/>
  <c r="G301" i="17"/>
  <c r="B301" i="17"/>
  <c r="C301" i="17"/>
  <c r="H301" i="17"/>
  <c r="P301" i="17"/>
  <c r="O302" i="17"/>
  <c r="N301" i="17"/>
  <c r="S301" i="17" s="1"/>
  <c r="L301" i="17"/>
  <c r="R301" i="17"/>
  <c r="Q301" i="17"/>
  <c r="M301" i="17"/>
  <c r="AC300" i="17"/>
  <c r="X301" i="17"/>
  <c r="AC301" i="17" s="1"/>
  <c r="Z301" i="17"/>
  <c r="Y302" i="17"/>
  <c r="V301" i="17"/>
  <c r="AA301" i="17"/>
  <c r="AB301" i="17"/>
  <c r="W301" i="17"/>
  <c r="Y303" i="17"/>
  <c r="Z302" i="17"/>
  <c r="X302" i="17"/>
  <c r="AC302" i="17" s="1"/>
  <c r="V302" i="17"/>
  <c r="AB302" i="17"/>
  <c r="AA302" i="17"/>
  <c r="W302" i="17"/>
  <c r="AD301" i="17"/>
  <c r="N302" i="17"/>
  <c r="T302" i="17" s="1"/>
  <c r="P302" i="17"/>
  <c r="O303" i="17"/>
  <c r="R302" i="17"/>
  <c r="Q302" i="17"/>
  <c r="L302" i="17"/>
  <c r="M302" i="17"/>
  <c r="E303" i="17"/>
  <c r="F302" i="17"/>
  <c r="D302" i="17"/>
  <c r="J302" i="17" s="1"/>
  <c r="C302" i="17"/>
  <c r="B302" i="17"/>
  <c r="H302" i="17"/>
  <c r="G302" i="17"/>
  <c r="P303" i="17"/>
  <c r="O304" i="17"/>
  <c r="N303" i="17"/>
  <c r="S303" i="17" s="1"/>
  <c r="Q303" i="17"/>
  <c r="M303" i="17"/>
  <c r="L303" i="17"/>
  <c r="R303" i="17"/>
  <c r="D303" i="17"/>
  <c r="I303" i="17" s="1"/>
  <c r="F303" i="17"/>
  <c r="E304" i="17"/>
  <c r="B303" i="17"/>
  <c r="H303" i="17"/>
  <c r="C303" i="17"/>
  <c r="G303" i="17"/>
  <c r="X303" i="17"/>
  <c r="Z303" i="17"/>
  <c r="Y304" i="17"/>
  <c r="AB303" i="17"/>
  <c r="AA303" i="17"/>
  <c r="V303" i="17"/>
  <c r="W303" i="17"/>
  <c r="Y305" i="17"/>
  <c r="X304" i="17"/>
  <c r="Z304" i="17"/>
  <c r="AA304" i="17"/>
  <c r="AB304" i="17"/>
  <c r="V304" i="17"/>
  <c r="W304" i="17"/>
  <c r="N304" i="17"/>
  <c r="S304" i="17" s="1"/>
  <c r="P304" i="17"/>
  <c r="O305" i="17"/>
  <c r="M304" i="17"/>
  <c r="L304" i="17"/>
  <c r="R304" i="17"/>
  <c r="Q304" i="17"/>
  <c r="E305" i="17"/>
  <c r="D304" i="17"/>
  <c r="I304" i="17" s="1"/>
  <c r="F304" i="17"/>
  <c r="H304" i="17"/>
  <c r="G304" i="17"/>
  <c r="C304" i="17"/>
  <c r="B304" i="17"/>
  <c r="AC303" i="17"/>
  <c r="AD303" i="17"/>
  <c r="D305" i="17"/>
  <c r="I305" i="17" s="1"/>
  <c r="F305" i="17"/>
  <c r="E306" i="17"/>
  <c r="G305" i="17"/>
  <c r="C305" i="17"/>
  <c r="B305" i="17"/>
  <c r="H305" i="17"/>
  <c r="P305" i="17"/>
  <c r="O306" i="17"/>
  <c r="N305" i="17"/>
  <c r="T305" i="17" s="1"/>
  <c r="L305" i="17"/>
  <c r="R305" i="17"/>
  <c r="Q305" i="17"/>
  <c r="M305" i="17"/>
  <c r="AD304" i="17"/>
  <c r="AC304" i="17"/>
  <c r="J304" i="17"/>
  <c r="X305" i="17"/>
  <c r="AD305" i="17" s="1"/>
  <c r="Z305" i="17"/>
  <c r="Y306" i="17"/>
  <c r="V305" i="17"/>
  <c r="AA305" i="17"/>
  <c r="AB305" i="17"/>
  <c r="W305" i="17"/>
  <c r="Y307" i="17"/>
  <c r="Z306" i="17"/>
  <c r="X306" i="17"/>
  <c r="AC306" i="17" s="1"/>
  <c r="V306" i="17"/>
  <c r="AB306" i="17"/>
  <c r="AA306" i="17"/>
  <c r="W306" i="17"/>
  <c r="E307" i="17"/>
  <c r="F306" i="17"/>
  <c r="D306" i="17"/>
  <c r="J306" i="17" s="1"/>
  <c r="B306" i="17"/>
  <c r="C306" i="17"/>
  <c r="H306" i="17"/>
  <c r="G306" i="17"/>
  <c r="S305" i="17"/>
  <c r="AC305" i="17"/>
  <c r="N306" i="17"/>
  <c r="S306" i="17" s="1"/>
  <c r="P306" i="17"/>
  <c r="O307" i="17"/>
  <c r="R306" i="17"/>
  <c r="M306" i="17"/>
  <c r="Q306" i="17"/>
  <c r="L306" i="17"/>
  <c r="D307" i="17"/>
  <c r="F307" i="17"/>
  <c r="E308" i="17"/>
  <c r="B307" i="17"/>
  <c r="H307" i="17"/>
  <c r="G307" i="17"/>
  <c r="C307" i="17"/>
  <c r="T306" i="17"/>
  <c r="P307" i="17"/>
  <c r="O308" i="17"/>
  <c r="N307" i="17"/>
  <c r="T307" i="17" s="1"/>
  <c r="Q307" i="17"/>
  <c r="M307" i="17"/>
  <c r="L307" i="17"/>
  <c r="R307" i="17"/>
  <c r="X307" i="17"/>
  <c r="AC307" i="17" s="1"/>
  <c r="Z307" i="17"/>
  <c r="Y308" i="17"/>
  <c r="AB307" i="17"/>
  <c r="AA307" i="17"/>
  <c r="V307" i="17"/>
  <c r="W307" i="17"/>
  <c r="Y309" i="17"/>
  <c r="X308" i="17"/>
  <c r="AD308" i="17" s="1"/>
  <c r="Z308" i="17"/>
  <c r="AA308" i="17"/>
  <c r="AB308" i="17"/>
  <c r="V308" i="17"/>
  <c r="W308" i="17"/>
  <c r="N308" i="17"/>
  <c r="P308" i="17"/>
  <c r="O309" i="17"/>
  <c r="L308" i="17"/>
  <c r="R308" i="17"/>
  <c r="M308" i="17"/>
  <c r="Q308" i="17"/>
  <c r="E309" i="17"/>
  <c r="D308" i="17"/>
  <c r="F308" i="17"/>
  <c r="H308" i="17"/>
  <c r="G308" i="17"/>
  <c r="B308" i="17"/>
  <c r="C308" i="17"/>
  <c r="AD307" i="17"/>
  <c r="I307" i="17"/>
  <c r="J307" i="17"/>
  <c r="D309" i="17"/>
  <c r="J309" i="17" s="1"/>
  <c r="F309" i="17"/>
  <c r="E310" i="17"/>
  <c r="G309" i="17"/>
  <c r="C309" i="17"/>
  <c r="B309" i="17"/>
  <c r="H309" i="17"/>
  <c r="P309" i="17"/>
  <c r="O310" i="17"/>
  <c r="N309" i="17"/>
  <c r="T309" i="17" s="1"/>
  <c r="L309" i="17"/>
  <c r="R309" i="17"/>
  <c r="Q309" i="17"/>
  <c r="M309" i="17"/>
  <c r="X309" i="17"/>
  <c r="Z309" i="17"/>
  <c r="Y310" i="17"/>
  <c r="V309" i="17"/>
  <c r="AB309" i="17"/>
  <c r="AA309" i="17"/>
  <c r="W309" i="17"/>
  <c r="J308" i="17"/>
  <c r="I308" i="17"/>
  <c r="S308" i="17"/>
  <c r="T308" i="17"/>
  <c r="E311" i="17"/>
  <c r="F310" i="17"/>
  <c r="D310" i="17"/>
  <c r="B310" i="17"/>
  <c r="H310" i="17"/>
  <c r="C310" i="17"/>
  <c r="G310" i="17"/>
  <c r="Y311" i="17"/>
  <c r="X310" i="17"/>
  <c r="Z310" i="17"/>
  <c r="V310" i="17"/>
  <c r="AB310" i="17"/>
  <c r="AA310" i="17"/>
  <c r="W310" i="17"/>
  <c r="S309" i="17"/>
  <c r="AC309" i="17"/>
  <c r="AD309" i="17"/>
  <c r="N310" i="17"/>
  <c r="S310" i="17" s="1"/>
  <c r="P310" i="17"/>
  <c r="O311" i="17"/>
  <c r="R310" i="17"/>
  <c r="Q310" i="17"/>
  <c r="M310" i="17"/>
  <c r="L310" i="17"/>
  <c r="X311" i="17"/>
  <c r="Z311" i="17"/>
  <c r="Y312" i="17"/>
  <c r="AB311" i="17"/>
  <c r="AA311" i="17"/>
  <c r="V311" i="17"/>
  <c r="W311" i="17"/>
  <c r="T310" i="17"/>
  <c r="J310" i="17"/>
  <c r="I310" i="17"/>
  <c r="P311" i="17"/>
  <c r="O312" i="17"/>
  <c r="N311" i="17"/>
  <c r="Q311" i="17"/>
  <c r="L311" i="17"/>
  <c r="M311" i="17"/>
  <c r="R311" i="17"/>
  <c r="D311" i="17"/>
  <c r="F311" i="17"/>
  <c r="E312" i="17"/>
  <c r="B311" i="17"/>
  <c r="H311" i="17"/>
  <c r="G311" i="17"/>
  <c r="C311" i="17"/>
  <c r="E313" i="17"/>
  <c r="D312" i="17"/>
  <c r="I312" i="17" s="1"/>
  <c r="F312" i="17"/>
  <c r="H312" i="17"/>
  <c r="C312" i="17"/>
  <c r="G312" i="17"/>
  <c r="B312" i="17"/>
  <c r="Y313" i="17"/>
  <c r="X312" i="17"/>
  <c r="AD312" i="17" s="1"/>
  <c r="AA312" i="17"/>
  <c r="Z312" i="17"/>
  <c r="AB312" i="17"/>
  <c r="V312" i="17"/>
  <c r="W312" i="17"/>
  <c r="I311" i="17"/>
  <c r="J311" i="17"/>
  <c r="N312" i="17"/>
  <c r="T312" i="17" s="1"/>
  <c r="P312" i="17"/>
  <c r="O313" i="17"/>
  <c r="L312" i="17"/>
  <c r="R312" i="17"/>
  <c r="Q312" i="17"/>
  <c r="M312" i="17"/>
  <c r="AC311" i="17"/>
  <c r="AD311" i="17"/>
  <c r="X313" i="17"/>
  <c r="AC313" i="17" s="1"/>
  <c r="Z313" i="17"/>
  <c r="Y314" i="17"/>
  <c r="V313" i="17"/>
  <c r="AA313" i="17"/>
  <c r="AB313" i="17"/>
  <c r="W313" i="17"/>
  <c r="S312" i="17"/>
  <c r="J312" i="17"/>
  <c r="P313" i="17"/>
  <c r="O314" i="17"/>
  <c r="N313" i="17"/>
  <c r="T313" i="17" s="1"/>
  <c r="L313" i="17"/>
  <c r="M313" i="17"/>
  <c r="R313" i="17"/>
  <c r="Q313" i="17"/>
  <c r="AC312" i="17"/>
  <c r="D313" i="17"/>
  <c r="F313" i="17"/>
  <c r="E314" i="17"/>
  <c r="G313" i="17"/>
  <c r="C313" i="17"/>
  <c r="B313" i="17"/>
  <c r="H313" i="17"/>
  <c r="E315" i="17"/>
  <c r="F314" i="17"/>
  <c r="D314" i="17"/>
  <c r="J314" i="17" s="1"/>
  <c r="B314" i="17"/>
  <c r="H314" i="17"/>
  <c r="C314" i="17"/>
  <c r="G314" i="17"/>
  <c r="Y315" i="17"/>
  <c r="Z314" i="17"/>
  <c r="V314" i="17"/>
  <c r="AB314" i="17"/>
  <c r="X314" i="17"/>
  <c r="AD314" i="17" s="1"/>
  <c r="AA314" i="17"/>
  <c r="W314" i="17"/>
  <c r="S313" i="17"/>
  <c r="I313" i="17"/>
  <c r="J313" i="17"/>
  <c r="N314" i="17"/>
  <c r="S314" i="17" s="1"/>
  <c r="P314" i="17"/>
  <c r="O315" i="17"/>
  <c r="R314" i="17"/>
  <c r="M314" i="17"/>
  <c r="Q314" i="17"/>
  <c r="L314" i="17"/>
  <c r="X315" i="17"/>
  <c r="AC315" i="17" s="1"/>
  <c r="Z315" i="17"/>
  <c r="Y316" i="17"/>
  <c r="AB315" i="17"/>
  <c r="AA315" i="17"/>
  <c r="V315" i="17"/>
  <c r="W315" i="17"/>
  <c r="T314" i="17"/>
  <c r="I314" i="17"/>
  <c r="P315" i="17"/>
  <c r="O316" i="17"/>
  <c r="N315" i="17"/>
  <c r="T315" i="17" s="1"/>
  <c r="Q315" i="17"/>
  <c r="L315" i="17"/>
  <c r="R315" i="17"/>
  <c r="M315" i="17"/>
  <c r="D315" i="17"/>
  <c r="I315" i="17" s="1"/>
  <c r="F315" i="17"/>
  <c r="E316" i="17"/>
  <c r="B315" i="17"/>
  <c r="C315" i="17"/>
  <c r="H315" i="17"/>
  <c r="G315" i="17"/>
  <c r="E317" i="17"/>
  <c r="D316" i="17"/>
  <c r="J316" i="17" s="1"/>
  <c r="F316" i="17"/>
  <c r="H316" i="17"/>
  <c r="G316" i="17"/>
  <c r="C316" i="17"/>
  <c r="B316" i="17"/>
  <c r="N316" i="17"/>
  <c r="P316" i="17"/>
  <c r="O317" i="17"/>
  <c r="M316" i="17"/>
  <c r="L316" i="17"/>
  <c r="R316" i="17"/>
  <c r="Q316" i="17"/>
  <c r="Y317" i="17"/>
  <c r="X316" i="17"/>
  <c r="AD316" i="17" s="1"/>
  <c r="Z316" i="17"/>
  <c r="AA316" i="17"/>
  <c r="AB316" i="17"/>
  <c r="V316" i="17"/>
  <c r="W316" i="17"/>
  <c r="P317" i="17"/>
  <c r="O318" i="17"/>
  <c r="N317" i="17"/>
  <c r="S317" i="17" s="1"/>
  <c r="L317" i="17"/>
  <c r="R317" i="17"/>
  <c r="M317" i="17"/>
  <c r="Q317" i="17"/>
  <c r="D317" i="17"/>
  <c r="F317" i="17"/>
  <c r="E318" i="17"/>
  <c r="G317" i="17"/>
  <c r="B317" i="17"/>
  <c r="C317" i="17"/>
  <c r="H317" i="17"/>
  <c r="S316" i="17"/>
  <c r="T316" i="17"/>
  <c r="X317" i="17"/>
  <c r="AD317" i="17" s="1"/>
  <c r="Z317" i="17"/>
  <c r="Y318" i="17"/>
  <c r="V317" i="17"/>
  <c r="AB317" i="17"/>
  <c r="AA317" i="17"/>
  <c r="W317" i="17"/>
  <c r="E319" i="17"/>
  <c r="F318" i="17"/>
  <c r="D318" i="17"/>
  <c r="I318" i="17" s="1"/>
  <c r="B318" i="17"/>
  <c r="H318" i="17"/>
  <c r="G318" i="17"/>
  <c r="C318" i="17"/>
  <c r="Y319" i="17"/>
  <c r="Z318" i="17"/>
  <c r="X318" i="17"/>
  <c r="AD318" i="17" s="1"/>
  <c r="V318" i="17"/>
  <c r="AB318" i="17"/>
  <c r="AA318" i="17"/>
  <c r="W318" i="17"/>
  <c r="I317" i="17"/>
  <c r="J317" i="17"/>
  <c r="N318" i="17"/>
  <c r="S318" i="17" s="1"/>
  <c r="P318" i="17"/>
  <c r="O319" i="17"/>
  <c r="R318" i="17"/>
  <c r="Q318" i="17"/>
  <c r="M318" i="17"/>
  <c r="L318" i="17"/>
  <c r="AC317" i="17"/>
  <c r="X319" i="17"/>
  <c r="Z319" i="17"/>
  <c r="Y320" i="17"/>
  <c r="AB319" i="17"/>
  <c r="AA319" i="17"/>
  <c r="V319" i="17"/>
  <c r="W319" i="17"/>
  <c r="J318" i="17"/>
  <c r="T318" i="17"/>
  <c r="P319" i="17"/>
  <c r="O320" i="17"/>
  <c r="N319" i="17"/>
  <c r="S319" i="17" s="1"/>
  <c r="Q319" i="17"/>
  <c r="L319" i="17"/>
  <c r="M319" i="17"/>
  <c r="R319" i="17"/>
  <c r="D319" i="17"/>
  <c r="F319" i="17"/>
  <c r="E320" i="17"/>
  <c r="B319" i="17"/>
  <c r="C319" i="17"/>
  <c r="H319" i="17"/>
  <c r="G319" i="17"/>
  <c r="E321" i="17"/>
  <c r="D320" i="17"/>
  <c r="F320" i="17"/>
  <c r="H320" i="17"/>
  <c r="G320" i="17"/>
  <c r="C320" i="17"/>
  <c r="B320" i="17"/>
  <c r="N320" i="17"/>
  <c r="S320" i="17" s="1"/>
  <c r="P320" i="17"/>
  <c r="O321" i="17"/>
  <c r="L320" i="17"/>
  <c r="M320" i="17"/>
  <c r="R320" i="17"/>
  <c r="Q320" i="17"/>
  <c r="Y321" i="17"/>
  <c r="X320" i="17"/>
  <c r="AD320" i="17" s="1"/>
  <c r="Z320" i="17"/>
  <c r="AA320" i="17"/>
  <c r="V320" i="17"/>
  <c r="AB320" i="17"/>
  <c r="W320" i="17"/>
  <c r="I319" i="17"/>
  <c r="J319" i="17"/>
  <c r="AC319" i="17"/>
  <c r="AD319" i="17"/>
  <c r="P321" i="17"/>
  <c r="O322" i="17"/>
  <c r="N321" i="17"/>
  <c r="L321" i="17"/>
  <c r="R321" i="17"/>
  <c r="Q321" i="17"/>
  <c r="M321" i="17"/>
  <c r="J320" i="17"/>
  <c r="I320" i="17"/>
  <c r="D321" i="17"/>
  <c r="F321" i="17"/>
  <c r="E322" i="17"/>
  <c r="G321" i="17"/>
  <c r="B321" i="17"/>
  <c r="C321" i="17"/>
  <c r="H321" i="17"/>
  <c r="X321" i="17"/>
  <c r="AD321" i="17" s="1"/>
  <c r="Z321" i="17"/>
  <c r="Y322" i="17"/>
  <c r="V321" i="17"/>
  <c r="AA321" i="17"/>
  <c r="AB321" i="17"/>
  <c r="W321" i="17"/>
  <c r="E323" i="17"/>
  <c r="F322" i="17"/>
  <c r="D322" i="17"/>
  <c r="I322" i="17" s="1"/>
  <c r="C322" i="17"/>
  <c r="B322" i="17"/>
  <c r="H322" i="17"/>
  <c r="G322" i="17"/>
  <c r="Y323" i="17"/>
  <c r="Z322" i="17"/>
  <c r="X322" i="17"/>
  <c r="AD322" i="17" s="1"/>
  <c r="V322" i="17"/>
  <c r="AB322" i="17"/>
  <c r="AA322" i="17"/>
  <c r="W322" i="17"/>
  <c r="S321" i="17"/>
  <c r="T321" i="17"/>
  <c r="I321" i="17"/>
  <c r="J321" i="17"/>
  <c r="N322" i="17"/>
  <c r="S322" i="17" s="1"/>
  <c r="P322" i="17"/>
  <c r="O323" i="17"/>
  <c r="R322" i="17"/>
  <c r="Q322" i="17"/>
  <c r="L322" i="17"/>
  <c r="M322" i="17"/>
  <c r="AC321" i="17"/>
  <c r="X323" i="17"/>
  <c r="AC323" i="17" s="1"/>
  <c r="Z323" i="17"/>
  <c r="Y324" i="17"/>
  <c r="AB323" i="17"/>
  <c r="AA323" i="17"/>
  <c r="V323" i="17"/>
  <c r="W323" i="17"/>
  <c r="J322" i="17"/>
  <c r="P323" i="17"/>
  <c r="O324" i="17"/>
  <c r="N323" i="17"/>
  <c r="Q323" i="17"/>
  <c r="M323" i="17"/>
  <c r="L323" i="17"/>
  <c r="R323" i="17"/>
  <c r="D323" i="17"/>
  <c r="I323" i="17" s="1"/>
  <c r="F323" i="17"/>
  <c r="E324" i="17"/>
  <c r="B323" i="17"/>
  <c r="H323" i="17"/>
  <c r="C323" i="17"/>
  <c r="G323" i="17"/>
  <c r="E325" i="17"/>
  <c r="D324" i="17"/>
  <c r="J324" i="17" s="1"/>
  <c r="F324" i="17"/>
  <c r="H324" i="17"/>
  <c r="G324" i="17"/>
  <c r="C324" i="17"/>
  <c r="B324" i="17"/>
  <c r="S323" i="17"/>
  <c r="T323" i="17"/>
  <c r="N324" i="17"/>
  <c r="T324" i="17" s="1"/>
  <c r="P324" i="17"/>
  <c r="O325" i="17"/>
  <c r="M324" i="17"/>
  <c r="L324" i="17"/>
  <c r="R324" i="17"/>
  <c r="Q324" i="17"/>
  <c r="Y325" i="17"/>
  <c r="X324" i="17"/>
  <c r="AC324" i="17" s="1"/>
  <c r="Z324" i="17"/>
  <c r="AA324" i="17"/>
  <c r="AB324" i="17"/>
  <c r="V324" i="17"/>
  <c r="W324" i="17"/>
  <c r="J323" i="17"/>
  <c r="AD323" i="17"/>
  <c r="P325" i="17"/>
  <c r="O326" i="17"/>
  <c r="N325" i="17"/>
  <c r="T325" i="17" s="1"/>
  <c r="L325" i="17"/>
  <c r="R325" i="17"/>
  <c r="Q325" i="17"/>
  <c r="M325" i="17"/>
  <c r="X325" i="17"/>
  <c r="AD325" i="17" s="1"/>
  <c r="Z325" i="17"/>
  <c r="Y326" i="17"/>
  <c r="V325" i="17"/>
  <c r="AA325" i="17"/>
  <c r="AB325" i="17"/>
  <c r="W325" i="17"/>
  <c r="D325" i="17"/>
  <c r="I325" i="17" s="1"/>
  <c r="F325" i="17"/>
  <c r="E326" i="17"/>
  <c r="G325" i="17"/>
  <c r="C325" i="17"/>
  <c r="B325" i="17"/>
  <c r="H325" i="17"/>
  <c r="Y327" i="17"/>
  <c r="X326" i="17"/>
  <c r="AD326" i="17" s="1"/>
  <c r="V326" i="17"/>
  <c r="AB326" i="17"/>
  <c r="Z326" i="17"/>
  <c r="AA326" i="17"/>
  <c r="W326" i="17"/>
  <c r="N326" i="17"/>
  <c r="T326" i="17" s="1"/>
  <c r="P326" i="17"/>
  <c r="O327" i="17"/>
  <c r="R326" i="17"/>
  <c r="M326" i="17"/>
  <c r="Q326" i="17"/>
  <c r="L326" i="17"/>
  <c r="E327" i="17"/>
  <c r="F326" i="17"/>
  <c r="D326" i="17"/>
  <c r="B326" i="17"/>
  <c r="C326" i="17"/>
  <c r="H326" i="17"/>
  <c r="G326" i="17"/>
  <c r="AC325" i="17"/>
  <c r="S326" i="17"/>
  <c r="D327" i="17"/>
  <c r="I327" i="17" s="1"/>
  <c r="F327" i="17"/>
  <c r="E328" i="17"/>
  <c r="B327" i="17"/>
  <c r="H327" i="17"/>
  <c r="G327" i="17"/>
  <c r="C327" i="17"/>
  <c r="P327" i="17"/>
  <c r="O328" i="17"/>
  <c r="N327" i="17"/>
  <c r="T327" i="17" s="1"/>
  <c r="Q327" i="17"/>
  <c r="M327" i="17"/>
  <c r="L327" i="17"/>
  <c r="R327" i="17"/>
  <c r="X327" i="17"/>
  <c r="AC327" i="17" s="1"/>
  <c r="Z327" i="17"/>
  <c r="Y328" i="17"/>
  <c r="AB327" i="17"/>
  <c r="AA327" i="17"/>
  <c r="V327" i="17"/>
  <c r="W327" i="17"/>
  <c r="Y329" i="17"/>
  <c r="X328" i="17"/>
  <c r="AD328" i="17" s="1"/>
  <c r="AA328" i="17"/>
  <c r="Z328" i="17"/>
  <c r="V328" i="17"/>
  <c r="AB328" i="17"/>
  <c r="W328" i="17"/>
  <c r="N328" i="17"/>
  <c r="P328" i="17"/>
  <c r="O329" i="17"/>
  <c r="L328" i="17"/>
  <c r="R328" i="17"/>
  <c r="M328" i="17"/>
  <c r="Q328" i="17"/>
  <c r="E329" i="17"/>
  <c r="D328" i="17"/>
  <c r="J328" i="17" s="1"/>
  <c r="F328" i="17"/>
  <c r="H328" i="17"/>
  <c r="G328" i="17"/>
  <c r="C328" i="17"/>
  <c r="B328" i="17"/>
  <c r="P329" i="17"/>
  <c r="O330" i="17"/>
  <c r="N329" i="17"/>
  <c r="S329" i="17" s="1"/>
  <c r="L329" i="17"/>
  <c r="R329" i="17"/>
  <c r="Q329" i="17"/>
  <c r="M329" i="17"/>
  <c r="X329" i="17"/>
  <c r="Z329" i="17"/>
  <c r="Y330" i="17"/>
  <c r="V329" i="17"/>
  <c r="AA329" i="17"/>
  <c r="AB329" i="17"/>
  <c r="W329" i="17"/>
  <c r="S328" i="17"/>
  <c r="T328" i="17"/>
  <c r="D329" i="17"/>
  <c r="J329" i="17" s="1"/>
  <c r="F329" i="17"/>
  <c r="E330" i="17"/>
  <c r="G329" i="17"/>
  <c r="C329" i="17"/>
  <c r="B329" i="17"/>
  <c r="H329" i="17"/>
  <c r="Y331" i="17"/>
  <c r="Z330" i="17"/>
  <c r="V330" i="17"/>
  <c r="AB330" i="17"/>
  <c r="X330" i="17"/>
  <c r="AA330" i="17"/>
  <c r="W330" i="17"/>
  <c r="E331" i="17"/>
  <c r="F330" i="17"/>
  <c r="D330" i="17"/>
  <c r="J330" i="17" s="1"/>
  <c r="B330" i="17"/>
  <c r="H330" i="17"/>
  <c r="C330" i="17"/>
  <c r="G330" i="17"/>
  <c r="T329" i="17"/>
  <c r="AC329" i="17"/>
  <c r="AD329" i="17"/>
  <c r="N330" i="17"/>
  <c r="T330" i="17" s="1"/>
  <c r="P330" i="17"/>
  <c r="O331" i="17"/>
  <c r="R330" i="17"/>
  <c r="Q330" i="17"/>
  <c r="M330" i="17"/>
  <c r="L330" i="17"/>
  <c r="I329" i="17"/>
  <c r="S330" i="17"/>
  <c r="D331" i="17"/>
  <c r="I331" i="17" s="1"/>
  <c r="F331" i="17"/>
  <c r="E332" i="17"/>
  <c r="B331" i="17"/>
  <c r="H331" i="17"/>
  <c r="G331" i="17"/>
  <c r="C331" i="17"/>
  <c r="I330" i="17"/>
  <c r="P331" i="17"/>
  <c r="O332" i="17"/>
  <c r="N331" i="17"/>
  <c r="S331" i="17" s="1"/>
  <c r="Q331" i="17"/>
  <c r="L331" i="17"/>
  <c r="M331" i="17"/>
  <c r="R331" i="17"/>
  <c r="X331" i="17"/>
  <c r="Z331" i="17"/>
  <c r="Y332" i="17"/>
  <c r="AB331" i="17"/>
  <c r="AA331" i="17"/>
  <c r="V331" i="17"/>
  <c r="W331" i="17"/>
  <c r="Y333" i="17"/>
  <c r="X332" i="17"/>
  <c r="Z332" i="17"/>
  <c r="AA332" i="17"/>
  <c r="AB332" i="17"/>
  <c r="V332" i="17"/>
  <c r="W332" i="17"/>
  <c r="T331" i="17"/>
  <c r="AC331" i="17"/>
  <c r="AD331" i="17"/>
  <c r="N332" i="17"/>
  <c r="P332" i="17"/>
  <c r="O333" i="17"/>
  <c r="L332" i="17"/>
  <c r="R332" i="17"/>
  <c r="Q332" i="17"/>
  <c r="M332" i="17"/>
  <c r="E333" i="17"/>
  <c r="D332" i="17"/>
  <c r="F332" i="17"/>
  <c r="H332" i="17"/>
  <c r="C332" i="17"/>
  <c r="G332" i="17"/>
  <c r="B332" i="17"/>
  <c r="P333" i="17"/>
  <c r="O334" i="17"/>
  <c r="N333" i="17"/>
  <c r="L333" i="17"/>
  <c r="M333" i="17"/>
  <c r="R333" i="17"/>
  <c r="Q333" i="17"/>
  <c r="AD332" i="17"/>
  <c r="AC332" i="17"/>
  <c r="X333" i="17"/>
  <c r="AC333" i="17" s="1"/>
  <c r="Z333" i="17"/>
  <c r="Y334" i="17"/>
  <c r="V333" i="17"/>
  <c r="AA333" i="17"/>
  <c r="AB333" i="17"/>
  <c r="W333" i="17"/>
  <c r="J332" i="17"/>
  <c r="I332" i="17"/>
  <c r="S332" i="17"/>
  <c r="T332" i="17"/>
  <c r="D333" i="17"/>
  <c r="J333" i="17" s="1"/>
  <c r="F333" i="17"/>
  <c r="E334" i="17"/>
  <c r="G333" i="17"/>
  <c r="C333" i="17"/>
  <c r="B333" i="17"/>
  <c r="H333" i="17"/>
  <c r="Y335" i="17"/>
  <c r="Z334" i="17"/>
  <c r="X334" i="17"/>
  <c r="V334" i="17"/>
  <c r="AB334" i="17"/>
  <c r="AA334" i="17"/>
  <c r="W334" i="17"/>
  <c r="E335" i="17"/>
  <c r="F334" i="17"/>
  <c r="D334" i="17"/>
  <c r="J334" i="17" s="1"/>
  <c r="B334" i="17"/>
  <c r="H334" i="17"/>
  <c r="C334" i="17"/>
  <c r="G334" i="17"/>
  <c r="S333" i="17"/>
  <c r="T333" i="17"/>
  <c r="AD333" i="17"/>
  <c r="N334" i="17"/>
  <c r="S334" i="17" s="1"/>
  <c r="P334" i="17"/>
  <c r="O335" i="17"/>
  <c r="R334" i="17"/>
  <c r="M334" i="17"/>
  <c r="Q334" i="17"/>
  <c r="L334" i="17"/>
  <c r="I333" i="17"/>
  <c r="D335" i="17"/>
  <c r="I335" i="17" s="1"/>
  <c r="F335" i="17"/>
  <c r="E336" i="17"/>
  <c r="B335" i="17"/>
  <c r="C335" i="17"/>
  <c r="H335" i="17"/>
  <c r="G335" i="17"/>
  <c r="AD334" i="17"/>
  <c r="AC334" i="17"/>
  <c r="P335" i="17"/>
  <c r="O336" i="17"/>
  <c r="N335" i="17"/>
  <c r="S335" i="17" s="1"/>
  <c r="Q335" i="17"/>
  <c r="L335" i="17"/>
  <c r="R335" i="17"/>
  <c r="M335" i="17"/>
  <c r="X335" i="17"/>
  <c r="AC335" i="17" s="1"/>
  <c r="Z335" i="17"/>
  <c r="Y336" i="17"/>
  <c r="AB335" i="17"/>
  <c r="AA335" i="17"/>
  <c r="V335" i="17"/>
  <c r="W335" i="17"/>
  <c r="N336" i="17"/>
  <c r="P336" i="17"/>
  <c r="O337" i="17"/>
  <c r="M336" i="17"/>
  <c r="L336" i="17"/>
  <c r="R336" i="17"/>
  <c r="Q336" i="17"/>
  <c r="E337" i="17"/>
  <c r="D336" i="17"/>
  <c r="F336" i="17"/>
  <c r="H336" i="17"/>
  <c r="G336" i="17"/>
  <c r="C336" i="17"/>
  <c r="B336" i="17"/>
  <c r="Y337" i="17"/>
  <c r="X336" i="17"/>
  <c r="Z336" i="17"/>
  <c r="AA336" i="17"/>
  <c r="AB336" i="17"/>
  <c r="V336" i="17"/>
  <c r="W336" i="17"/>
  <c r="J335" i="17"/>
  <c r="AD336" i="17"/>
  <c r="AC336" i="17"/>
  <c r="D337" i="17"/>
  <c r="I337" i="17" s="1"/>
  <c r="F337" i="17"/>
  <c r="E338" i="17"/>
  <c r="G337" i="17"/>
  <c r="B337" i="17"/>
  <c r="C337" i="17"/>
  <c r="H337" i="17"/>
  <c r="X337" i="17"/>
  <c r="AD337" i="17" s="1"/>
  <c r="Z337" i="17"/>
  <c r="Y338" i="17"/>
  <c r="V337" i="17"/>
  <c r="AA337" i="17"/>
  <c r="AB337" i="17"/>
  <c r="W337" i="17"/>
  <c r="P337" i="17"/>
  <c r="O338" i="17"/>
  <c r="N337" i="17"/>
  <c r="T337" i="17" s="1"/>
  <c r="L337" i="17"/>
  <c r="R337" i="17"/>
  <c r="M337" i="17"/>
  <c r="Q337" i="17"/>
  <c r="Y339" i="17"/>
  <c r="Z338" i="17"/>
  <c r="X338" i="17"/>
  <c r="AC338" i="17" s="1"/>
  <c r="V338" i="17"/>
  <c r="AB338" i="17"/>
  <c r="AA338" i="17"/>
  <c r="W338" i="17"/>
  <c r="N338" i="17"/>
  <c r="P338" i="17"/>
  <c r="O339" i="17"/>
  <c r="R338" i="17"/>
  <c r="Q338" i="17"/>
  <c r="M338" i="17"/>
  <c r="L338" i="17"/>
  <c r="AC337" i="17"/>
  <c r="E339" i="17"/>
  <c r="F338" i="17"/>
  <c r="D338" i="17"/>
  <c r="B338" i="17"/>
  <c r="H338" i="17"/>
  <c r="C338" i="17"/>
  <c r="G338" i="17"/>
  <c r="T338" i="17"/>
  <c r="S338" i="17"/>
  <c r="J338" i="17"/>
  <c r="I338" i="17"/>
  <c r="P339" i="17"/>
  <c r="O340" i="17"/>
  <c r="N339" i="17"/>
  <c r="T339" i="17" s="1"/>
  <c r="Q339" i="17"/>
  <c r="L339" i="17"/>
  <c r="M339" i="17"/>
  <c r="R339" i="17"/>
  <c r="D339" i="17"/>
  <c r="I339" i="17" s="1"/>
  <c r="F339" i="17"/>
  <c r="E340" i="17"/>
  <c r="B339" i="17"/>
  <c r="C339" i="17"/>
  <c r="H339" i="17"/>
  <c r="G339" i="17"/>
  <c r="X339" i="17"/>
  <c r="Z339" i="17"/>
  <c r="Y340" i="17"/>
  <c r="AB339" i="17"/>
  <c r="AA339" i="17"/>
  <c r="V339" i="17"/>
  <c r="W339" i="17"/>
  <c r="E341" i="17"/>
  <c r="D340" i="17"/>
  <c r="I340" i="17" s="1"/>
  <c r="F340" i="17"/>
  <c r="H340" i="17"/>
  <c r="G340" i="17"/>
  <c r="C340" i="17"/>
  <c r="B340" i="17"/>
  <c r="N340" i="17"/>
  <c r="S340" i="17" s="1"/>
  <c r="P340" i="17"/>
  <c r="O341" i="17"/>
  <c r="L340" i="17"/>
  <c r="M340" i="17"/>
  <c r="R340" i="17"/>
  <c r="Q340" i="17"/>
  <c r="Y341" i="17"/>
  <c r="X340" i="17"/>
  <c r="AD340" i="17" s="1"/>
  <c r="Z340" i="17"/>
  <c r="AA340" i="17"/>
  <c r="AB340" i="17"/>
  <c r="V340" i="17"/>
  <c r="W340" i="17"/>
  <c r="J339" i="17"/>
  <c r="AC339" i="17"/>
  <c r="AD339" i="17"/>
  <c r="S339" i="17"/>
  <c r="X341" i="17"/>
  <c r="AD341" i="17" s="1"/>
  <c r="Z341" i="17"/>
  <c r="Y342" i="17"/>
  <c r="V341" i="17"/>
  <c r="AB341" i="17"/>
  <c r="AA341" i="17"/>
  <c r="W341" i="17"/>
  <c r="P341" i="17"/>
  <c r="O342" i="17"/>
  <c r="N341" i="17"/>
  <c r="S341" i="17" s="1"/>
  <c r="L341" i="17"/>
  <c r="R341" i="17"/>
  <c r="Q341" i="17"/>
  <c r="M341" i="17"/>
  <c r="J340" i="17"/>
  <c r="D341" i="17"/>
  <c r="F341" i="17"/>
  <c r="E342" i="17"/>
  <c r="G341" i="17"/>
  <c r="B341" i="17"/>
  <c r="C341" i="17"/>
  <c r="H341" i="17"/>
  <c r="E343" i="17"/>
  <c r="F342" i="17"/>
  <c r="D342" i="17"/>
  <c r="J342" i="17" s="1"/>
  <c r="C342" i="17"/>
  <c r="B342" i="17"/>
  <c r="H342" i="17"/>
  <c r="G342" i="17"/>
  <c r="Y343" i="17"/>
  <c r="X342" i="17"/>
  <c r="Z342" i="17"/>
  <c r="V342" i="17"/>
  <c r="AB342" i="17"/>
  <c r="AA342" i="17"/>
  <c r="W342" i="17"/>
  <c r="I341" i="17"/>
  <c r="J341" i="17"/>
  <c r="N342" i="17"/>
  <c r="S342" i="17" s="1"/>
  <c r="P342" i="17"/>
  <c r="O343" i="17"/>
  <c r="R342" i="17"/>
  <c r="Q342" i="17"/>
  <c r="L342" i="17"/>
  <c r="M342" i="17"/>
  <c r="AC341" i="17"/>
  <c r="X343" i="17"/>
  <c r="Z343" i="17"/>
  <c r="Y344" i="17"/>
  <c r="AB343" i="17"/>
  <c r="AA343" i="17"/>
  <c r="V343" i="17"/>
  <c r="W343" i="17"/>
  <c r="T342" i="17"/>
  <c r="P343" i="17"/>
  <c r="O344" i="17"/>
  <c r="N343" i="17"/>
  <c r="Q343" i="17"/>
  <c r="M343" i="17"/>
  <c r="L343" i="17"/>
  <c r="R343" i="17"/>
  <c r="D343" i="17"/>
  <c r="I343" i="17" s="1"/>
  <c r="F343" i="17"/>
  <c r="E344" i="17"/>
  <c r="B343" i="17"/>
  <c r="H343" i="17"/>
  <c r="C343" i="17"/>
  <c r="G343" i="17"/>
  <c r="J343" i="17"/>
  <c r="Y345" i="17"/>
  <c r="X344" i="17"/>
  <c r="AC344" i="17" s="1"/>
  <c r="AA344" i="17"/>
  <c r="Z344" i="17"/>
  <c r="AB344" i="17"/>
  <c r="V344" i="17"/>
  <c r="W344" i="17"/>
  <c r="E345" i="17"/>
  <c r="D344" i="17"/>
  <c r="F344" i="17"/>
  <c r="H344" i="17"/>
  <c r="G344" i="17"/>
  <c r="C344" i="17"/>
  <c r="B344" i="17"/>
  <c r="N344" i="17"/>
  <c r="P344" i="17"/>
  <c r="O345" i="17"/>
  <c r="M344" i="17"/>
  <c r="L344" i="17"/>
  <c r="R344" i="17"/>
  <c r="Q344" i="17"/>
  <c r="AC343" i="17"/>
  <c r="AD343" i="17"/>
  <c r="X345" i="17"/>
  <c r="AC345" i="17" s="1"/>
  <c r="Z345" i="17"/>
  <c r="Y346" i="17"/>
  <c r="V345" i="17"/>
  <c r="AA345" i="17"/>
  <c r="AB345" i="17"/>
  <c r="W345" i="17"/>
  <c r="D345" i="17"/>
  <c r="F345" i="17"/>
  <c r="E346" i="17"/>
  <c r="G345" i="17"/>
  <c r="C345" i="17"/>
  <c r="B345" i="17"/>
  <c r="H345" i="17"/>
  <c r="P345" i="17"/>
  <c r="O346" i="17"/>
  <c r="N345" i="17"/>
  <c r="T345" i="17" s="1"/>
  <c r="L345" i="17"/>
  <c r="R345" i="17"/>
  <c r="Q345" i="17"/>
  <c r="M345" i="17"/>
  <c r="E347" i="17"/>
  <c r="F346" i="17"/>
  <c r="D346" i="17"/>
  <c r="B346" i="17"/>
  <c r="C346" i="17"/>
  <c r="H346" i="17"/>
  <c r="G346" i="17"/>
  <c r="AD345" i="17"/>
  <c r="S345" i="17"/>
  <c r="N346" i="17"/>
  <c r="S346" i="17" s="1"/>
  <c r="P346" i="17"/>
  <c r="O347" i="17"/>
  <c r="R346" i="17"/>
  <c r="M346" i="17"/>
  <c r="Q346" i="17"/>
  <c r="L346" i="17"/>
  <c r="I345" i="17"/>
  <c r="J345" i="17"/>
  <c r="Y347" i="17"/>
  <c r="Z346" i="17"/>
  <c r="V346" i="17"/>
  <c r="AB346" i="17"/>
  <c r="X346" i="17"/>
  <c r="AD346" i="17" s="1"/>
  <c r="AA346" i="17"/>
  <c r="W346" i="17"/>
  <c r="T346" i="17"/>
  <c r="I346" i="17"/>
  <c r="J346" i="17"/>
  <c r="P347" i="17"/>
  <c r="O348" i="17"/>
  <c r="N347" i="17"/>
  <c r="T347" i="17" s="1"/>
  <c r="Q347" i="17"/>
  <c r="M347" i="17"/>
  <c r="L347" i="17"/>
  <c r="R347" i="17"/>
  <c r="X347" i="17"/>
  <c r="AC347" i="17" s="1"/>
  <c r="Z347" i="17"/>
  <c r="Y348" i="17"/>
  <c r="AB347" i="17"/>
  <c r="AA347" i="17"/>
  <c r="V347" i="17"/>
  <c r="W347" i="17"/>
  <c r="D347" i="17"/>
  <c r="F347" i="17"/>
  <c r="E348" i="17"/>
  <c r="B347" i="17"/>
  <c r="H347" i="17"/>
  <c r="G347" i="17"/>
  <c r="C347" i="17"/>
  <c r="Y349" i="17"/>
  <c r="X348" i="17"/>
  <c r="Z348" i="17"/>
  <c r="AA348" i="17"/>
  <c r="AB348" i="17"/>
  <c r="V348" i="17"/>
  <c r="W348" i="17"/>
  <c r="E349" i="17"/>
  <c r="D348" i="17"/>
  <c r="J348" i="17" s="1"/>
  <c r="F348" i="17"/>
  <c r="H348" i="17"/>
  <c r="G348" i="17"/>
  <c r="C348" i="17"/>
  <c r="B348" i="17"/>
  <c r="S347" i="17"/>
  <c r="N348" i="17"/>
  <c r="T348" i="17" s="1"/>
  <c r="P348" i="17"/>
  <c r="O349" i="17"/>
  <c r="L348" i="17"/>
  <c r="R348" i="17"/>
  <c r="M348" i="17"/>
  <c r="Q348" i="17"/>
  <c r="I347" i="17"/>
  <c r="J347" i="17"/>
  <c r="D349" i="17"/>
  <c r="J349" i="17" s="1"/>
  <c r="F349" i="17"/>
  <c r="E350" i="17"/>
  <c r="G349" i="17"/>
  <c r="C349" i="17"/>
  <c r="B349" i="17"/>
  <c r="H349" i="17"/>
  <c r="S348" i="17"/>
  <c r="AD348" i="17"/>
  <c r="AC348" i="17"/>
  <c r="P349" i="17"/>
  <c r="O350" i="17"/>
  <c r="N349" i="17"/>
  <c r="S349" i="17" s="1"/>
  <c r="L349" i="17"/>
  <c r="R349" i="17"/>
  <c r="Q349" i="17"/>
  <c r="M349" i="17"/>
  <c r="I348" i="17"/>
  <c r="X349" i="17"/>
  <c r="Z349" i="17"/>
  <c r="Y350" i="17"/>
  <c r="V349" i="17"/>
  <c r="AB349" i="17"/>
  <c r="AA349" i="17"/>
  <c r="W349" i="17"/>
  <c r="Y351" i="17"/>
  <c r="Z350" i="17"/>
  <c r="X350" i="17"/>
  <c r="AC350" i="17" s="1"/>
  <c r="V350" i="17"/>
  <c r="AB350" i="17"/>
  <c r="AA350" i="17"/>
  <c r="W350" i="17"/>
  <c r="E351" i="17"/>
  <c r="F350" i="17"/>
  <c r="D350" i="17"/>
  <c r="J350" i="17" s="1"/>
  <c r="B350" i="17"/>
  <c r="H350" i="17"/>
  <c r="C350" i="17"/>
  <c r="G350" i="17"/>
  <c r="AC349" i="17"/>
  <c r="AD349" i="17"/>
  <c r="N350" i="17"/>
  <c r="T350" i="17" s="1"/>
  <c r="P350" i="17"/>
  <c r="O351" i="17"/>
  <c r="R350" i="17"/>
  <c r="Q350" i="17"/>
  <c r="M350" i="17"/>
  <c r="L350" i="17"/>
  <c r="I349" i="17"/>
  <c r="D351" i="17"/>
  <c r="I351" i="17" s="1"/>
  <c r="F351" i="17"/>
  <c r="E352" i="17"/>
  <c r="B351" i="17"/>
  <c r="H351" i="17"/>
  <c r="G351" i="17"/>
  <c r="C351" i="17"/>
  <c r="AD350" i="17"/>
  <c r="P351" i="17"/>
  <c r="O352" i="17"/>
  <c r="N351" i="17"/>
  <c r="S351" i="17" s="1"/>
  <c r="Q351" i="17"/>
  <c r="L351" i="17"/>
  <c r="M351" i="17"/>
  <c r="R351" i="17"/>
  <c r="X351" i="17"/>
  <c r="AC351" i="17" s="1"/>
  <c r="Z351" i="17"/>
  <c r="Y352" i="17"/>
  <c r="AB351" i="17"/>
  <c r="AA351" i="17"/>
  <c r="V351" i="17"/>
  <c r="W351" i="17"/>
  <c r="Y353" i="17"/>
  <c r="X352" i="17"/>
  <c r="AD352" i="17" s="1"/>
  <c r="Z352" i="17"/>
  <c r="AA352" i="17"/>
  <c r="V352" i="17"/>
  <c r="AB352" i="17"/>
  <c r="W352" i="17"/>
  <c r="N352" i="17"/>
  <c r="P352" i="17"/>
  <c r="O353" i="17"/>
  <c r="L352" i="17"/>
  <c r="R352" i="17"/>
  <c r="Q352" i="17"/>
  <c r="M352" i="17"/>
  <c r="E353" i="17"/>
  <c r="D352" i="17"/>
  <c r="F352" i="17"/>
  <c r="H352" i="17"/>
  <c r="C352" i="17"/>
  <c r="G352" i="17"/>
  <c r="B352" i="17"/>
  <c r="P353" i="17"/>
  <c r="O354" i="17"/>
  <c r="N353" i="17"/>
  <c r="L353" i="17"/>
  <c r="M353" i="17"/>
  <c r="R353" i="17"/>
  <c r="Q353" i="17"/>
  <c r="X353" i="17"/>
  <c r="AD353" i="17" s="1"/>
  <c r="Z353" i="17"/>
  <c r="Y354" i="17"/>
  <c r="V353" i="17"/>
  <c r="AA353" i="17"/>
  <c r="AB353" i="17"/>
  <c r="W353" i="17"/>
  <c r="S352" i="17"/>
  <c r="T352" i="17"/>
  <c r="J352" i="17"/>
  <c r="I352" i="17"/>
  <c r="D353" i="17"/>
  <c r="J353" i="17" s="1"/>
  <c r="F353" i="17"/>
  <c r="E354" i="17"/>
  <c r="G353" i="17"/>
  <c r="C353" i="17"/>
  <c r="B353" i="17"/>
  <c r="H353" i="17"/>
  <c r="Y355" i="17"/>
  <c r="Z354" i="17"/>
  <c r="X354" i="17"/>
  <c r="V354" i="17"/>
  <c r="AB354" i="17"/>
  <c r="AA354" i="17"/>
  <c r="W354" i="17"/>
  <c r="E355" i="17"/>
  <c r="F354" i="17"/>
  <c r="D354" i="17"/>
  <c r="J354" i="17" s="1"/>
  <c r="B354" i="17"/>
  <c r="H354" i="17"/>
  <c r="C354" i="17"/>
  <c r="G354" i="17"/>
  <c r="S353" i="17"/>
  <c r="T353" i="17"/>
  <c r="AC353" i="17"/>
  <c r="N354" i="17"/>
  <c r="T354" i="17" s="1"/>
  <c r="P354" i="17"/>
  <c r="O355" i="17"/>
  <c r="R354" i="17"/>
  <c r="M354" i="17"/>
  <c r="Q354" i="17"/>
  <c r="L354" i="17"/>
  <c r="I353" i="17"/>
  <c r="D355" i="17"/>
  <c r="J355" i="17" s="1"/>
  <c r="F355" i="17"/>
  <c r="E356" i="17"/>
  <c r="B355" i="17"/>
  <c r="C355" i="17"/>
  <c r="H355" i="17"/>
  <c r="G355" i="17"/>
  <c r="AD354" i="17"/>
  <c r="AC354" i="17"/>
  <c r="S354" i="17"/>
  <c r="P355" i="17"/>
  <c r="O356" i="17"/>
  <c r="N355" i="17"/>
  <c r="S355" i="17" s="1"/>
  <c r="Q355" i="17"/>
  <c r="L355" i="17"/>
  <c r="M355" i="17"/>
  <c r="R355" i="17"/>
  <c r="X355" i="17"/>
  <c r="AD355" i="17" s="1"/>
  <c r="Z355" i="17"/>
  <c r="Y356" i="17"/>
  <c r="AB355" i="17"/>
  <c r="AA355" i="17"/>
  <c r="V355" i="17"/>
  <c r="W355" i="17"/>
  <c r="Y357" i="17"/>
  <c r="X356" i="17"/>
  <c r="AD356" i="17" s="1"/>
  <c r="Z356" i="17"/>
  <c r="AA356" i="17"/>
  <c r="AB356" i="17"/>
  <c r="V356" i="17"/>
  <c r="W356" i="17"/>
  <c r="N356" i="17"/>
  <c r="P356" i="17"/>
  <c r="O357" i="17"/>
  <c r="M356" i="17"/>
  <c r="L356" i="17"/>
  <c r="R356" i="17"/>
  <c r="Q356" i="17"/>
  <c r="E357" i="17"/>
  <c r="D356" i="17"/>
  <c r="I356" i="17" s="1"/>
  <c r="F356" i="17"/>
  <c r="H356" i="17"/>
  <c r="G356" i="17"/>
  <c r="C356" i="17"/>
  <c r="B356" i="17"/>
  <c r="AC355" i="17"/>
  <c r="I355" i="17"/>
  <c r="P357" i="17"/>
  <c r="O358" i="17"/>
  <c r="N357" i="17"/>
  <c r="S357" i="17" s="1"/>
  <c r="L357" i="17"/>
  <c r="R357" i="17"/>
  <c r="M357" i="17"/>
  <c r="Q357" i="17"/>
  <c r="AC356" i="17"/>
  <c r="X357" i="17"/>
  <c r="Z357" i="17"/>
  <c r="Y358" i="17"/>
  <c r="V357" i="17"/>
  <c r="AA357" i="17"/>
  <c r="AB357" i="17"/>
  <c r="W357" i="17"/>
  <c r="J356" i="17"/>
  <c r="S356" i="17"/>
  <c r="T356" i="17"/>
  <c r="D357" i="17"/>
  <c r="J357" i="17" s="1"/>
  <c r="F357" i="17"/>
  <c r="E358" i="17"/>
  <c r="G357" i="17"/>
  <c r="B357" i="17"/>
  <c r="C357" i="17"/>
  <c r="H357" i="17"/>
  <c r="E359" i="17"/>
  <c r="F358" i="17"/>
  <c r="D358" i="17"/>
  <c r="J358" i="17" s="1"/>
  <c r="B358" i="17"/>
  <c r="H358" i="17"/>
  <c r="C358" i="17"/>
  <c r="G358" i="17"/>
  <c r="T357" i="17"/>
  <c r="AC357" i="17"/>
  <c r="AD357" i="17"/>
  <c r="N358" i="17"/>
  <c r="S358" i="17" s="1"/>
  <c r="P358" i="17"/>
  <c r="O359" i="17"/>
  <c r="R358" i="17"/>
  <c r="Q358" i="17"/>
  <c r="M358" i="17"/>
  <c r="L358" i="17"/>
  <c r="Y359" i="17"/>
  <c r="X358" i="17"/>
  <c r="V358" i="17"/>
  <c r="AB358" i="17"/>
  <c r="Z358" i="17"/>
  <c r="AA358" i="17"/>
  <c r="W358" i="17"/>
  <c r="I357" i="17"/>
  <c r="AD358" i="17"/>
  <c r="AC358" i="17"/>
  <c r="T358" i="17"/>
  <c r="X359" i="17"/>
  <c r="Z359" i="17"/>
  <c r="Y360" i="17"/>
  <c r="AB359" i="17"/>
  <c r="AA359" i="17"/>
  <c r="V359" i="17"/>
  <c r="W359" i="17"/>
  <c r="P359" i="17"/>
  <c r="O360" i="17"/>
  <c r="N359" i="17"/>
  <c r="Q359" i="17"/>
  <c r="L359" i="17"/>
  <c r="M359" i="17"/>
  <c r="R359" i="17"/>
  <c r="D359" i="17"/>
  <c r="F359" i="17"/>
  <c r="E360" i="17"/>
  <c r="B359" i="17"/>
  <c r="C359" i="17"/>
  <c r="H359" i="17"/>
  <c r="G359" i="17"/>
  <c r="E361" i="17"/>
  <c r="D360" i="17"/>
  <c r="I360" i="17" s="1"/>
  <c r="F360" i="17"/>
  <c r="H360" i="17"/>
  <c r="G360" i="17"/>
  <c r="C360" i="17"/>
  <c r="B360" i="17"/>
  <c r="N360" i="17"/>
  <c r="T360" i="17" s="1"/>
  <c r="P360" i="17"/>
  <c r="O361" i="17"/>
  <c r="L360" i="17"/>
  <c r="M360" i="17"/>
  <c r="R360" i="17"/>
  <c r="Q360" i="17"/>
  <c r="Y361" i="17"/>
  <c r="X360" i="17"/>
  <c r="AD360" i="17" s="1"/>
  <c r="AA360" i="17"/>
  <c r="Z360" i="17"/>
  <c r="V360" i="17"/>
  <c r="AB360" i="17"/>
  <c r="W360" i="17"/>
  <c r="S359" i="17"/>
  <c r="T359" i="17"/>
  <c r="I359" i="17"/>
  <c r="J359" i="17"/>
  <c r="AC359" i="17"/>
  <c r="AD359" i="17"/>
  <c r="S360" i="17"/>
  <c r="X361" i="17"/>
  <c r="AC361" i="17" s="1"/>
  <c r="Z361" i="17"/>
  <c r="Y362" i="17"/>
  <c r="V361" i="17"/>
  <c r="AA361" i="17"/>
  <c r="AB361" i="17"/>
  <c r="W361" i="17"/>
  <c r="P361" i="17"/>
  <c r="O362" i="17"/>
  <c r="N361" i="17"/>
  <c r="T361" i="17" s="1"/>
  <c r="L361" i="17"/>
  <c r="R361" i="17"/>
  <c r="Q361" i="17"/>
  <c r="M361" i="17"/>
  <c r="J360" i="17"/>
  <c r="D361" i="17"/>
  <c r="I361" i="17" s="1"/>
  <c r="F361" i="17"/>
  <c r="E362" i="17"/>
  <c r="G361" i="17"/>
  <c r="B361" i="17"/>
  <c r="H361" i="17"/>
  <c r="C361" i="17"/>
  <c r="E363" i="17"/>
  <c r="F362" i="17"/>
  <c r="D362" i="17"/>
  <c r="I362" i="17" s="1"/>
  <c r="C362" i="17"/>
  <c r="B362" i="17"/>
  <c r="H362" i="17"/>
  <c r="G362" i="17"/>
  <c r="N362" i="17"/>
  <c r="S362" i="17" s="1"/>
  <c r="P362" i="17"/>
  <c r="O363" i="17"/>
  <c r="R362" i="17"/>
  <c r="Q362" i="17"/>
  <c r="L362" i="17"/>
  <c r="M362" i="17"/>
  <c r="Y363" i="17"/>
  <c r="Z362" i="17"/>
  <c r="V362" i="17"/>
  <c r="AB362" i="17"/>
  <c r="X362" i="17"/>
  <c r="AA362" i="17"/>
  <c r="W362" i="17"/>
  <c r="P363" i="17"/>
  <c r="O364" i="17"/>
  <c r="N363" i="17"/>
  <c r="S363" i="17" s="1"/>
  <c r="Q363" i="17"/>
  <c r="M363" i="17"/>
  <c r="L363" i="17"/>
  <c r="R363" i="17"/>
  <c r="T362" i="17"/>
  <c r="X363" i="17"/>
  <c r="AC363" i="17" s="1"/>
  <c r="Z363" i="17"/>
  <c r="Y364" i="17"/>
  <c r="AB363" i="17"/>
  <c r="AA363" i="17"/>
  <c r="V363" i="17"/>
  <c r="W363" i="17"/>
  <c r="D363" i="17"/>
  <c r="J363" i="17" s="1"/>
  <c r="F363" i="17"/>
  <c r="E364" i="17"/>
  <c r="B363" i="17"/>
  <c r="H363" i="17"/>
  <c r="C363" i="17"/>
  <c r="G363" i="17"/>
  <c r="N364" i="17"/>
  <c r="S364" i="17" s="1"/>
  <c r="P364" i="17"/>
  <c r="O365" i="17"/>
  <c r="M364" i="17"/>
  <c r="L364" i="17"/>
  <c r="R364" i="17"/>
  <c r="Q364" i="17"/>
  <c r="E365" i="17"/>
  <c r="D364" i="17"/>
  <c r="I364" i="17" s="1"/>
  <c r="F364" i="17"/>
  <c r="H364" i="17"/>
  <c r="G364" i="17"/>
  <c r="C364" i="17"/>
  <c r="B364" i="17"/>
  <c r="Y365" i="17"/>
  <c r="X364" i="17"/>
  <c r="AD364" i="17" s="1"/>
  <c r="Z364" i="17"/>
  <c r="AA364" i="17"/>
  <c r="AB364" i="17"/>
  <c r="V364" i="17"/>
  <c r="W364" i="17"/>
  <c r="I363" i="17"/>
  <c r="X365" i="17"/>
  <c r="AD365" i="17" s="1"/>
  <c r="Z365" i="17"/>
  <c r="Y366" i="17"/>
  <c r="V365" i="17"/>
  <c r="AA365" i="17"/>
  <c r="AB365" i="17"/>
  <c r="W365" i="17"/>
  <c r="P365" i="17"/>
  <c r="O366" i="17"/>
  <c r="N365" i="17"/>
  <c r="T365" i="17" s="1"/>
  <c r="L365" i="17"/>
  <c r="R365" i="17"/>
  <c r="Q365" i="17"/>
  <c r="M365" i="17"/>
  <c r="D365" i="17"/>
  <c r="I365" i="17" s="1"/>
  <c r="F365" i="17"/>
  <c r="E366" i="17"/>
  <c r="G365" i="17"/>
  <c r="C365" i="17"/>
  <c r="B365" i="17"/>
  <c r="H365" i="17"/>
  <c r="T364" i="17"/>
  <c r="S365" i="17"/>
  <c r="E367" i="17"/>
  <c r="F366" i="17"/>
  <c r="D366" i="17"/>
  <c r="I366" i="17" s="1"/>
  <c r="B366" i="17"/>
  <c r="C366" i="17"/>
  <c r="H366" i="17"/>
  <c r="G366" i="17"/>
  <c r="N366" i="17"/>
  <c r="T366" i="17" s="1"/>
  <c r="P366" i="17"/>
  <c r="O367" i="17"/>
  <c r="R366" i="17"/>
  <c r="M366" i="17"/>
  <c r="Q366" i="17"/>
  <c r="L366" i="17"/>
  <c r="AC365" i="17"/>
  <c r="Y367" i="17"/>
  <c r="Z366" i="17"/>
  <c r="X366" i="17"/>
  <c r="AD366" i="17" s="1"/>
  <c r="V366" i="17"/>
  <c r="AB366" i="17"/>
  <c r="AA366" i="17"/>
  <c r="W366" i="17"/>
  <c r="P367" i="17"/>
  <c r="O368" i="17"/>
  <c r="N367" i="17"/>
  <c r="T367" i="17" s="1"/>
  <c r="Q367" i="17"/>
  <c r="M367" i="17"/>
  <c r="L367" i="17"/>
  <c r="R367" i="17"/>
  <c r="D367" i="17"/>
  <c r="J367" i="17" s="1"/>
  <c r="F367" i="17"/>
  <c r="E368" i="17"/>
  <c r="B367" i="17"/>
  <c r="H367" i="17"/>
  <c r="G367" i="17"/>
  <c r="C367" i="17"/>
  <c r="S366" i="17"/>
  <c r="X367" i="17"/>
  <c r="AC367" i="17" s="1"/>
  <c r="Z367" i="17"/>
  <c r="Y368" i="17"/>
  <c r="AB367" i="17"/>
  <c r="AA367" i="17"/>
  <c r="V367" i="17"/>
  <c r="W367" i="17"/>
  <c r="N368" i="17"/>
  <c r="T368" i="17" s="1"/>
  <c r="P368" i="17"/>
  <c r="O369" i="17"/>
  <c r="L368" i="17"/>
  <c r="R368" i="17"/>
  <c r="M368" i="17"/>
  <c r="Q368" i="17"/>
  <c r="E369" i="17"/>
  <c r="D368" i="17"/>
  <c r="J368" i="17" s="1"/>
  <c r="F368" i="17"/>
  <c r="H368" i="17"/>
  <c r="G368" i="17"/>
  <c r="C368" i="17"/>
  <c r="B368" i="17"/>
  <c r="I367" i="17"/>
  <c r="Y369" i="17"/>
  <c r="X368" i="17"/>
  <c r="AD368" i="17" s="1"/>
  <c r="Z368" i="17"/>
  <c r="AA368" i="17"/>
  <c r="AB368" i="17"/>
  <c r="V368" i="17"/>
  <c r="W368" i="17"/>
  <c r="D369" i="17"/>
  <c r="I369" i="17" s="1"/>
  <c r="F369" i="17"/>
  <c r="E370" i="17"/>
  <c r="G369" i="17"/>
  <c r="C369" i="17"/>
  <c r="B369" i="17"/>
  <c r="H369" i="17"/>
  <c r="P369" i="17"/>
  <c r="O370" i="17"/>
  <c r="N369" i="17"/>
  <c r="S369" i="17" s="1"/>
  <c r="L369" i="17"/>
  <c r="R369" i="17"/>
  <c r="Q369" i="17"/>
  <c r="M369" i="17"/>
  <c r="X369" i="17"/>
  <c r="AD369" i="17" s="1"/>
  <c r="Z369" i="17"/>
  <c r="Y370" i="17"/>
  <c r="V369" i="17"/>
  <c r="AA369" i="17"/>
  <c r="AB369" i="17"/>
  <c r="W369" i="17"/>
  <c r="Y371" i="17"/>
  <c r="Z370" i="17"/>
  <c r="X370" i="17"/>
  <c r="V370" i="17"/>
  <c r="AB370" i="17"/>
  <c r="AA370" i="17"/>
  <c r="W370" i="17"/>
  <c r="E371" i="17"/>
  <c r="F370" i="17"/>
  <c r="D370" i="17"/>
  <c r="J370" i="17" s="1"/>
  <c r="B370" i="17"/>
  <c r="H370" i="17"/>
  <c r="C370" i="17"/>
  <c r="G370" i="17"/>
  <c r="T369" i="17"/>
  <c r="AC369" i="17"/>
  <c r="N370" i="17"/>
  <c r="S370" i="17" s="1"/>
  <c r="P370" i="17"/>
  <c r="O371" i="17"/>
  <c r="R370" i="17"/>
  <c r="Q370" i="17"/>
  <c r="M370" i="17"/>
  <c r="L370" i="17"/>
  <c r="D371" i="17"/>
  <c r="I371" i="17" s="1"/>
  <c r="F371" i="17"/>
  <c r="E372" i="17"/>
  <c r="B371" i="17"/>
  <c r="H371" i="17"/>
  <c r="G371" i="17"/>
  <c r="C371" i="17"/>
  <c r="AC370" i="17"/>
  <c r="AD370" i="17"/>
  <c r="P371" i="17"/>
  <c r="O372" i="17"/>
  <c r="N371" i="17"/>
  <c r="S371" i="17" s="1"/>
  <c r="Q371" i="17"/>
  <c r="L371" i="17"/>
  <c r="M371" i="17"/>
  <c r="R371" i="17"/>
  <c r="X371" i="17"/>
  <c r="AD371" i="17" s="1"/>
  <c r="Z371" i="17"/>
  <c r="Y372" i="17"/>
  <c r="AB371" i="17"/>
  <c r="AA371" i="17"/>
  <c r="V371" i="17"/>
  <c r="W371" i="17"/>
  <c r="Y373" i="17"/>
  <c r="X372" i="17"/>
  <c r="AD372" i="17" s="1"/>
  <c r="Z372" i="17"/>
  <c r="AA372" i="17"/>
  <c r="AB372" i="17"/>
  <c r="V372" i="17"/>
  <c r="W372" i="17"/>
  <c r="N372" i="17"/>
  <c r="S372" i="17" s="1"/>
  <c r="P372" i="17"/>
  <c r="O373" i="17"/>
  <c r="L372" i="17"/>
  <c r="R372" i="17"/>
  <c r="Q372" i="17"/>
  <c r="M372" i="17"/>
  <c r="E373" i="17"/>
  <c r="D372" i="17"/>
  <c r="J372" i="17" s="1"/>
  <c r="F372" i="17"/>
  <c r="H372" i="17"/>
  <c r="C372" i="17"/>
  <c r="G372" i="17"/>
  <c r="B372" i="17"/>
  <c r="T371" i="17"/>
  <c r="T372" i="17"/>
  <c r="D373" i="17"/>
  <c r="J373" i="17" s="1"/>
  <c r="F373" i="17"/>
  <c r="E374" i="17"/>
  <c r="G373" i="17"/>
  <c r="C373" i="17"/>
  <c r="B373" i="17"/>
  <c r="H373" i="17"/>
  <c r="P373" i="17"/>
  <c r="O374" i="17"/>
  <c r="N373" i="17"/>
  <c r="T373" i="17" s="1"/>
  <c r="L373" i="17"/>
  <c r="M373" i="17"/>
  <c r="R373" i="17"/>
  <c r="Q373" i="17"/>
  <c r="X373" i="17"/>
  <c r="AD373" i="17" s="1"/>
  <c r="Z373" i="17"/>
  <c r="Y374" i="17"/>
  <c r="V373" i="17"/>
  <c r="AB373" i="17"/>
  <c r="AA373" i="17"/>
  <c r="W373" i="17"/>
  <c r="Y375" i="17"/>
  <c r="X374" i="17"/>
  <c r="AD374" i="17" s="1"/>
  <c r="Z374" i="17"/>
  <c r="V374" i="17"/>
  <c r="AB374" i="17"/>
  <c r="AA374" i="17"/>
  <c r="W374" i="17"/>
  <c r="E375" i="17"/>
  <c r="F374" i="17"/>
  <c r="D374" i="17"/>
  <c r="I374" i="17" s="1"/>
  <c r="B374" i="17"/>
  <c r="H374" i="17"/>
  <c r="C374" i="17"/>
  <c r="G374" i="17"/>
  <c r="S373" i="17"/>
  <c r="N374" i="17"/>
  <c r="S374" i="17" s="1"/>
  <c r="P374" i="17"/>
  <c r="O375" i="17"/>
  <c r="R374" i="17"/>
  <c r="M374" i="17"/>
  <c r="Q374" i="17"/>
  <c r="L374" i="17"/>
  <c r="I373" i="17"/>
  <c r="D375" i="17"/>
  <c r="J375" i="17" s="1"/>
  <c r="F375" i="17"/>
  <c r="E376" i="17"/>
  <c r="B375" i="17"/>
  <c r="C375" i="17"/>
  <c r="H375" i="17"/>
  <c r="G375" i="17"/>
  <c r="P375" i="17"/>
  <c r="O376" i="17"/>
  <c r="N375" i="17"/>
  <c r="Q375" i="17"/>
  <c r="L375" i="17"/>
  <c r="R375" i="17"/>
  <c r="M375" i="17"/>
  <c r="X375" i="17"/>
  <c r="Z375" i="17"/>
  <c r="Y376" i="17"/>
  <c r="AB375" i="17"/>
  <c r="AA375" i="17"/>
  <c r="V375" i="17"/>
  <c r="W375" i="17"/>
  <c r="X376" i="17"/>
  <c r="AD376" i="17" s="1"/>
  <c r="Z376" i="17"/>
  <c r="AB376" i="17"/>
  <c r="AA376" i="17"/>
  <c r="V376" i="17"/>
  <c r="W376" i="17"/>
  <c r="S375" i="17"/>
  <c r="T375" i="17"/>
  <c r="N376" i="17"/>
  <c r="T376" i="17" s="1"/>
  <c r="P376" i="17"/>
  <c r="M376" i="17"/>
  <c r="L376" i="17"/>
  <c r="R376" i="17"/>
  <c r="Q376" i="17"/>
  <c r="D376" i="17"/>
  <c r="F376" i="17"/>
  <c r="H376" i="17"/>
  <c r="G376" i="17"/>
  <c r="C376" i="17"/>
  <c r="B376" i="17"/>
  <c r="AC375" i="17"/>
  <c r="AD375" i="17"/>
  <c r="S376" i="17"/>
  <c r="S31" i="23"/>
  <c r="P146" i="19" l="1"/>
  <c r="D144" i="19"/>
  <c r="U10" i="18"/>
  <c r="U12" i="18" s="1"/>
  <c r="P12" i="18"/>
  <c r="EQ17" i="18"/>
  <c r="P17" i="18"/>
  <c r="U17" i="18" s="1"/>
  <c r="I375" i="17"/>
  <c r="AC373" i="17"/>
  <c r="T370" i="17"/>
  <c r="T317" i="17"/>
  <c r="J374" i="17"/>
  <c r="J364" i="17"/>
  <c r="J325" i="17"/>
  <c r="AD324" i="17"/>
  <c r="I285" i="17"/>
  <c r="S285" i="17"/>
  <c r="AC282" i="17"/>
  <c r="J280" i="17"/>
  <c r="I259" i="17"/>
  <c r="AD258" i="17"/>
  <c r="I247" i="17"/>
  <c r="J238" i="17"/>
  <c r="S215" i="17"/>
  <c r="T207" i="17"/>
  <c r="T202" i="17"/>
  <c r="S194" i="17"/>
  <c r="T158" i="17"/>
  <c r="S152" i="17"/>
  <c r="S142" i="17"/>
  <c r="I96" i="17"/>
  <c r="I79" i="17"/>
  <c r="S49" i="17"/>
  <c r="I46" i="17"/>
  <c r="T42" i="17"/>
  <c r="AC34" i="17"/>
  <c r="S32" i="17"/>
  <c r="T12" i="18"/>
  <c r="EG17" i="18"/>
  <c r="EO17" i="18"/>
  <c r="I309" i="17"/>
  <c r="AC272" i="17"/>
  <c r="J371" i="17"/>
  <c r="S284" i="17"/>
  <c r="I262" i="17"/>
  <c r="AD242" i="17"/>
  <c r="J233" i="17"/>
  <c r="S196" i="17"/>
  <c r="I164" i="17"/>
  <c r="AC96" i="17"/>
  <c r="I39" i="17"/>
  <c r="T39" i="17"/>
  <c r="FC10" i="18"/>
  <c r="FC12" i="18" s="1"/>
  <c r="EP18" i="18"/>
  <c r="I258" i="17"/>
  <c r="J251" i="17"/>
  <c r="S238" i="17"/>
  <c r="T199" i="17"/>
  <c r="AC154" i="17"/>
  <c r="AD133" i="17"/>
  <c r="AC132" i="17"/>
  <c r="S130" i="17"/>
  <c r="T112" i="17"/>
  <c r="AD107" i="17"/>
  <c r="AC95" i="17"/>
  <c r="J85" i="17"/>
  <c r="T83" i="17"/>
  <c r="I72" i="17"/>
  <c r="J69" i="17"/>
  <c r="AD51" i="17"/>
  <c r="AC48" i="17"/>
  <c r="T44" i="17"/>
  <c r="EZ10" i="18"/>
  <c r="EZ12" i="18" s="1"/>
  <c r="FD39" i="18"/>
  <c r="T374" i="17"/>
  <c r="AC371" i="17"/>
  <c r="S368" i="17"/>
  <c r="S367" i="17"/>
  <c r="AC360" i="17"/>
  <c r="AC352" i="17"/>
  <c r="AD351" i="17"/>
  <c r="S337" i="17"/>
  <c r="T322" i="17"/>
  <c r="AC316" i="17"/>
  <c r="AD306" i="17"/>
  <c r="AD302" i="17"/>
  <c r="J298" i="17"/>
  <c r="T291" i="17"/>
  <c r="AC269" i="17"/>
  <c r="I240" i="17"/>
  <c r="T237" i="17"/>
  <c r="S236" i="17"/>
  <c r="AD235" i="17"/>
  <c r="J231" i="17"/>
  <c r="AD226" i="17"/>
  <c r="AC224" i="17"/>
  <c r="T223" i="17"/>
  <c r="I222" i="17"/>
  <c r="T209" i="17"/>
  <c r="I206" i="17"/>
  <c r="AC198" i="17"/>
  <c r="J197" i="17"/>
  <c r="AD189" i="17"/>
  <c r="AD187" i="17"/>
  <c r="I185" i="17"/>
  <c r="J157" i="17"/>
  <c r="AD156" i="17"/>
  <c r="T149" i="17"/>
  <c r="AD141" i="17"/>
  <c r="AC130" i="17"/>
  <c r="T129" i="17"/>
  <c r="J125" i="17"/>
  <c r="I124" i="17"/>
  <c r="J123" i="17"/>
  <c r="J117" i="17"/>
  <c r="I112" i="17"/>
  <c r="T108" i="17"/>
  <c r="AC108" i="17"/>
  <c r="I108" i="17"/>
  <c r="AC87" i="17"/>
  <c r="AD69" i="17"/>
  <c r="T68" i="17"/>
  <c r="AD67" i="17"/>
  <c r="J64" i="17"/>
  <c r="AC56" i="17"/>
  <c r="T55" i="17"/>
  <c r="I48" i="17"/>
  <c r="AC44" i="17"/>
  <c r="J366" i="17"/>
  <c r="AC366" i="17"/>
  <c r="J362" i="17"/>
  <c r="S361" i="17"/>
  <c r="J337" i="17"/>
  <c r="T334" i="17"/>
  <c r="I328" i="17"/>
  <c r="I324" i="17"/>
  <c r="T320" i="17"/>
  <c r="I316" i="17"/>
  <c r="J315" i="17"/>
  <c r="S315" i="17"/>
  <c r="AC308" i="17"/>
  <c r="S307" i="17"/>
  <c r="T304" i="17"/>
  <c r="I302" i="17"/>
  <c r="T299" i="17"/>
  <c r="J290" i="17"/>
  <c r="T280" i="17"/>
  <c r="AC264" i="17"/>
  <c r="J264" i="17"/>
  <c r="J263" i="17"/>
  <c r="I261" i="17"/>
  <c r="I260" i="17"/>
  <c r="I248" i="17"/>
  <c r="I246" i="17"/>
  <c r="I244" i="17"/>
  <c r="AC240" i="17"/>
  <c r="T239" i="17"/>
  <c r="T231" i="17"/>
  <c r="AD228" i="17"/>
  <c r="J227" i="17"/>
  <c r="AD225" i="17"/>
  <c r="J223" i="17"/>
  <c r="J210" i="17"/>
  <c r="T191" i="17"/>
  <c r="I186" i="17"/>
  <c r="J156" i="17"/>
  <c r="I150" i="17"/>
  <c r="S150" i="17"/>
  <c r="T137" i="17"/>
  <c r="S132" i="17"/>
  <c r="J129" i="17"/>
  <c r="I128" i="17"/>
  <c r="I126" i="17"/>
  <c r="S126" i="17"/>
  <c r="AD117" i="17"/>
  <c r="AD110" i="17"/>
  <c r="J110" i="17"/>
  <c r="S109" i="17"/>
  <c r="J107" i="17"/>
  <c r="I103" i="17"/>
  <c r="AD100" i="17"/>
  <c r="AD99" i="17"/>
  <c r="J97" i="17"/>
  <c r="AD85" i="17"/>
  <c r="AC82" i="17"/>
  <c r="S82" i="17"/>
  <c r="J82" i="17"/>
  <c r="T81" i="17"/>
  <c r="AC80" i="17"/>
  <c r="S76" i="17"/>
  <c r="AD74" i="17"/>
  <c r="AD73" i="17"/>
  <c r="AD63" i="17"/>
  <c r="I60" i="17"/>
  <c r="AD59" i="17"/>
  <c r="J47" i="17"/>
  <c r="FD19" i="18"/>
  <c r="S350" i="17"/>
  <c r="I368" i="17"/>
  <c r="AC376" i="17"/>
  <c r="AC368" i="17"/>
  <c r="T363" i="17"/>
  <c r="AD361" i="17"/>
  <c r="I358" i="17"/>
  <c r="T349" i="17"/>
  <c r="I342" i="17"/>
  <c r="AD335" i="17"/>
  <c r="AC328" i="17"/>
  <c r="AD327" i="17"/>
  <c r="S327" i="17"/>
  <c r="AC326" i="17"/>
  <c r="AC320" i="17"/>
  <c r="AC314" i="17"/>
  <c r="I301" i="17"/>
  <c r="T297" i="17"/>
  <c r="S260" i="17"/>
  <c r="T252" i="17"/>
  <c r="I245" i="17"/>
  <c r="AD245" i="17"/>
  <c r="J239" i="17"/>
  <c r="T228" i="17"/>
  <c r="S210" i="17"/>
  <c r="AD197" i="17"/>
  <c r="AD178" i="17"/>
  <c r="J175" i="17"/>
  <c r="AD167" i="17"/>
  <c r="AD157" i="17"/>
  <c r="T157" i="17"/>
  <c r="T153" i="17"/>
  <c r="AC152" i="17"/>
  <c r="AC150" i="17"/>
  <c r="AD146" i="17"/>
  <c r="T139" i="17"/>
  <c r="J138" i="17"/>
  <c r="S138" i="17"/>
  <c r="AC120" i="17"/>
  <c r="I120" i="17"/>
  <c r="I118" i="17"/>
  <c r="AD114" i="17"/>
  <c r="J113" i="17"/>
  <c r="T111" i="17"/>
  <c r="AD103" i="17"/>
  <c r="T91" i="17"/>
  <c r="I76" i="17"/>
  <c r="J73" i="17"/>
  <c r="T73" i="17"/>
  <c r="T60" i="17"/>
  <c r="AD53" i="17"/>
  <c r="AD45" i="17"/>
  <c r="AC40" i="17"/>
  <c r="J37" i="17"/>
  <c r="I28" i="17"/>
  <c r="AD21" i="17"/>
  <c r="AC372" i="17"/>
  <c r="AD344" i="17"/>
  <c r="T340" i="17"/>
  <c r="AD338" i="17"/>
  <c r="S325" i="17"/>
  <c r="S324" i="17"/>
  <c r="J303" i="17"/>
  <c r="T301" i="17"/>
  <c r="AC298" i="17"/>
  <c r="J278" i="17"/>
  <c r="AC276" i="17"/>
  <c r="AD254" i="17"/>
  <c r="S254" i="17"/>
  <c r="J254" i="17"/>
  <c r="T216" i="17"/>
  <c r="T212" i="17"/>
  <c r="AC190" i="17"/>
  <c r="AD170" i="17"/>
  <c r="AC160" i="17"/>
  <c r="I127" i="17"/>
  <c r="T50" i="17"/>
  <c r="I49" i="17"/>
  <c r="J40" i="17"/>
  <c r="AD37" i="17"/>
  <c r="T35" i="17"/>
  <c r="J33" i="17"/>
  <c r="AC31" i="17"/>
  <c r="AF38" i="17"/>
  <c r="AH38" i="17" s="1"/>
  <c r="AB12" i="5" s="1"/>
  <c r="AB29" i="23" s="1"/>
  <c r="AC29" i="23" s="1"/>
  <c r="E137" i="12" s="1"/>
  <c r="EW40" i="18"/>
  <c r="EB10" i="18"/>
  <c r="EB12" i="18" s="1"/>
  <c r="ES40" i="18"/>
  <c r="EP40" i="18"/>
  <c r="EB17" i="18"/>
  <c r="EV40" i="18"/>
  <c r="EX40" i="18"/>
  <c r="FD40" i="18" s="1"/>
  <c r="J19" i="17"/>
  <c r="FC40" i="18"/>
  <c r="EP39" i="18"/>
  <c r="DX18" i="18"/>
  <c r="T168" i="19"/>
  <c r="T15" i="19" s="1"/>
  <c r="T12" i="19" s="1"/>
  <c r="T17" i="19" s="1"/>
  <c r="T21" i="22" s="1"/>
  <c r="X168" i="19"/>
  <c r="X15" i="19" s="1"/>
  <c r="X12" i="19" s="1"/>
  <c r="W229" i="19"/>
  <c r="AC186" i="19"/>
  <c r="W170" i="19"/>
  <c r="Y168" i="19"/>
  <c r="Y15" i="19" s="1"/>
  <c r="Y12" i="19" s="1"/>
  <c r="AC229" i="19"/>
  <c r="EB30" i="18"/>
  <c r="R213" i="19"/>
  <c r="R168" i="19" s="1"/>
  <c r="R15" i="19" s="1"/>
  <c r="R12" i="19" s="1"/>
  <c r="S41" i="18"/>
  <c r="K84" i="11"/>
  <c r="D32" i="11"/>
  <c r="K32" i="11"/>
  <c r="G84" i="11"/>
  <c r="G32" i="11"/>
  <c r="I32" i="11"/>
  <c r="E32" i="11"/>
  <c r="L32" i="11"/>
  <c r="O32" i="11"/>
  <c r="X46" i="18"/>
  <c r="Y46" i="18"/>
  <c r="AA46" i="18"/>
  <c r="AB46" i="18"/>
  <c r="AU46" i="18"/>
  <c r="AC46" i="18"/>
  <c r="AG46" i="18"/>
  <c r="AE46" i="18"/>
  <c r="AI46" i="18"/>
  <c r="AT46" i="18"/>
  <c r="AN46" i="18"/>
  <c r="Z46" i="18"/>
  <c r="AD46" i="18"/>
  <c r="AF46" i="18"/>
  <c r="AH46" i="18"/>
  <c r="AO46" i="18"/>
  <c r="G98" i="11"/>
  <c r="I41" i="11"/>
  <c r="D41" i="11"/>
  <c r="E41" i="11"/>
  <c r="L41" i="11"/>
  <c r="F41" i="11"/>
  <c r="O41" i="11"/>
  <c r="H41" i="11"/>
  <c r="K98" i="11"/>
  <c r="K41" i="11" s="1"/>
  <c r="G76" i="11"/>
  <c r="K76" i="11"/>
  <c r="H24" i="11" s="1"/>
  <c r="K24" i="11"/>
  <c r="D24" i="11"/>
  <c r="L24" i="11"/>
  <c r="X50" i="18"/>
  <c r="AD50" i="18"/>
  <c r="AE50" i="18"/>
  <c r="AG50" i="18"/>
  <c r="AF50" i="18"/>
  <c r="AH50" i="18"/>
  <c r="AV50" i="18"/>
  <c r="AS50" i="18"/>
  <c r="Y50" i="18"/>
  <c r="AC50" i="18"/>
  <c r="AB50" i="18"/>
  <c r="AI50" i="18"/>
  <c r="AA50" i="18"/>
  <c r="Z50" i="18"/>
  <c r="K37" i="11"/>
  <c r="F37" i="11"/>
  <c r="I37" i="11"/>
  <c r="D37" i="11"/>
  <c r="L37" i="11"/>
  <c r="K94" i="11"/>
  <c r="O37" i="11" s="1"/>
  <c r="E37" i="11"/>
  <c r="H37" i="11"/>
  <c r="G94" i="11"/>
  <c r="O213" i="19"/>
  <c r="O168" i="19" s="1"/>
  <c r="O15" i="19" s="1"/>
  <c r="Q257" i="1"/>
  <c r="P104" i="1"/>
  <c r="G11" i="1"/>
  <c r="AA161" i="1"/>
  <c r="X53" i="1"/>
  <c r="AT51" i="17"/>
  <c r="AT40" i="17"/>
  <c r="X55" i="18"/>
  <c r="AG55" i="18"/>
  <c r="Z55" i="18"/>
  <c r="AD55" i="18"/>
  <c r="Z12" i="18"/>
  <c r="Z13" i="18" s="1"/>
  <c r="AH22" i="18"/>
  <c r="AF22" i="18"/>
  <c r="X22" i="18"/>
  <c r="Z22" i="18"/>
  <c r="AF39" i="17"/>
  <c r="P52" i="18"/>
  <c r="EQ52" i="18"/>
  <c r="AG20" i="18"/>
  <c r="AE55" i="18"/>
  <c r="AB51" i="18"/>
  <c r="AV17" i="17"/>
  <c r="F14" i="5" s="1"/>
  <c r="F31" i="23" s="1"/>
  <c r="AC18" i="18"/>
  <c r="AA18" i="18"/>
  <c r="AJ18" i="18" s="1"/>
  <c r="X54" i="18"/>
  <c r="Y54" i="18"/>
  <c r="AB54" i="18"/>
  <c r="AE41" i="18"/>
  <c r="Z41" i="18"/>
  <c r="AJ41" i="18" s="1"/>
  <c r="AB41" i="18"/>
  <c r="H7" i="23"/>
  <c r="AB6" i="18"/>
  <c r="CX6" i="18"/>
  <c r="N7" i="11"/>
  <c r="N24" i="11" s="1"/>
  <c r="N7" i="20"/>
  <c r="K7" i="19"/>
  <c r="K7" i="22"/>
  <c r="AA52" i="18"/>
  <c r="X52" i="18"/>
  <c r="AJ52" i="18" s="1"/>
  <c r="AF52" i="18"/>
  <c r="M37" i="18"/>
  <c r="R37" i="18" s="1"/>
  <c r="Y55" i="18"/>
  <c r="X20" i="18"/>
  <c r="AI20" i="18"/>
  <c r="AF20" i="18"/>
  <c r="AA20" i="18"/>
  <c r="AE20" i="18"/>
  <c r="AI6" i="18"/>
  <c r="O7" i="22"/>
  <c r="X56" i="18"/>
  <c r="AF56" i="18"/>
  <c r="AC56" i="18"/>
  <c r="D42" i="13"/>
  <c r="AB40" i="18"/>
  <c r="Y40" i="18"/>
  <c r="AG40" i="18"/>
  <c r="G35" i="18"/>
  <c r="Q35" i="18" s="1"/>
  <c r="G31" i="18"/>
  <c r="Q31" i="18" s="1"/>
  <c r="G34" i="18"/>
  <c r="Q34" i="18" s="1"/>
  <c r="G16" i="18"/>
  <c r="X51" i="18"/>
  <c r="Z51" i="18"/>
  <c r="AF51" i="18"/>
  <c r="Y51" i="18"/>
  <c r="AA51" i="18"/>
  <c r="AC51" i="18"/>
  <c r="AH51" i="18"/>
  <c r="AI51" i="18"/>
  <c r="G36" i="18"/>
  <c r="Q36" i="18" s="1"/>
  <c r="AH55" i="18"/>
  <c r="AF55" i="18"/>
  <c r="AD54" i="18"/>
  <c r="Z20" i="18"/>
  <c r="X24" i="18"/>
  <c r="AB24" i="18"/>
  <c r="AC24" i="18"/>
  <c r="AH24" i="18"/>
  <c r="AG24" i="18"/>
  <c r="Y24" i="18"/>
  <c r="CM15" i="18"/>
  <c r="L15" i="18"/>
  <c r="L26" i="18" s="1"/>
  <c r="L59" i="18" s="1"/>
  <c r="AJ53" i="18"/>
  <c r="M44" i="20"/>
  <c r="M94" i="19" s="1"/>
  <c r="M102" i="19" s="1"/>
  <c r="F7" i="23"/>
  <c r="CP6" i="18"/>
  <c r="CP35" i="18" s="1"/>
  <c r="CQ35" i="18" s="1"/>
  <c r="CR35" i="18" s="1"/>
  <c r="CS35" i="18" s="1"/>
  <c r="P54" i="18"/>
  <c r="EQ54" i="18"/>
  <c r="O23" i="18"/>
  <c r="AD51" i="18"/>
  <c r="AB20" i="18"/>
  <c r="AA55" i="18"/>
  <c r="Z54" i="18"/>
  <c r="AB44" i="18"/>
  <c r="Y44" i="18"/>
  <c r="AG44" i="18"/>
  <c r="E27" i="20"/>
  <c r="E28" i="20" s="1"/>
  <c r="D27" i="20"/>
  <c r="D28" i="20" s="1"/>
  <c r="F20" i="20"/>
  <c r="F21" i="20" s="1"/>
  <c r="F23" i="20" s="1"/>
  <c r="F91" i="19" s="1"/>
  <c r="F99" i="19" s="1"/>
  <c r="G55" i="20"/>
  <c r="G56" i="20" s="1"/>
  <c r="K55" i="20"/>
  <c r="K56" i="20" s="1"/>
  <c r="L57" i="20" s="1"/>
  <c r="L58" i="20" s="1"/>
  <c r="L96" i="19" s="1"/>
  <c r="L104" i="19" s="1"/>
  <c r="L48" i="20"/>
  <c r="L49" i="20" s="1"/>
  <c r="N20" i="20"/>
  <c r="N21" i="20" s="1"/>
  <c r="O55" i="20"/>
  <c r="O56" i="20" s="1"/>
  <c r="Q57" i="20" s="1"/>
  <c r="Q58" i="20" s="1"/>
  <c r="O41" i="20"/>
  <c r="O42" i="20" s="1"/>
  <c r="Q43" i="20" s="1"/>
  <c r="Q44" i="20" s="1"/>
  <c r="D41" i="20"/>
  <c r="D42" i="20" s="1"/>
  <c r="AM27" i="17"/>
  <c r="AY8" i="17"/>
  <c r="D20" i="20"/>
  <c r="D21" i="20" s="1"/>
  <c r="F55" i="20"/>
  <c r="F56" i="20" s="1"/>
  <c r="G57" i="20" s="1"/>
  <c r="G48" i="20"/>
  <c r="G49" i="20" s="1"/>
  <c r="K48" i="20"/>
  <c r="K49" i="20" s="1"/>
  <c r="L50" i="20" s="1"/>
  <c r="N34" i="20"/>
  <c r="N35" i="20" s="1"/>
  <c r="O36" i="20" s="1"/>
  <c r="N55" i="20"/>
  <c r="N56" i="20" s="1"/>
  <c r="O57" i="20" s="1"/>
  <c r="O58" i="20" s="1"/>
  <c r="O96" i="19" s="1"/>
  <c r="O104" i="19" s="1"/>
  <c r="D34" i="20"/>
  <c r="D35" i="20" s="1"/>
  <c r="F27" i="20"/>
  <c r="F28" i="20" s="1"/>
  <c r="G29" i="20" s="1"/>
  <c r="O48" i="20"/>
  <c r="O49" i="20" s="1"/>
  <c r="O34" i="20"/>
  <c r="O35" i="20" s="1"/>
  <c r="F48" i="20"/>
  <c r="F49" i="20" s="1"/>
  <c r="G50" i="20" s="1"/>
  <c r="L55" i="20"/>
  <c r="L56" i="20" s="1"/>
  <c r="M57" i="20" s="1"/>
  <c r="N27" i="20"/>
  <c r="N28" i="20" s="1"/>
  <c r="O29" i="20" s="1"/>
  <c r="O30" i="20" s="1"/>
  <c r="O92" i="19" s="1"/>
  <c r="O100" i="19" s="1"/>
  <c r="D48" i="20"/>
  <c r="D49" i="20" s="1"/>
  <c r="J55" i="20"/>
  <c r="J56" i="20" s="1"/>
  <c r="K57" i="20" s="1"/>
  <c r="K41" i="20"/>
  <c r="K42" i="20" s="1"/>
  <c r="L43" i="20" s="1"/>
  <c r="L44" i="20" s="1"/>
  <c r="L94" i="19" s="1"/>
  <c r="L102" i="19" s="1"/>
  <c r="L34" i="20"/>
  <c r="L35" i="20" s="1"/>
  <c r="M36" i="20" s="1"/>
  <c r="AC203" i="17"/>
  <c r="AD203" i="17"/>
  <c r="S193" i="17"/>
  <c r="T193" i="17"/>
  <c r="S211" i="17"/>
  <c r="T211" i="17"/>
  <c r="AC211" i="17"/>
  <c r="AD211" i="17"/>
  <c r="AD342" i="17"/>
  <c r="AC342" i="17"/>
  <c r="AD330" i="17"/>
  <c r="AC330" i="17"/>
  <c r="AD266" i="17"/>
  <c r="AC266" i="17"/>
  <c r="J344" i="17"/>
  <c r="I344" i="17"/>
  <c r="J326" i="17"/>
  <c r="I326" i="17"/>
  <c r="AC230" i="17"/>
  <c r="AD230" i="17"/>
  <c r="J209" i="17"/>
  <c r="AD363" i="17"/>
  <c r="AD362" i="17"/>
  <c r="AC362" i="17"/>
  <c r="S344" i="17"/>
  <c r="T344" i="17"/>
  <c r="AD310" i="17"/>
  <c r="AC310" i="17"/>
  <c r="I194" i="17"/>
  <c r="J194" i="17"/>
  <c r="T178" i="17"/>
  <c r="S178" i="17"/>
  <c r="J376" i="17"/>
  <c r="I376" i="17"/>
  <c r="T290" i="17"/>
  <c r="S290" i="17"/>
  <c r="S244" i="17"/>
  <c r="T244" i="17"/>
  <c r="AC195" i="17"/>
  <c r="AD195" i="17"/>
  <c r="S343" i="17"/>
  <c r="T343" i="17"/>
  <c r="S276" i="17"/>
  <c r="T276" i="17"/>
  <c r="T270" i="17"/>
  <c r="S270" i="17"/>
  <c r="T180" i="17"/>
  <c r="J336" i="17"/>
  <c r="I336" i="17"/>
  <c r="S336" i="17"/>
  <c r="T336" i="17"/>
  <c r="S311" i="17"/>
  <c r="T311" i="17"/>
  <c r="AD209" i="17"/>
  <c r="AC209" i="17"/>
  <c r="AC131" i="17"/>
  <c r="AD131" i="17"/>
  <c r="S283" i="17"/>
  <c r="T283" i="17"/>
  <c r="S192" i="17"/>
  <c r="T192" i="17"/>
  <c r="J155" i="17"/>
  <c r="I155" i="17"/>
  <c r="AC41" i="17"/>
  <c r="AD41" i="17"/>
  <c r="AC374" i="17"/>
  <c r="AD367" i="17"/>
  <c r="J361" i="17"/>
  <c r="J351" i="17"/>
  <c r="T351" i="17"/>
  <c r="I350" i="17"/>
  <c r="T341" i="17"/>
  <c r="T335" i="17"/>
  <c r="I334" i="17"/>
  <c r="J327" i="17"/>
  <c r="T319" i="17"/>
  <c r="AC318" i="17"/>
  <c r="S302" i="17"/>
  <c r="J297" i="17"/>
  <c r="T292" i="17"/>
  <c r="J289" i="17"/>
  <c r="T287" i="17"/>
  <c r="AC286" i="17"/>
  <c r="J281" i="17"/>
  <c r="T279" i="17"/>
  <c r="AC278" i="17"/>
  <c r="T277" i="17"/>
  <c r="J271" i="17"/>
  <c r="AD265" i="17"/>
  <c r="AD263" i="17"/>
  <c r="T263" i="17"/>
  <c r="J255" i="17"/>
  <c r="T247" i="17"/>
  <c r="S246" i="17"/>
  <c r="T245" i="17"/>
  <c r="S235" i="17"/>
  <c r="I228" i="17"/>
  <c r="T227" i="17"/>
  <c r="J226" i="17"/>
  <c r="I226" i="17"/>
  <c r="AC223" i="17"/>
  <c r="S219" i="17"/>
  <c r="AC214" i="17"/>
  <c r="T208" i="17"/>
  <c r="I207" i="17"/>
  <c r="J196" i="17"/>
  <c r="AD196" i="17"/>
  <c r="AC196" i="17"/>
  <c r="J192" i="17"/>
  <c r="I192" i="17"/>
  <c r="S117" i="17"/>
  <c r="T117" i="17"/>
  <c r="AC93" i="17"/>
  <c r="AD93" i="17"/>
  <c r="AC89" i="17"/>
  <c r="AC29" i="17"/>
  <c r="AD29" i="17"/>
  <c r="I372" i="17"/>
  <c r="J369" i="17"/>
  <c r="AC364" i="17"/>
  <c r="AC340" i="17"/>
  <c r="AD313" i="17"/>
  <c r="J305" i="17"/>
  <c r="T303" i="17"/>
  <c r="I300" i="17"/>
  <c r="AC294" i="17"/>
  <c r="AC292" i="17"/>
  <c r="J282" i="17"/>
  <c r="T281" i="17"/>
  <c r="AD273" i="17"/>
  <c r="J257" i="17"/>
  <c r="AC246" i="17"/>
  <c r="I232" i="17"/>
  <c r="T229" i="17"/>
  <c r="S176" i="17"/>
  <c r="T176" i="17"/>
  <c r="AC169" i="17"/>
  <c r="J166" i="17"/>
  <c r="I166" i="17"/>
  <c r="I151" i="17"/>
  <c r="J151" i="17"/>
  <c r="T94" i="17"/>
  <c r="S94" i="17"/>
  <c r="AC81" i="17"/>
  <c r="AD81" i="17"/>
  <c r="T72" i="17"/>
  <c r="AD72" i="17"/>
  <c r="AC72" i="17"/>
  <c r="I62" i="17"/>
  <c r="J62" i="17"/>
  <c r="AD36" i="17"/>
  <c r="AC36" i="17"/>
  <c r="AC173" i="17"/>
  <c r="AD173" i="17"/>
  <c r="J169" i="17"/>
  <c r="J162" i="17"/>
  <c r="I162" i="17"/>
  <c r="AC151" i="17"/>
  <c r="AD151" i="17"/>
  <c r="J148" i="17"/>
  <c r="I148" i="17"/>
  <c r="AD126" i="17"/>
  <c r="AC126" i="17"/>
  <c r="AD124" i="17"/>
  <c r="AC124" i="17"/>
  <c r="I99" i="17"/>
  <c r="J99" i="17"/>
  <c r="S85" i="17"/>
  <c r="T85" i="17"/>
  <c r="T65" i="17"/>
  <c r="S65" i="17"/>
  <c r="I65" i="17"/>
  <c r="J65" i="17"/>
  <c r="AC43" i="17"/>
  <c r="AD43" i="17"/>
  <c r="AD218" i="17"/>
  <c r="AC218" i="17"/>
  <c r="J216" i="17"/>
  <c r="I216" i="17"/>
  <c r="I191" i="17"/>
  <c r="J191" i="17"/>
  <c r="AC191" i="17"/>
  <c r="AD191" i="17"/>
  <c r="J184" i="17"/>
  <c r="I184" i="17"/>
  <c r="S179" i="17"/>
  <c r="T179" i="17"/>
  <c r="AC129" i="17"/>
  <c r="AD129" i="17"/>
  <c r="I370" i="17"/>
  <c r="J365" i="17"/>
  <c r="T355" i="17"/>
  <c r="I354" i="17"/>
  <c r="AD347" i="17"/>
  <c r="AC346" i="17"/>
  <c r="J331" i="17"/>
  <c r="AC322" i="17"/>
  <c r="AD315" i="17"/>
  <c r="I306" i="17"/>
  <c r="AD283" i="17"/>
  <c r="AD274" i="17"/>
  <c r="AD253" i="17"/>
  <c r="AC236" i="17"/>
  <c r="AD234" i="17"/>
  <c r="AC234" i="17"/>
  <c r="T225" i="17"/>
  <c r="T224" i="17"/>
  <c r="AC220" i="17"/>
  <c r="T201" i="17"/>
  <c r="S190" i="17"/>
  <c r="I190" i="17"/>
  <c r="AC183" i="17"/>
  <c r="I183" i="17"/>
  <c r="J183" i="17"/>
  <c r="AD182" i="17"/>
  <c r="AC182" i="17"/>
  <c r="I161" i="17"/>
  <c r="T147" i="17"/>
  <c r="AC137" i="17"/>
  <c r="AD137" i="17"/>
  <c r="S124" i="17"/>
  <c r="S101" i="17"/>
  <c r="T101" i="17"/>
  <c r="S77" i="17"/>
  <c r="T77" i="17"/>
  <c r="AC77" i="17"/>
  <c r="AD77" i="17"/>
  <c r="T70" i="17"/>
  <c r="S70" i="17"/>
  <c r="AC25" i="17"/>
  <c r="J242" i="17"/>
  <c r="I237" i="17"/>
  <c r="J237" i="17"/>
  <c r="I221" i="17"/>
  <c r="J221" i="17"/>
  <c r="I218" i="17"/>
  <c r="J212" i="17"/>
  <c r="AC213" i="17"/>
  <c r="AD213" i="17"/>
  <c r="AD208" i="17"/>
  <c r="AC208" i="17"/>
  <c r="AD200" i="17"/>
  <c r="AC200" i="17"/>
  <c r="S197" i="17"/>
  <c r="T197" i="17"/>
  <c r="S188" i="17"/>
  <c r="S183" i="17"/>
  <c r="S171" i="17"/>
  <c r="T171" i="17"/>
  <c r="I145" i="17"/>
  <c r="J145" i="17"/>
  <c r="S133" i="17"/>
  <c r="T133" i="17"/>
  <c r="S127" i="17"/>
  <c r="S100" i="17"/>
  <c r="T100" i="17"/>
  <c r="I90" i="17"/>
  <c r="J90" i="17"/>
  <c r="I77" i="17"/>
  <c r="J77" i="17"/>
  <c r="I75" i="17"/>
  <c r="J75" i="17"/>
  <c r="AD66" i="17"/>
  <c r="AC66" i="17"/>
  <c r="S29" i="17"/>
  <c r="T29" i="17"/>
  <c r="I27" i="17"/>
  <c r="J27" i="17"/>
  <c r="J224" i="17"/>
  <c r="I224" i="17"/>
  <c r="I195" i="17"/>
  <c r="J195" i="17"/>
  <c r="I177" i="17"/>
  <c r="J177" i="17"/>
  <c r="AD174" i="17"/>
  <c r="AC174" i="17"/>
  <c r="T170" i="17"/>
  <c r="S170" i="17"/>
  <c r="S155" i="17"/>
  <c r="T155" i="17"/>
  <c r="S141" i="17"/>
  <c r="T141" i="17"/>
  <c r="AD138" i="17"/>
  <c r="AC138" i="17"/>
  <c r="J104" i="17"/>
  <c r="I104" i="17"/>
  <c r="T90" i="17"/>
  <c r="S90" i="17"/>
  <c r="J68" i="17"/>
  <c r="I68" i="17"/>
  <c r="S51" i="17"/>
  <c r="T51" i="17"/>
  <c r="T169" i="17"/>
  <c r="S162" i="17"/>
  <c r="T161" i="17"/>
  <c r="AD149" i="17"/>
  <c r="AC112" i="17"/>
  <c r="S110" i="17"/>
  <c r="AD109" i="17"/>
  <c r="T99" i="17"/>
  <c r="AC98" i="17"/>
  <c r="S86" i="17"/>
  <c r="J83" i="17"/>
  <c r="T80" i="17"/>
  <c r="AC78" i="17"/>
  <c r="T75" i="17"/>
  <c r="J74" i="17"/>
  <c r="J63" i="17"/>
  <c r="AC57" i="17"/>
  <c r="AD54" i="17"/>
  <c r="I31" i="17"/>
  <c r="J31" i="17"/>
  <c r="AD22" i="17"/>
  <c r="AC22" i="17"/>
  <c r="S234" i="17"/>
  <c r="J211" i="17"/>
  <c r="T187" i="17"/>
  <c r="AC186" i="17"/>
  <c r="T181" i="17"/>
  <c r="I178" i="17"/>
  <c r="I176" i="17"/>
  <c r="T173" i="17"/>
  <c r="J170" i="17"/>
  <c r="T165" i="17"/>
  <c r="AD163" i="17"/>
  <c r="T160" i="17"/>
  <c r="T151" i="17"/>
  <c r="S146" i="17"/>
  <c r="I144" i="17"/>
  <c r="T144" i="17"/>
  <c r="AD139" i="17"/>
  <c r="T136" i="17"/>
  <c r="J131" i="17"/>
  <c r="T128" i="17"/>
  <c r="T125" i="17"/>
  <c r="AD123" i="17"/>
  <c r="T123" i="17"/>
  <c r="I116" i="17"/>
  <c r="I100" i="17"/>
  <c r="AC90" i="17"/>
  <c r="T89" i="17"/>
  <c r="T88" i="17"/>
  <c r="I84" i="17"/>
  <c r="AC76" i="17"/>
  <c r="J71" i="17"/>
  <c r="T64" i="17"/>
  <c r="J61" i="17"/>
  <c r="J57" i="17"/>
  <c r="S47" i="17"/>
  <c r="T47" i="17"/>
  <c r="I42" i="17"/>
  <c r="J41" i="17"/>
  <c r="AD30" i="17"/>
  <c r="AC30" i="17"/>
  <c r="I26" i="17"/>
  <c r="J26" i="17"/>
  <c r="T189" i="17"/>
  <c r="I188" i="17"/>
  <c r="AC184" i="17"/>
  <c r="T156" i="17"/>
  <c r="S154" i="17"/>
  <c r="AD61" i="17"/>
  <c r="AD58" i="17"/>
  <c r="I54" i="17"/>
  <c r="J54" i="17"/>
  <c r="S48" i="17"/>
  <c r="AC39" i="17"/>
  <c r="AD39" i="17"/>
  <c r="I38" i="17"/>
  <c r="J38" i="17"/>
  <c r="S37" i="17"/>
  <c r="T37" i="17"/>
  <c r="S26" i="17"/>
  <c r="T26" i="17"/>
  <c r="S23" i="17"/>
  <c r="T23" i="17"/>
  <c r="S66" i="17"/>
  <c r="T63" i="17"/>
  <c r="T46" i="17"/>
  <c r="S46" i="17"/>
  <c r="I34" i="17"/>
  <c r="J34" i="17"/>
  <c r="T105" i="17"/>
  <c r="I86" i="17"/>
  <c r="AC64" i="17"/>
  <c r="S62" i="17"/>
  <c r="AD27" i="17"/>
  <c r="S28" i="17"/>
  <c r="T28" i="17"/>
  <c r="AD38" i="17"/>
  <c r="AC38" i="17"/>
  <c r="FA10" i="18"/>
  <c r="FA12" i="18" s="1"/>
  <c r="FB10" i="18"/>
  <c r="FB12" i="18" s="1"/>
  <c r="EV10" i="18"/>
  <c r="EV12" i="18" s="1"/>
  <c r="EX10" i="18"/>
  <c r="EX12" i="18" s="1"/>
  <c r="FD30" i="18"/>
  <c r="ET10" i="18"/>
  <c r="ET12" i="18" s="1"/>
  <c r="J35" i="17"/>
  <c r="EU10" i="18"/>
  <c r="EU12" i="18" s="1"/>
  <c r="AT37" i="17"/>
  <c r="ED12" i="18"/>
  <c r="EP10" i="18"/>
  <c r="EP12" i="18" s="1"/>
  <c r="AC28" i="17"/>
  <c r="EY10" i="18"/>
  <c r="EY12" i="18" s="1"/>
  <c r="ER10" i="18"/>
  <c r="EW10" i="18"/>
  <c r="EW12" i="18" s="1"/>
  <c r="EP17" i="18"/>
  <c r="EQ18" i="18"/>
  <c r="P18" i="18"/>
  <c r="U18" i="18" s="1"/>
  <c r="AD23" i="17"/>
  <c r="J21" i="17"/>
  <c r="AC231" i="19"/>
  <c r="Q213" i="19"/>
  <c r="DM39" i="18"/>
  <c r="DN39" i="18"/>
  <c r="T18" i="19"/>
  <c r="T43" i="22" s="1"/>
  <c r="U17" i="19"/>
  <c r="U21" i="22" s="1"/>
  <c r="U17" i="23" s="1"/>
  <c r="U18" i="19"/>
  <c r="U43" i="22" s="1"/>
  <c r="DN19" i="18"/>
  <c r="W213" i="19"/>
  <c r="W168" i="19" s="1"/>
  <c r="W15" i="19" s="1"/>
  <c r="W12" i="19" s="1"/>
  <c r="Z168" i="19"/>
  <c r="Z15" i="19" s="1"/>
  <c r="Z12" i="19" s="1"/>
  <c r="DF18" i="18"/>
  <c r="DG18" i="18" s="1"/>
  <c r="DH18" i="18" s="1"/>
  <c r="DI18" i="18" s="1"/>
  <c r="DJ18" i="18" s="1"/>
  <c r="DK18" i="18" s="1"/>
  <c r="DL18" i="18" s="1"/>
  <c r="DM18" i="18" s="1"/>
  <c r="DP18" i="18"/>
  <c r="DF38" i="18"/>
  <c r="DG38" i="18" s="1"/>
  <c r="DH38" i="18" s="1"/>
  <c r="DI38" i="18" s="1"/>
  <c r="DJ38" i="18" s="1"/>
  <c r="DK38" i="18" s="1"/>
  <c r="DL38" i="18" s="1"/>
  <c r="DM38" i="18" s="1"/>
  <c r="DN38" i="18"/>
  <c r="DZ18" i="18"/>
  <c r="DQ18" i="18"/>
  <c r="DW18" i="18"/>
  <c r="DR18" i="18"/>
  <c r="DV18" i="18"/>
  <c r="AD17" i="17"/>
  <c r="AC17" i="17"/>
  <c r="H213" i="19"/>
  <c r="H168" i="19" s="1"/>
  <c r="H15" i="19" s="1"/>
  <c r="DN41" i="18"/>
  <c r="S230" i="19"/>
  <c r="AC230" i="19" s="1"/>
  <c r="AC187" i="19"/>
  <c r="V227" i="19"/>
  <c r="AC184" i="19"/>
  <c r="V170" i="19"/>
  <c r="AC170" i="19" s="1"/>
  <c r="DI40" i="18"/>
  <c r="CP34" i="18"/>
  <c r="M213" i="19"/>
  <c r="M168" i="19" s="1"/>
  <c r="M15" i="19" s="1"/>
  <c r="DI37" i="18"/>
  <c r="DJ37" i="18" s="1"/>
  <c r="DK37" i="18" s="1"/>
  <c r="DL37" i="18" s="1"/>
  <c r="DM37" i="18" s="1"/>
  <c r="G213" i="19"/>
  <c r="G168" i="19" s="1"/>
  <c r="G15" i="19" s="1"/>
  <c r="I170" i="19"/>
  <c r="I220" i="19"/>
  <c r="I213" i="19" s="1"/>
  <c r="I168" i="19" s="1"/>
  <c r="I15" i="19" s="1"/>
  <c r="DN37" i="18"/>
  <c r="E26" i="13"/>
  <c r="E42" i="13"/>
  <c r="AT52" i="18"/>
  <c r="AM21" i="18"/>
  <c r="AP21" i="18"/>
  <c r="AM25" i="18"/>
  <c r="AP25" i="18"/>
  <c r="AQ53" i="18"/>
  <c r="AS22" i="18"/>
  <c r="AV52" i="18"/>
  <c r="AO21" i="18"/>
  <c r="AU21" i="18"/>
  <c r="AO25" i="18"/>
  <c r="AU25" i="18"/>
  <c r="AV53" i="18"/>
  <c r="AN56" i="18"/>
  <c r="AP52" i="18"/>
  <c r="AN21" i="18"/>
  <c r="AV21" i="18"/>
  <c r="AT25" i="18"/>
  <c r="AN25" i="18"/>
  <c r="AS53" i="18"/>
  <c r="AP56" i="18"/>
  <c r="AR52" i="18"/>
  <c r="AT21" i="18"/>
  <c r="AS25" i="18"/>
  <c r="AK53" i="18"/>
  <c r="AP53" i="18"/>
  <c r="AR56" i="18"/>
  <c r="AL52" i="18"/>
  <c r="AL21" i="18"/>
  <c r="AQ25" i="18"/>
  <c r="AM53" i="18"/>
  <c r="AL22" i="18"/>
  <c r="AM52" i="18"/>
  <c r="AK21" i="18"/>
  <c r="AR21" i="18"/>
  <c r="AK25" i="18"/>
  <c r="AR25" i="18"/>
  <c r="AN53" i="18"/>
  <c r="AT53" i="18"/>
  <c r="AR53" i="18"/>
  <c r="AV25" i="18"/>
  <c r="AK51" i="18"/>
  <c r="AM47" i="18"/>
  <c r="AO43" i="18"/>
  <c r="AL31" i="18"/>
  <c r="AK31" i="18"/>
  <c r="AN48" i="18"/>
  <c r="AS17" i="18"/>
  <c r="AV43" i="18"/>
  <c r="AT33" i="18"/>
  <c r="AS55" i="18"/>
  <c r="AP31" i="18"/>
  <c r="AM35" i="18"/>
  <c r="AU11" i="18"/>
  <c r="AR24" i="18"/>
  <c r="AU31" i="18"/>
  <c r="AS36" i="18"/>
  <c r="AR55" i="18"/>
  <c r="AL17" i="18"/>
  <c r="AQ20" i="18"/>
  <c r="AS30" i="18"/>
  <c r="AP46" i="18"/>
  <c r="AN29" i="18"/>
  <c r="AP15" i="18"/>
  <c r="AR36" i="18"/>
  <c r="AM46" i="18"/>
  <c r="AV17" i="18"/>
  <c r="AT32" i="18"/>
  <c r="AQ47" i="18"/>
  <c r="AS10" i="18"/>
  <c r="AP45" i="18"/>
  <c r="AQ23" i="18"/>
  <c r="AO23" i="18"/>
  <c r="AR16" i="18"/>
  <c r="AK33" i="18"/>
  <c r="AM23" i="18"/>
  <c r="AP16" i="18"/>
  <c r="AS49" i="18"/>
  <c r="AR54" i="18"/>
  <c r="AK34" i="18"/>
  <c r="AQ10" i="18"/>
  <c r="AP49" i="18"/>
  <c r="AS52" i="18"/>
  <c r="AL25" i="18"/>
  <c r="AK55" i="18"/>
  <c r="AM51" i="18"/>
  <c r="AO47" i="18"/>
  <c r="AL35" i="18"/>
  <c r="AK46" i="18"/>
  <c r="AO35" i="18"/>
  <c r="AS20" i="18"/>
  <c r="AV47" i="18"/>
  <c r="AT44" i="18"/>
  <c r="AR30" i="18"/>
  <c r="AP35" i="18"/>
  <c r="AM50" i="18"/>
  <c r="AQ11" i="18"/>
  <c r="AP17" i="18"/>
  <c r="AU35" i="18"/>
  <c r="AS44" i="18"/>
  <c r="AQ30" i="18"/>
  <c r="AM54" i="18"/>
  <c r="AS11" i="18"/>
  <c r="AV34" i="18"/>
  <c r="AS46" i="18"/>
  <c r="AP54" i="18"/>
  <c r="AN44" i="18"/>
  <c r="AV35" i="18"/>
  <c r="AR44" i="18"/>
  <c r="AN32" i="18"/>
  <c r="AU17" i="18"/>
  <c r="AT47" i="18"/>
  <c r="AQ55" i="18"/>
  <c r="AS23" i="18"/>
  <c r="AL16" i="18"/>
  <c r="AU32" i="18"/>
  <c r="AV11" i="18"/>
  <c r="AN54" i="18"/>
  <c r="AQ16" i="18"/>
  <c r="AL30" i="18"/>
  <c r="AU54" i="18"/>
  <c r="AM48" i="18"/>
  <c r="AL45" i="18"/>
  <c r="AO42" i="18"/>
  <c r="AL50" i="18"/>
  <c r="AN45" i="18"/>
  <c r="AU16" i="18"/>
  <c r="AQ52" i="18"/>
  <c r="AS21" i="18"/>
  <c r="AO53" i="18"/>
  <c r="AK20" i="18"/>
  <c r="AM55" i="18"/>
  <c r="AO51" i="18"/>
  <c r="AL15" i="18"/>
  <c r="AL32" i="18"/>
  <c r="AO50" i="18"/>
  <c r="AS24" i="18"/>
  <c r="AV51" i="18"/>
  <c r="AT48" i="18"/>
  <c r="AR46" i="18"/>
  <c r="AP43" i="18"/>
  <c r="AM15" i="18"/>
  <c r="AV15" i="18"/>
  <c r="AP20" i="18"/>
  <c r="AU43" i="18"/>
  <c r="AS48" i="18"/>
  <c r="AP32" i="18"/>
  <c r="AM10" i="18"/>
  <c r="AM12" i="18" s="1"/>
  <c r="AP10" i="18"/>
  <c r="AP12" i="18" s="1"/>
  <c r="AV46" i="18"/>
  <c r="AS54" i="18"/>
  <c r="AK42" i="18"/>
  <c r="AN17" i="18"/>
  <c r="AU36" i="18"/>
  <c r="AQ31" i="18"/>
  <c r="AN47" i="18"/>
  <c r="AU24" i="18"/>
  <c r="AT55" i="18"/>
  <c r="AP34" i="18"/>
  <c r="AV45" i="18"/>
  <c r="AO49" i="18"/>
  <c r="AT35" i="18"/>
  <c r="AS16" i="18"/>
  <c r="AK54" i="18"/>
  <c r="AN34" i="18"/>
  <c r="AK44" i="18"/>
  <c r="AN42" i="18"/>
  <c r="AO17" i="18"/>
  <c r="AT45" i="18"/>
  <c r="AN10" i="18"/>
  <c r="AN12" i="18" s="1"/>
  <c r="AO48" i="18"/>
  <c r="AL34" i="18"/>
  <c r="AQ45" i="18"/>
  <c r="AT34" i="18"/>
  <c r="AK52" i="18"/>
  <c r="AQ21" i="18"/>
  <c r="AL53" i="18"/>
  <c r="AK24" i="18"/>
  <c r="AM20" i="18"/>
  <c r="AO55" i="18"/>
  <c r="AM29" i="18"/>
  <c r="AL47" i="18"/>
  <c r="AO15" i="18"/>
  <c r="AR19" i="18"/>
  <c r="AV55" i="18"/>
  <c r="AS31" i="18"/>
  <c r="AR50" i="18"/>
  <c r="AP47" i="18"/>
  <c r="AN36" i="18"/>
  <c r="AV24" i="18"/>
  <c r="AP24" i="18"/>
  <c r="AU47" i="18"/>
  <c r="AR31" i="18"/>
  <c r="AP36" i="18"/>
  <c r="AV54" i="18"/>
  <c r="AR33" i="18"/>
  <c r="AK15" i="18"/>
  <c r="AR11" i="18"/>
  <c r="AU44" i="18"/>
  <c r="AQ46" i="18"/>
  <c r="AN20" i="18"/>
  <c r="AS15" i="18"/>
  <c r="AS34" i="18"/>
  <c r="AP42" i="18"/>
  <c r="AU48" i="18"/>
  <c r="AV31" i="18"/>
  <c r="AS29" i="18"/>
  <c r="AM49" i="18"/>
  <c r="AL42" i="18"/>
  <c r="AR34" i="18"/>
  <c r="AR49" i="18"/>
  <c r="AN38" i="18"/>
  <c r="AM33" i="18"/>
  <c r="AR45" i="18"/>
  <c r="AO33" i="18"/>
  <c r="AU34" i="18"/>
  <c r="AM45" i="18"/>
  <c r="AK17" i="18"/>
  <c r="AK32" i="18"/>
  <c r="AK11" i="18"/>
  <c r="AM24" i="18"/>
  <c r="AO20" i="18"/>
  <c r="AN31" i="18"/>
  <c r="AL55" i="18"/>
  <c r="AT11" i="18"/>
  <c r="AQ15" i="18"/>
  <c r="AU30" i="18"/>
  <c r="AS35" i="18"/>
  <c r="AQ29" i="18"/>
  <c r="AP51" i="18"/>
  <c r="AN43" i="18"/>
  <c r="AU19" i="18"/>
  <c r="AV29" i="18"/>
  <c r="AU51" i="18"/>
  <c r="AR35" i="18"/>
  <c r="AP44" i="18"/>
  <c r="AN55" i="18"/>
  <c r="AU20" i="18"/>
  <c r="AU33" i="18"/>
  <c r="AQ36" i="18"/>
  <c r="AL36" i="18"/>
  <c r="AV16" i="18"/>
  <c r="AT31" i="18"/>
  <c r="AQ54" i="18"/>
  <c r="AO31" i="18"/>
  <c r="AV30" i="18"/>
  <c r="AS42" i="18"/>
  <c r="AP50" i="18"/>
  <c r="AT42" i="18"/>
  <c r="AT50" i="18"/>
  <c r="AR32" i="18"/>
  <c r="AQ49" i="18"/>
  <c r="AR42" i="18"/>
  <c r="AQ34" i="18"/>
  <c r="AV49" i="18"/>
  <c r="AL10" i="18"/>
  <c r="AN30" i="18"/>
  <c r="AO41" i="18"/>
  <c r="AU10" i="18"/>
  <c r="AU12" i="18" s="1"/>
  <c r="AL46" i="18"/>
  <c r="AN50" i="18"/>
  <c r="AP23" i="18"/>
  <c r="AU53" i="18"/>
  <c r="AK47" i="18"/>
  <c r="AM43" i="18"/>
  <c r="AO36" i="18"/>
  <c r="AK29" i="18"/>
  <c r="AO29" i="18"/>
  <c r="AN33" i="18"/>
  <c r="AU15" i="18"/>
  <c r="AV36" i="18"/>
  <c r="AT29" i="18"/>
  <c r="AS51" i="18"/>
  <c r="AQ48" i="18"/>
  <c r="AL48" i="18"/>
  <c r="AO30" i="18"/>
  <c r="AR20" i="18"/>
  <c r="AV48" i="18"/>
  <c r="AS32" i="18"/>
  <c r="AR51" i="18"/>
  <c r="AL44" i="18"/>
  <c r="AO10" i="18"/>
  <c r="AO12" i="18" s="1"/>
  <c r="AQ17" i="18"/>
  <c r="AT51" i="18"/>
  <c r="AP30" i="18"/>
  <c r="AM30" i="18"/>
  <c r="AR15" i="18"/>
  <c r="AS33" i="18"/>
  <c r="AM31" i="18"/>
  <c r="AU29" i="18"/>
  <c r="AQ32" i="18"/>
  <c r="AO34" i="18"/>
  <c r="AQ42" i="18"/>
  <c r="AT20" i="18"/>
  <c r="AK50" i="18"/>
  <c r="AQ41" i="18"/>
  <c r="AK16" i="18"/>
  <c r="AM17" i="18"/>
  <c r="AV23" i="18"/>
  <c r="AM16" i="18"/>
  <c r="AK49" i="18"/>
  <c r="AU23" i="18"/>
  <c r="AM34" i="18"/>
  <c r="AM42" i="18"/>
  <c r="AT49" i="18"/>
  <c r="AV10" i="18"/>
  <c r="AV12" i="18" s="1"/>
  <c r="AU52" i="18"/>
  <c r="AO56" i="18"/>
  <c r="V7" i="23"/>
  <c r="V7" i="22"/>
  <c r="V7" i="20"/>
  <c r="V7" i="21"/>
  <c r="V7" i="11"/>
  <c r="V7" i="5"/>
  <c r="AP6" i="18"/>
  <c r="M37" i="11"/>
  <c r="M50" i="11"/>
  <c r="M41" i="11"/>
  <c r="M42" i="11"/>
  <c r="M24" i="11"/>
  <c r="M32" i="11"/>
  <c r="AS43" i="18"/>
  <c r="AL20" i="18"/>
  <c r="AM32" i="18"/>
  <c r="AR40" i="18"/>
  <c r="AT54" i="18"/>
  <c r="AT43" i="18"/>
  <c r="AR47" i="18"/>
  <c r="AN24" i="18"/>
  <c r="AU50" i="18"/>
  <c r="AN15" i="18"/>
  <c r="AK43" i="18"/>
  <c r="AW43" i="18" s="1"/>
  <c r="AJ37" i="18"/>
  <c r="AV18" i="18"/>
  <c r="F57" i="20"/>
  <c r="F58" i="20" s="1"/>
  <c r="F96" i="19" s="1"/>
  <c r="F104" i="19" s="1"/>
  <c r="E58" i="20"/>
  <c r="AL54" i="18"/>
  <c r="AL23" i="18"/>
  <c r="AL19" i="18"/>
  <c r="AQ50" i="18"/>
  <c r="AV42" i="18"/>
  <c r="AT17" i="18"/>
  <c r="AT16" i="18"/>
  <c r="AU55" i="18"/>
  <c r="AP55" i="18"/>
  <c r="AQ24" i="18"/>
  <c r="AO24" i="18"/>
  <c r="AN49" i="18"/>
  <c r="AL49" i="18"/>
  <c r="AR10" i="18"/>
  <c r="AR12" i="18" s="1"/>
  <c r="AR48" i="18"/>
  <c r="AT10" i="18"/>
  <c r="AT12" i="18" s="1"/>
  <c r="AL24" i="18"/>
  <c r="AO54" i="18"/>
  <c r="AV44" i="18"/>
  <c r="AQ44" i="18"/>
  <c r="AV20" i="18"/>
  <c r="AO32" i="18"/>
  <c r="D178" i="19"/>
  <c r="D171" i="19"/>
  <c r="D177" i="19"/>
  <c r="D179" i="19"/>
  <c r="D172" i="19"/>
  <c r="AJ21" i="18"/>
  <c r="N50" i="20"/>
  <c r="N51" i="20" s="1"/>
  <c r="N95" i="19" s="1"/>
  <c r="N103" i="19" s="1"/>
  <c r="G17" i="11"/>
  <c r="G25" i="11"/>
  <c r="G41" i="11"/>
  <c r="G24" i="11"/>
  <c r="G42" i="11"/>
  <c r="G50" i="11"/>
  <c r="G37" i="11"/>
  <c r="J7" i="11"/>
  <c r="J7" i="5"/>
  <c r="AD6" i="18"/>
  <c r="CT6" i="18"/>
  <c r="J7" i="19"/>
  <c r="J7" i="22"/>
  <c r="J7" i="23"/>
  <c r="J7" i="20"/>
  <c r="I12" i="20"/>
  <c r="F50" i="20"/>
  <c r="F51" i="20" s="1"/>
  <c r="F95" i="19" s="1"/>
  <c r="F103" i="19" s="1"/>
  <c r="N36" i="20"/>
  <c r="N37" i="20" s="1"/>
  <c r="N93" i="19" s="1"/>
  <c r="N101" i="19" s="1"/>
  <c r="M37" i="20"/>
  <c r="M93" i="19" s="1"/>
  <c r="M101" i="19" s="1"/>
  <c r="N29" i="20"/>
  <c r="N30" i="20" s="1"/>
  <c r="N92" i="19" s="1"/>
  <c r="N100" i="19" s="1"/>
  <c r="Q100" i="19"/>
  <c r="AC100" i="19" s="1"/>
  <c r="AC92" i="19"/>
  <c r="J57" i="20"/>
  <c r="J58" i="20" s="1"/>
  <c r="J96" i="19" s="1"/>
  <c r="J104" i="19" s="1"/>
  <c r="I29" i="20"/>
  <c r="I30" i="20" s="1"/>
  <c r="I92" i="19" s="1"/>
  <c r="I100" i="19" s="1"/>
  <c r="N22" i="20"/>
  <c r="N23" i="20" s="1"/>
  <c r="N91" i="19" s="1"/>
  <c r="M12" i="20"/>
  <c r="F29" i="20"/>
  <c r="F30" i="20" s="1"/>
  <c r="F92" i="19" s="1"/>
  <c r="E12" i="20"/>
  <c r="F43" i="20"/>
  <c r="F44" i="20" s="1"/>
  <c r="M22" i="20"/>
  <c r="M23" i="20" s="1"/>
  <c r="M91" i="19" s="1"/>
  <c r="N57" i="20"/>
  <c r="N58" i="20" s="1"/>
  <c r="N96" i="19" s="1"/>
  <c r="N104" i="19" s="1"/>
  <c r="M58" i="20"/>
  <c r="M96" i="19" s="1"/>
  <c r="M104" i="19" s="1"/>
  <c r="D30" i="23"/>
  <c r="L7" i="19"/>
  <c r="AC39" i="18"/>
  <c r="AF39" i="18"/>
  <c r="AH39" i="18"/>
  <c r="Y39" i="18"/>
  <c r="Z39" i="18"/>
  <c r="AA39" i="18"/>
  <c r="AE39" i="18"/>
  <c r="AI39" i="18"/>
  <c r="X39" i="18"/>
  <c r="AG39" i="18"/>
  <c r="AB39" i="18"/>
  <c r="AD39" i="18"/>
  <c r="G96" i="11"/>
  <c r="K96" i="11"/>
  <c r="K83" i="11"/>
  <c r="G83" i="11"/>
  <c r="G78" i="11"/>
  <c r="K78" i="11"/>
  <c r="M26" i="11" s="1"/>
  <c r="G71" i="11"/>
  <c r="K71" i="11"/>
  <c r="G19" i="11" s="1"/>
  <c r="K66" i="11"/>
  <c r="G14" i="11" s="1"/>
  <c r="G66" i="11"/>
  <c r="Z45" i="18"/>
  <c r="AE45" i="18"/>
  <c r="AA45" i="18"/>
  <c r="AG45" i="18"/>
  <c r="Y45" i="18"/>
  <c r="AC45" i="18"/>
  <c r="AF45" i="18"/>
  <c r="AB45" i="18"/>
  <c r="X45" i="18"/>
  <c r="AH45" i="18"/>
  <c r="AI45" i="18"/>
  <c r="AD45" i="18"/>
  <c r="X38" i="18"/>
  <c r="Z38" i="18"/>
  <c r="AA38" i="18"/>
  <c r="AI38" i="18"/>
  <c r="Y38" i="18"/>
  <c r="AG38" i="18"/>
  <c r="AC38" i="18"/>
  <c r="AF38" i="18"/>
  <c r="AB38" i="18"/>
  <c r="AD38" i="18"/>
  <c r="AE38" i="18"/>
  <c r="AH38" i="18"/>
  <c r="K110" i="11"/>
  <c r="G110" i="11"/>
  <c r="G105" i="11"/>
  <c r="K105" i="11"/>
  <c r="G48" i="11" s="1"/>
  <c r="I68" i="11"/>
  <c r="G22" i="20"/>
  <c r="G23" i="20" s="1"/>
  <c r="DA36" i="18"/>
  <c r="M36" i="18"/>
  <c r="R36" i="18" s="1"/>
  <c r="DA35" i="18"/>
  <c r="M35" i="18"/>
  <c r="R35" i="18" s="1"/>
  <c r="AH23" i="18"/>
  <c r="AB23" i="18"/>
  <c r="Y23" i="18"/>
  <c r="AG23" i="18"/>
  <c r="AC23" i="18"/>
  <c r="X23" i="18"/>
  <c r="AA23" i="18"/>
  <c r="AF23" i="18"/>
  <c r="AD23" i="18"/>
  <c r="Z23" i="18"/>
  <c r="AI23" i="18"/>
  <c r="AE23" i="18"/>
  <c r="G100" i="11"/>
  <c r="K100" i="11"/>
  <c r="M43" i="11" s="1"/>
  <c r="K80" i="11"/>
  <c r="G80" i="11"/>
  <c r="K73" i="11"/>
  <c r="G73" i="11"/>
  <c r="O22" i="20"/>
  <c r="L7" i="5"/>
  <c r="AH43" i="18"/>
  <c r="AC43" i="18"/>
  <c r="AF43" i="18"/>
  <c r="X43" i="18"/>
  <c r="Y43" i="18"/>
  <c r="Z43" i="18"/>
  <c r="AA43" i="18"/>
  <c r="AE43" i="18"/>
  <c r="AI43" i="18"/>
  <c r="AG43" i="18"/>
  <c r="AB43" i="18"/>
  <c r="AD43" i="18"/>
  <c r="K102" i="11"/>
  <c r="G45" i="11" s="1"/>
  <c r="G102" i="11"/>
  <c r="K95" i="11"/>
  <c r="G95" i="11"/>
  <c r="G93" i="11"/>
  <c r="K93" i="11"/>
  <c r="G36" i="11" s="1"/>
  <c r="G75" i="11"/>
  <c r="K75" i="11"/>
  <c r="M23" i="11" s="1"/>
  <c r="K70" i="11"/>
  <c r="M18" i="11" s="1"/>
  <c r="G70" i="11"/>
  <c r="O22" i="1"/>
  <c r="O76" i="1"/>
  <c r="O15" i="1"/>
  <c r="K58" i="20"/>
  <c r="K96" i="19" s="1"/>
  <c r="K104" i="19" s="1"/>
  <c r="AF49" i="18"/>
  <c r="AE49" i="18"/>
  <c r="AB49" i="18"/>
  <c r="AH49" i="18"/>
  <c r="AA49" i="18"/>
  <c r="X49" i="18"/>
  <c r="AD49" i="18"/>
  <c r="AI49" i="18"/>
  <c r="AG49" i="18"/>
  <c r="Y49" i="18"/>
  <c r="Z49" i="18"/>
  <c r="AC49" i="18"/>
  <c r="AD42" i="18"/>
  <c r="AC42" i="18"/>
  <c r="AF42" i="18"/>
  <c r="AG42" i="18"/>
  <c r="Y42" i="18"/>
  <c r="Z42" i="18"/>
  <c r="AA42" i="18"/>
  <c r="X42" i="18"/>
  <c r="AE42" i="18"/>
  <c r="AH42" i="18"/>
  <c r="AI42" i="18"/>
  <c r="AB42" i="18"/>
  <c r="G109" i="11"/>
  <c r="K109" i="11"/>
  <c r="G52" i="11" s="1"/>
  <c r="G104" i="11"/>
  <c r="K104" i="11"/>
  <c r="G47" i="11" s="1"/>
  <c r="G82" i="11"/>
  <c r="K82" i="11"/>
  <c r="G30" i="11" s="1"/>
  <c r="G67" i="11"/>
  <c r="K67" i="11"/>
  <c r="K68" i="11"/>
  <c r="Z48" i="18"/>
  <c r="AH48" i="18"/>
  <c r="AD48" i="18"/>
  <c r="AI48" i="18"/>
  <c r="X48" i="18"/>
  <c r="AF48" i="18"/>
  <c r="Y48" i="18"/>
  <c r="AG48" i="18"/>
  <c r="G106" i="11"/>
  <c r="K106" i="11"/>
  <c r="M49" i="11" s="1"/>
  <c r="G97" i="11"/>
  <c r="K97" i="11"/>
  <c r="G40" i="11" s="1"/>
  <c r="G79" i="11"/>
  <c r="K79" i="11"/>
  <c r="G27" i="11" s="1"/>
  <c r="K72" i="11"/>
  <c r="M20" i="11" s="1"/>
  <c r="G72" i="11"/>
  <c r="K65" i="11"/>
  <c r="G65" i="11"/>
  <c r="AM17" i="17"/>
  <c r="AO16" i="17"/>
  <c r="E13" i="5" s="1"/>
  <c r="E30" i="23" s="1"/>
  <c r="AB47" i="18"/>
  <c r="AD47" i="18"/>
  <c r="AH47" i="18"/>
  <c r="AC47" i="18"/>
  <c r="AF47" i="18"/>
  <c r="X47" i="18"/>
  <c r="Y47" i="18"/>
  <c r="Z47" i="18"/>
  <c r="AA47" i="18"/>
  <c r="AE47" i="18"/>
  <c r="AI47" i="18"/>
  <c r="AG47" i="18"/>
  <c r="G111" i="11"/>
  <c r="K111" i="11"/>
  <c r="M54" i="11" s="1"/>
  <c r="AF17" i="17"/>
  <c r="AH16" i="17"/>
  <c r="E12" i="5" s="1"/>
  <c r="D37" i="20"/>
  <c r="E36" i="20"/>
  <c r="E37" i="20" s="1"/>
  <c r="E93" i="19" s="1"/>
  <c r="E101" i="19" s="1"/>
  <c r="DA32" i="18"/>
  <c r="M32" i="18"/>
  <c r="R32" i="18" s="1"/>
  <c r="AC19" i="18"/>
  <c r="AF19" i="18"/>
  <c r="Y19" i="18"/>
  <c r="Y26" i="18" s="1"/>
  <c r="AE19" i="18"/>
  <c r="AE26" i="18" s="1"/>
  <c r="AA19" i="18"/>
  <c r="AA26" i="18" s="1"/>
  <c r="AI19" i="18"/>
  <c r="Z19" i="18"/>
  <c r="Z26" i="18" s="1"/>
  <c r="AG19" i="18"/>
  <c r="AG26" i="18" s="1"/>
  <c r="X19" i="18"/>
  <c r="AD19" i="18"/>
  <c r="AB19" i="18"/>
  <c r="AH19" i="18"/>
  <c r="G108" i="11"/>
  <c r="K108" i="11"/>
  <c r="G103" i="11"/>
  <c r="K103" i="11"/>
  <c r="G46" i="11" s="1"/>
  <c r="G101" i="11"/>
  <c r="K101" i="11"/>
  <c r="G44" i="11" s="1"/>
  <c r="G92" i="11"/>
  <c r="K92" i="11"/>
  <c r="K81" i="11"/>
  <c r="G29" i="11" s="1"/>
  <c r="G81" i="11"/>
  <c r="H76" i="11"/>
  <c r="L76" i="11"/>
  <c r="G74" i="11"/>
  <c r="K74" i="11"/>
  <c r="H41" i="20"/>
  <c r="H42" i="20" s="1"/>
  <c r="J48" i="20"/>
  <c r="J49" i="20" s="1"/>
  <c r="J34" i="20"/>
  <c r="J35" i="20" s="1"/>
  <c r="J20" i="20"/>
  <c r="J21" i="20" s="1"/>
  <c r="N41" i="20"/>
  <c r="N42" i="20" s="1"/>
  <c r="N12" i="20" s="1"/>
  <c r="H55" i="20"/>
  <c r="H56" i="20" s="1"/>
  <c r="F34" i="20"/>
  <c r="F35" i="20" s="1"/>
  <c r="F12" i="20" s="1"/>
  <c r="H20" i="20"/>
  <c r="H21" i="20" s="1"/>
  <c r="G33" i="18"/>
  <c r="Q33" i="18" s="1"/>
  <c r="G29" i="18"/>
  <c r="K34" i="20"/>
  <c r="K35" i="20" s="1"/>
  <c r="K20" i="20"/>
  <c r="K21" i="20" s="1"/>
  <c r="O20" i="20"/>
  <c r="O21" i="20" s="1"/>
  <c r="G27" i="20"/>
  <c r="G28" i="20" s="1"/>
  <c r="G12" i="20" s="1"/>
  <c r="H48" i="20"/>
  <c r="H49" i="20" s="1"/>
  <c r="H34" i="20"/>
  <c r="H35" i="20" s="1"/>
  <c r="L27" i="20"/>
  <c r="L28" i="20" s="1"/>
  <c r="J41" i="20"/>
  <c r="J42" i="20" s="1"/>
  <c r="AC12" i="5" l="1"/>
  <c r="D72" i="19"/>
  <c r="P72" i="19" s="1"/>
  <c r="P144" i="19"/>
  <c r="G18" i="11"/>
  <c r="M36" i="11"/>
  <c r="M48" i="11"/>
  <c r="Q50" i="20"/>
  <c r="Q51" i="20" s="1"/>
  <c r="O51" i="20"/>
  <c r="O95" i="19" s="1"/>
  <c r="O103" i="19" s="1"/>
  <c r="D23" i="20"/>
  <c r="D91" i="19" s="1"/>
  <c r="D99" i="19" s="1"/>
  <c r="E22" i="20"/>
  <c r="E23" i="20" s="1"/>
  <c r="E91" i="19" s="1"/>
  <c r="E99" i="19" s="1"/>
  <c r="D12" i="20"/>
  <c r="Q16" i="18"/>
  <c r="G26" i="18"/>
  <c r="CP33" i="18"/>
  <c r="CQ33" i="18" s="1"/>
  <c r="CR33" i="18" s="1"/>
  <c r="CS33" i="18" s="1"/>
  <c r="AJ46" i="18"/>
  <c r="CP36" i="18"/>
  <c r="CQ36" i="18" s="1"/>
  <c r="CR36" i="18" s="1"/>
  <c r="CS36" i="18" s="1"/>
  <c r="AV18" i="17"/>
  <c r="G14" i="5" s="1"/>
  <c r="G31" i="23" s="1"/>
  <c r="AV20" i="17"/>
  <c r="I14" i="5" s="1"/>
  <c r="I31" i="23" s="1"/>
  <c r="AV23" i="17"/>
  <c r="L14" i="5" s="1"/>
  <c r="L31" i="23" s="1"/>
  <c r="AV15" i="17"/>
  <c r="D14" i="5" s="1"/>
  <c r="AV22" i="17"/>
  <c r="K14" i="5" s="1"/>
  <c r="K31" i="23" s="1"/>
  <c r="AV16" i="17"/>
  <c r="E14" i="5" s="1"/>
  <c r="E31" i="23" s="1"/>
  <c r="AV21" i="17"/>
  <c r="J14" i="5" s="1"/>
  <c r="J31" i="23" s="1"/>
  <c r="AV24" i="17"/>
  <c r="M14" i="5" s="1"/>
  <c r="M31" i="23" s="1"/>
  <c r="AV25" i="17"/>
  <c r="N14" i="5" s="1"/>
  <c r="N31" i="23" s="1"/>
  <c r="AV26" i="17"/>
  <c r="O14" i="5" s="1"/>
  <c r="O31" i="23" s="1"/>
  <c r="G58" i="20"/>
  <c r="G96" i="19" s="1"/>
  <c r="G104" i="19" s="1"/>
  <c r="H57" i="20"/>
  <c r="DA34" i="18"/>
  <c r="M34" i="18"/>
  <c r="R34" i="18" s="1"/>
  <c r="K183" i="19"/>
  <c r="K226" i="19" s="1"/>
  <c r="K172" i="19"/>
  <c r="K215" i="19" s="1"/>
  <c r="K182" i="19"/>
  <c r="K225" i="19" s="1"/>
  <c r="K174" i="19"/>
  <c r="K217" i="19" s="1"/>
  <c r="K181" i="19"/>
  <c r="K224" i="19" s="1"/>
  <c r="K175" i="19"/>
  <c r="K218" i="19" s="1"/>
  <c r="K179" i="19"/>
  <c r="K222" i="19" s="1"/>
  <c r="K173" i="19"/>
  <c r="K216" i="19" s="1"/>
  <c r="K177" i="19"/>
  <c r="K220" i="19" s="1"/>
  <c r="K171" i="19"/>
  <c r="K176" i="19"/>
  <c r="K219" i="19" s="1"/>
  <c r="K178" i="19"/>
  <c r="K221" i="19" s="1"/>
  <c r="K180" i="19"/>
  <c r="K223" i="19" s="1"/>
  <c r="AV19" i="17"/>
  <c r="H14" i="5" s="1"/>
  <c r="H31" i="23" s="1"/>
  <c r="AJ22" i="18"/>
  <c r="AJ55" i="18"/>
  <c r="O24" i="11"/>
  <c r="CP17" i="18"/>
  <c r="CQ17" i="18" s="1"/>
  <c r="CR17" i="18" s="1"/>
  <c r="CS17" i="18" s="1"/>
  <c r="AH26" i="18"/>
  <c r="Z57" i="18"/>
  <c r="G54" i="11"/>
  <c r="AM28" i="17"/>
  <c r="AM39" i="17"/>
  <c r="AO27" i="17"/>
  <c r="Q13" i="5" s="1"/>
  <c r="AJ24" i="18"/>
  <c r="DA31" i="18"/>
  <c r="M31" i="18"/>
  <c r="R31" i="18" s="1"/>
  <c r="AJ56" i="18"/>
  <c r="AJ20" i="18"/>
  <c r="AV40" i="17"/>
  <c r="AE14" i="5" s="1"/>
  <c r="AE31" i="23" s="1"/>
  <c r="AT41" i="17"/>
  <c r="AJ50" i="18"/>
  <c r="H32" i="11"/>
  <c r="F32" i="11"/>
  <c r="G43" i="11"/>
  <c r="AU57" i="18"/>
  <c r="AQ26" i="18"/>
  <c r="AS26" i="18"/>
  <c r="AW24" i="18"/>
  <c r="AW21" i="18"/>
  <c r="E50" i="20"/>
  <c r="E51" i="20" s="1"/>
  <c r="D51" i="20"/>
  <c r="D95" i="19" s="1"/>
  <c r="D103" i="19" s="1"/>
  <c r="E43" i="20"/>
  <c r="E44" i="20" s="1"/>
  <c r="E94" i="19" s="1"/>
  <c r="E102" i="19" s="1"/>
  <c r="D44" i="20"/>
  <c r="D94" i="19" s="1"/>
  <c r="D102" i="19" s="1"/>
  <c r="E29" i="20"/>
  <c r="E30" i="20" s="1"/>
  <c r="D30" i="20"/>
  <c r="D92" i="19" s="1"/>
  <c r="D100" i="19" s="1"/>
  <c r="N42" i="11"/>
  <c r="N50" i="11"/>
  <c r="N17" i="11"/>
  <c r="N25" i="11"/>
  <c r="AT63" i="17"/>
  <c r="AV51" i="17"/>
  <c r="AQ14" i="5" s="1"/>
  <c r="AT52" i="17"/>
  <c r="H94" i="11"/>
  <c r="L94" i="11"/>
  <c r="T37" i="11" s="1"/>
  <c r="X37" i="11"/>
  <c r="W37" i="11"/>
  <c r="Q37" i="11"/>
  <c r="Z37" i="11"/>
  <c r="U37" i="11"/>
  <c r="Q15" i="18"/>
  <c r="CP32" i="18"/>
  <c r="CQ32" i="18" s="1"/>
  <c r="CR32" i="18" s="1"/>
  <c r="CS32" i="18" s="1"/>
  <c r="M47" i="11"/>
  <c r="Q94" i="19"/>
  <c r="AC44" i="20"/>
  <c r="N37" i="18"/>
  <c r="S37" i="18" s="1"/>
  <c r="DO37" i="18"/>
  <c r="AJ54" i="18"/>
  <c r="N37" i="11"/>
  <c r="O41" i="18"/>
  <c r="T41" i="18" s="1"/>
  <c r="EC41" i="18"/>
  <c r="CP31" i="18"/>
  <c r="CQ31" i="18" s="1"/>
  <c r="CR31" i="18" s="1"/>
  <c r="CS31" i="18" s="1"/>
  <c r="AC57" i="18"/>
  <c r="M14" i="11"/>
  <c r="Q96" i="19"/>
  <c r="AC58" i="20"/>
  <c r="AJ40" i="18"/>
  <c r="AI36" i="18"/>
  <c r="AI11" i="18"/>
  <c r="AI15" i="18"/>
  <c r="AI26" i="18" s="1"/>
  <c r="CY27" i="18"/>
  <c r="AI35" i="18"/>
  <c r="CY13" i="18"/>
  <c r="AI30" i="18"/>
  <c r="AI16" i="18"/>
  <c r="AI10" i="18"/>
  <c r="AI12" i="18" s="1"/>
  <c r="AI17" i="18"/>
  <c r="AI32" i="18"/>
  <c r="AI33" i="18"/>
  <c r="AI34" i="18"/>
  <c r="AI29" i="18"/>
  <c r="AI31" i="18"/>
  <c r="CY58" i="18"/>
  <c r="AB29" i="18"/>
  <c r="AB16" i="18"/>
  <c r="AB15" i="18"/>
  <c r="AB34" i="18"/>
  <c r="AB33" i="18"/>
  <c r="AB17" i="18"/>
  <c r="AB31" i="18"/>
  <c r="AB30" i="18"/>
  <c r="AB35" i="18"/>
  <c r="CR13" i="18"/>
  <c r="AB11" i="18"/>
  <c r="CR58" i="18"/>
  <c r="AB32" i="18"/>
  <c r="CR27" i="18"/>
  <c r="AB36" i="18"/>
  <c r="AB10" i="18"/>
  <c r="AB12" i="18" s="1"/>
  <c r="AB13" i="18" s="1"/>
  <c r="F12" i="22"/>
  <c r="AA13" i="18"/>
  <c r="G12" i="22" s="1"/>
  <c r="E24" i="11"/>
  <c r="N41" i="11"/>
  <c r="CP11" i="18"/>
  <c r="CQ11" i="18" s="1"/>
  <c r="CR11" i="18" s="1"/>
  <c r="CS11" i="18" s="1"/>
  <c r="FB17" i="18"/>
  <c r="EZ17" i="18"/>
  <c r="EU17" i="18"/>
  <c r="ES17" i="18"/>
  <c r="EY17" i="18"/>
  <c r="EV17" i="18"/>
  <c r="FC17" i="18"/>
  <c r="FA17" i="18"/>
  <c r="ER17" i="18"/>
  <c r="FD17" i="18" s="1"/>
  <c r="EW17" i="18"/>
  <c r="ET17" i="18"/>
  <c r="EX17" i="18"/>
  <c r="M27" i="11"/>
  <c r="H50" i="20"/>
  <c r="G51" i="20"/>
  <c r="G95" i="19" s="1"/>
  <c r="G103" i="19" s="1"/>
  <c r="I24" i="11"/>
  <c r="N32" i="11"/>
  <c r="Q36" i="20"/>
  <c r="Q37" i="20" s="1"/>
  <c r="O37" i="20"/>
  <c r="O93" i="19" s="1"/>
  <c r="O101" i="19" s="1"/>
  <c r="L51" i="20"/>
  <c r="L95" i="19" s="1"/>
  <c r="L103" i="19" s="1"/>
  <c r="M50" i="20"/>
  <c r="M51" i="20" s="1"/>
  <c r="M95" i="19" s="1"/>
  <c r="M103" i="19" s="1"/>
  <c r="AJ44" i="18"/>
  <c r="CP16" i="18"/>
  <c r="CQ16" i="18" s="1"/>
  <c r="CR16" i="18" s="1"/>
  <c r="CS16" i="18" s="1"/>
  <c r="CP30" i="18"/>
  <c r="CQ30" i="18" s="1"/>
  <c r="CR30" i="18" s="1"/>
  <c r="CS30" i="18" s="1"/>
  <c r="CT30" i="18" s="1"/>
  <c r="CU30" i="18" s="1"/>
  <c r="CV30" i="18" s="1"/>
  <c r="CW30" i="18" s="1"/>
  <c r="CX30" i="18" s="1"/>
  <c r="CY30" i="18" s="1"/>
  <c r="CP10" i="18"/>
  <c r="CP15" i="18"/>
  <c r="CP29" i="18"/>
  <c r="CQ29" i="18" s="1"/>
  <c r="CR29" i="18" s="1"/>
  <c r="CS29" i="18" s="1"/>
  <c r="AJ51" i="18"/>
  <c r="AH39" i="17"/>
  <c r="AD12" i="5" s="1"/>
  <c r="AF51" i="17"/>
  <c r="AF40" i="17"/>
  <c r="AK257" i="1"/>
  <c r="AE105" i="1"/>
  <c r="AM257" i="1"/>
  <c r="AN105" i="1"/>
  <c r="AC53" i="1"/>
  <c r="AO75" i="1"/>
  <c r="AG105" i="1"/>
  <c r="AM15" i="1"/>
  <c r="AM22" i="1"/>
  <c r="AH76" i="1"/>
  <c r="AJ257" i="1"/>
  <c r="AI15" i="1"/>
  <c r="AL76" i="1"/>
  <c r="AC15" i="1"/>
  <c r="AD5" i="11"/>
  <c r="AG257" i="1"/>
  <c r="I11" i="1"/>
  <c r="AI257" i="1"/>
  <c r="AH105" i="1"/>
  <c r="AN15" i="1"/>
  <c r="AM279" i="1"/>
  <c r="AN76" i="1"/>
  <c r="AK279" i="1"/>
  <c r="AH22" i="1"/>
  <c r="AH53" i="1"/>
  <c r="AC256" i="1"/>
  <c r="AD15" i="1"/>
  <c r="AD53" i="1"/>
  <c r="I6" i="18"/>
  <c r="AC257" i="1"/>
  <c r="A209" i="1"/>
  <c r="AE257" i="1"/>
  <c r="AC105" i="1"/>
  <c r="AJ15" i="1"/>
  <c r="AE279" i="1"/>
  <c r="AJ76" i="1"/>
  <c r="AM161" i="1"/>
  <c r="AC22" i="1"/>
  <c r="AC52" i="1"/>
  <c r="AH161" i="1"/>
  <c r="AK22" i="1"/>
  <c r="AI22" i="1"/>
  <c r="AX4" i="18"/>
  <c r="AD5" i="19"/>
  <c r="AO160" i="1"/>
  <c r="AK161" i="1"/>
  <c r="AO104" i="1"/>
  <c r="AG279" i="1"/>
  <c r="AK76" i="1"/>
  <c r="AF15" i="1"/>
  <c r="AN257" i="1"/>
  <c r="AF76" i="1"/>
  <c r="AK105" i="1"/>
  <c r="AO14" i="1"/>
  <c r="AK15" i="1"/>
  <c r="AF105" i="1"/>
  <c r="AE22" i="1"/>
  <c r="AD161" i="1"/>
  <c r="DP4" i="18"/>
  <c r="AD5" i="5"/>
  <c r="AO21" i="1"/>
  <c r="AG161" i="1"/>
  <c r="AL279" i="1"/>
  <c r="AH257" i="1"/>
  <c r="AG76" i="1"/>
  <c r="AN22" i="1"/>
  <c r="AF257" i="1"/>
  <c r="AC75" i="1"/>
  <c r="AI76" i="1"/>
  <c r="AI279" i="1"/>
  <c r="AE15" i="1"/>
  <c r="AM76" i="1"/>
  <c r="AD105" i="1"/>
  <c r="AD22" i="1"/>
  <c r="AD5" i="23"/>
  <c r="F8" i="12"/>
  <c r="AN279" i="1"/>
  <c r="AC161" i="1"/>
  <c r="AH279" i="1"/>
  <c r="AL161" i="1"/>
  <c r="AC76" i="1"/>
  <c r="AJ22" i="1"/>
  <c r="AJ161" i="1"/>
  <c r="AN53" i="1"/>
  <c r="AI53" i="1"/>
  <c r="AL257" i="1"/>
  <c r="AL22" i="1"/>
  <c r="AE76" i="1"/>
  <c r="AC104" i="1"/>
  <c r="AD76" i="1"/>
  <c r="AD5" i="22"/>
  <c r="F5" i="13"/>
  <c r="AJ279" i="1"/>
  <c r="AM105" i="1"/>
  <c r="AD279" i="1"/>
  <c r="AF161" i="1"/>
  <c r="AK53" i="1"/>
  <c r="AF22" i="1"/>
  <c r="AE161" i="1"/>
  <c r="AJ53" i="1"/>
  <c r="AL15" i="1"/>
  <c r="AI161" i="1"/>
  <c r="AG22" i="1"/>
  <c r="AM53" i="1"/>
  <c r="AL53" i="1"/>
  <c r="AH15" i="1"/>
  <c r="AD5" i="20"/>
  <c r="AC14" i="1"/>
  <c r="AF279" i="1"/>
  <c r="AI105" i="1"/>
  <c r="AC278" i="1"/>
  <c r="AC160" i="1"/>
  <c r="AG53" i="1"/>
  <c r="AO256" i="1"/>
  <c r="AL105" i="1"/>
  <c r="AF53" i="1"/>
  <c r="AG15" i="1"/>
  <c r="AJ105" i="1"/>
  <c r="AC279" i="1"/>
  <c r="AE53" i="1"/>
  <c r="AN161" i="1"/>
  <c r="AD257" i="1"/>
  <c r="AC21" i="1"/>
  <c r="A63" i="24" s="1"/>
  <c r="AD5" i="21"/>
  <c r="F24" i="11"/>
  <c r="H98" i="11"/>
  <c r="L98" i="11"/>
  <c r="AA41" i="11"/>
  <c r="R41" i="11"/>
  <c r="T41" i="11"/>
  <c r="X41" i="11"/>
  <c r="Y41" i="11"/>
  <c r="U41" i="11"/>
  <c r="Z41" i="11"/>
  <c r="AB41" i="11"/>
  <c r="S41" i="11"/>
  <c r="W41" i="11"/>
  <c r="Q41" i="11"/>
  <c r="H84" i="11"/>
  <c r="L84" i="11"/>
  <c r="AA32" i="11" s="1"/>
  <c r="U32" i="11"/>
  <c r="Y32" i="11"/>
  <c r="Z32" i="11"/>
  <c r="N35" i="18"/>
  <c r="S35" i="18" s="1"/>
  <c r="DO35" i="18"/>
  <c r="O13" i="20"/>
  <c r="N19" i="22"/>
  <c r="N32" i="18"/>
  <c r="S32" i="18" s="1"/>
  <c r="DO32" i="18"/>
  <c r="M99" i="19"/>
  <c r="G13" i="20"/>
  <c r="F19" i="22"/>
  <c r="Z59" i="18"/>
  <c r="I36" i="20"/>
  <c r="I37" i="20" s="1"/>
  <c r="I93" i="19" s="1"/>
  <c r="I101" i="19" s="1"/>
  <c r="H37" i="20"/>
  <c r="H93" i="19" s="1"/>
  <c r="H101" i="19" s="1"/>
  <c r="J37" i="20"/>
  <c r="J93" i="19" s="1"/>
  <c r="J101" i="19" s="1"/>
  <c r="K36" i="20"/>
  <c r="L81" i="11"/>
  <c r="W29" i="11" s="1"/>
  <c r="H81" i="11"/>
  <c r="R29" i="11"/>
  <c r="I51" i="11"/>
  <c r="K51" i="11"/>
  <c r="O51" i="11"/>
  <c r="H51" i="11"/>
  <c r="D51" i="11"/>
  <c r="F51" i="11"/>
  <c r="N51" i="11"/>
  <c r="E51" i="11"/>
  <c r="L51" i="11"/>
  <c r="I13" i="11"/>
  <c r="D13" i="11"/>
  <c r="K13" i="11"/>
  <c r="F13" i="11"/>
  <c r="H13" i="11"/>
  <c r="E13" i="11"/>
  <c r="L13" i="11"/>
  <c r="N13" i="11"/>
  <c r="O13" i="11"/>
  <c r="H106" i="11"/>
  <c r="L106" i="11"/>
  <c r="V49" i="11" s="1"/>
  <c r="Y49" i="11"/>
  <c r="K52" i="11"/>
  <c r="I52" i="11"/>
  <c r="O52" i="11"/>
  <c r="D52" i="11"/>
  <c r="F52" i="11"/>
  <c r="N52" i="11"/>
  <c r="L52" i="11"/>
  <c r="E52" i="11"/>
  <c r="H52" i="11"/>
  <c r="N36" i="11"/>
  <c r="K36" i="11"/>
  <c r="E36" i="11"/>
  <c r="I36" i="11"/>
  <c r="L36" i="11"/>
  <c r="O36" i="11"/>
  <c r="H36" i="11"/>
  <c r="D36" i="11"/>
  <c r="F36" i="11"/>
  <c r="K21" i="11"/>
  <c r="L21" i="11"/>
  <c r="I21" i="11"/>
  <c r="D21" i="11"/>
  <c r="E21" i="11"/>
  <c r="N21" i="11"/>
  <c r="O21" i="11"/>
  <c r="F21" i="11"/>
  <c r="H21" i="11"/>
  <c r="AE57" i="18"/>
  <c r="AA57" i="18"/>
  <c r="L83" i="11"/>
  <c r="Z31" i="11" s="1"/>
  <c r="H83" i="11"/>
  <c r="S31" i="11"/>
  <c r="R31" i="11"/>
  <c r="X31" i="11"/>
  <c r="Y31" i="11"/>
  <c r="Q31" i="11"/>
  <c r="L172" i="19"/>
  <c r="L215" i="19" s="1"/>
  <c r="L180" i="19"/>
  <c r="L223" i="19" s="1"/>
  <c r="L183" i="19"/>
  <c r="L226" i="19" s="1"/>
  <c r="L171" i="19"/>
  <c r="L174" i="19"/>
  <c r="L217" i="19" s="1"/>
  <c r="L182" i="19"/>
  <c r="L225" i="19" s="1"/>
  <c r="L173" i="19"/>
  <c r="L216" i="19" s="1"/>
  <c r="L176" i="19"/>
  <c r="L219" i="19" s="1"/>
  <c r="L175" i="19"/>
  <c r="L218" i="19" s="1"/>
  <c r="L181" i="19"/>
  <c r="L224" i="19" s="1"/>
  <c r="L178" i="19"/>
  <c r="L221" i="19" s="1"/>
  <c r="L179" i="19"/>
  <c r="L222" i="19" s="1"/>
  <c r="L177" i="19"/>
  <c r="L220" i="19" s="1"/>
  <c r="AD10" i="18"/>
  <c r="AD15" i="18"/>
  <c r="AD17" i="18"/>
  <c r="AJ17" i="18" s="1"/>
  <c r="AD31" i="18"/>
  <c r="AJ31" i="18" s="1"/>
  <c r="AD16" i="18"/>
  <c r="AJ16" i="18" s="1"/>
  <c r="AD35" i="18"/>
  <c r="AJ35" i="18" s="1"/>
  <c r="AD30" i="18"/>
  <c r="AJ30" i="18" s="1"/>
  <c r="AD34" i="18"/>
  <c r="AJ34" i="18" s="1"/>
  <c r="AD11" i="18"/>
  <c r="AJ11" i="18" s="1"/>
  <c r="AD33" i="18"/>
  <c r="AJ33" i="18" s="1"/>
  <c r="AD32" i="18"/>
  <c r="AJ32" i="18" s="1"/>
  <c r="CT58" i="18"/>
  <c r="AD36" i="18"/>
  <c r="AJ36" i="18" s="1"/>
  <c r="CT27" i="18"/>
  <c r="AD29" i="18"/>
  <c r="CT13" i="18"/>
  <c r="G51" i="11"/>
  <c r="G21" i="11"/>
  <c r="D221" i="19"/>
  <c r="AW23" i="18"/>
  <c r="M52" i="11"/>
  <c r="M51" i="11"/>
  <c r="AP18" i="18"/>
  <c r="AW18" i="18" s="1"/>
  <c r="DG13" i="18"/>
  <c r="AP41" i="18"/>
  <c r="AP38" i="18"/>
  <c r="DG58" i="18"/>
  <c r="DG27" i="18"/>
  <c r="AP40" i="18"/>
  <c r="AW40" i="18" s="1"/>
  <c r="AP19" i="18"/>
  <c r="AP37" i="18"/>
  <c r="AW37" i="18" s="1"/>
  <c r="AP39" i="18"/>
  <c r="AW39" i="18" s="1"/>
  <c r="AW48" i="18"/>
  <c r="AK57" i="18"/>
  <c r="AW29" i="18"/>
  <c r="AW32" i="18"/>
  <c r="AW20" i="18"/>
  <c r="AW45" i="18"/>
  <c r="AW33" i="18"/>
  <c r="CT16" i="18"/>
  <c r="AX16" i="17"/>
  <c r="E24" i="5" s="1"/>
  <c r="E36" i="23" s="1"/>
  <c r="AW32" i="17"/>
  <c r="AW34" i="17"/>
  <c r="AX35" i="17"/>
  <c r="Y24" i="5" s="1"/>
  <c r="Y36" i="23" s="1"/>
  <c r="AW51" i="17"/>
  <c r="AX51" i="17"/>
  <c r="AQ24" i="5" s="1"/>
  <c r="AW20" i="17"/>
  <c r="AW19" i="17"/>
  <c r="AX52" i="17"/>
  <c r="AR24" i="5" s="1"/>
  <c r="AR36" i="23" s="1"/>
  <c r="AW25" i="17"/>
  <c r="AW41" i="17"/>
  <c r="AX27" i="17"/>
  <c r="Q24" i="5" s="1"/>
  <c r="AX63" i="17"/>
  <c r="BD24" i="5" s="1"/>
  <c r="AW40" i="17"/>
  <c r="AX24" i="17"/>
  <c r="M24" i="5" s="1"/>
  <c r="AX36" i="17"/>
  <c r="Z24" i="5" s="1"/>
  <c r="Z36" i="23" s="1"/>
  <c r="AW28" i="17"/>
  <c r="AX20" i="17"/>
  <c r="I24" i="5" s="1"/>
  <c r="I36" i="23" s="1"/>
  <c r="AW16" i="17"/>
  <c r="AX17" i="17"/>
  <c r="F24" i="5" s="1"/>
  <c r="F36" i="23" s="1"/>
  <c r="AW22" i="17"/>
  <c r="AW15" i="17"/>
  <c r="AW33" i="17"/>
  <c r="AW27" i="17"/>
  <c r="AX29" i="17"/>
  <c r="S24" i="5" s="1"/>
  <c r="S36" i="23" s="1"/>
  <c r="AW17" i="17"/>
  <c r="AX40" i="17"/>
  <c r="AE24" i="5" s="1"/>
  <c r="AE36" i="23" s="1"/>
  <c r="AX15" i="17"/>
  <c r="D24" i="5" s="1"/>
  <c r="AW31" i="17"/>
  <c r="AX25" i="17"/>
  <c r="N24" i="5" s="1"/>
  <c r="N36" i="23" s="1"/>
  <c r="AW35" i="17"/>
  <c r="AW18" i="17"/>
  <c r="AX41" i="17"/>
  <c r="AF24" i="5" s="1"/>
  <c r="AF36" i="23" s="1"/>
  <c r="AX28" i="17"/>
  <c r="R24" i="5" s="1"/>
  <c r="R36" i="23" s="1"/>
  <c r="AW63" i="17"/>
  <c r="AX22" i="17"/>
  <c r="K24" i="5" s="1"/>
  <c r="K36" i="23" s="1"/>
  <c r="AW23" i="17"/>
  <c r="AX26" i="17"/>
  <c r="O24" i="5" s="1"/>
  <c r="O36" i="23" s="1"/>
  <c r="AX23" i="17"/>
  <c r="L24" i="5" s="1"/>
  <c r="L36" i="23" s="1"/>
  <c r="AX30" i="17"/>
  <c r="T24" i="5" s="1"/>
  <c r="T36" i="23" s="1"/>
  <c r="AW26" i="17"/>
  <c r="AX31" i="17"/>
  <c r="U24" i="5" s="1"/>
  <c r="U36" i="23" s="1"/>
  <c r="AW29" i="17"/>
  <c r="AW30" i="17"/>
  <c r="AX32" i="17"/>
  <c r="V24" i="5" s="1"/>
  <c r="AW39" i="17"/>
  <c r="AW21" i="17"/>
  <c r="AX39" i="17"/>
  <c r="AD24" i="5" s="1"/>
  <c r="AW52" i="17"/>
  <c r="AX34" i="17"/>
  <c r="X24" i="5" s="1"/>
  <c r="X36" i="23" s="1"/>
  <c r="AW36" i="17"/>
  <c r="AW24" i="17"/>
  <c r="AX33" i="17"/>
  <c r="W24" i="5" s="1"/>
  <c r="W36" i="23" s="1"/>
  <c r="AX19" i="17"/>
  <c r="H24" i="5" s="1"/>
  <c r="H36" i="23" s="1"/>
  <c r="AX21" i="17"/>
  <c r="J24" i="5" s="1"/>
  <c r="J36" i="23" s="1"/>
  <c r="AX18" i="17"/>
  <c r="G24" i="5" s="1"/>
  <c r="G36" i="23" s="1"/>
  <c r="EB18" i="18"/>
  <c r="ES18" i="18"/>
  <c r="EV18" i="18"/>
  <c r="EX18" i="18"/>
  <c r="EZ18" i="18"/>
  <c r="EW18" i="18"/>
  <c r="EU18" i="18"/>
  <c r="ET18" i="18"/>
  <c r="EY18" i="18"/>
  <c r="ER18" i="18"/>
  <c r="FC18" i="18"/>
  <c r="FA18" i="18"/>
  <c r="FB18" i="18"/>
  <c r="I50" i="20"/>
  <c r="I51" i="20" s="1"/>
  <c r="I95" i="19" s="1"/>
  <c r="I103" i="19" s="1"/>
  <c r="H51" i="20"/>
  <c r="H95" i="19" s="1"/>
  <c r="H103" i="19" s="1"/>
  <c r="I22" i="20"/>
  <c r="I23" i="20" s="1"/>
  <c r="I91" i="19" s="1"/>
  <c r="H12" i="20"/>
  <c r="H23" i="20"/>
  <c r="H91" i="19" s="1"/>
  <c r="K50" i="20"/>
  <c r="K51" i="20" s="1"/>
  <c r="K95" i="19" s="1"/>
  <c r="K103" i="19" s="1"/>
  <c r="J51" i="20"/>
  <c r="J95" i="19" s="1"/>
  <c r="J103" i="19" s="1"/>
  <c r="K29" i="11"/>
  <c r="F29" i="11"/>
  <c r="D29" i="11"/>
  <c r="L29" i="11"/>
  <c r="H29" i="11"/>
  <c r="E29" i="11"/>
  <c r="I29" i="11"/>
  <c r="N29" i="11"/>
  <c r="O29" i="11"/>
  <c r="L108" i="11"/>
  <c r="T51" i="11" s="1"/>
  <c r="H108" i="11"/>
  <c r="R51" i="11"/>
  <c r="V51" i="11"/>
  <c r="Z51" i="11"/>
  <c r="S51" i="11"/>
  <c r="Q51" i="11"/>
  <c r="L72" i="11"/>
  <c r="W20" i="11" s="1"/>
  <c r="H72" i="11"/>
  <c r="U20" i="11"/>
  <c r="R20" i="11"/>
  <c r="X20" i="11"/>
  <c r="S20" i="11"/>
  <c r="Y20" i="11"/>
  <c r="Z20" i="11"/>
  <c r="AA20" i="11"/>
  <c r="AB20" i="11"/>
  <c r="E16" i="11"/>
  <c r="O16" i="11"/>
  <c r="K16" i="11"/>
  <c r="L16" i="11"/>
  <c r="N16" i="11"/>
  <c r="I16" i="11"/>
  <c r="H16" i="11"/>
  <c r="D16" i="11"/>
  <c r="F16" i="11"/>
  <c r="L109" i="11"/>
  <c r="Y52" i="11" s="1"/>
  <c r="H109" i="11"/>
  <c r="L93" i="11"/>
  <c r="Q36" i="11" s="1"/>
  <c r="H93" i="11"/>
  <c r="R36" i="11"/>
  <c r="T36" i="11"/>
  <c r="U36" i="11"/>
  <c r="W36" i="11"/>
  <c r="L80" i="11"/>
  <c r="AA28" i="11" s="1"/>
  <c r="H80" i="11"/>
  <c r="W28" i="11"/>
  <c r="S28" i="11"/>
  <c r="Y28" i="11"/>
  <c r="G14" i="20"/>
  <c r="G15" i="23" s="1"/>
  <c r="G19" i="22"/>
  <c r="H13" i="20"/>
  <c r="G31" i="11"/>
  <c r="I31" i="11"/>
  <c r="L31" i="11"/>
  <c r="O31" i="11"/>
  <c r="D31" i="11"/>
  <c r="M31" i="11"/>
  <c r="K31" i="11"/>
  <c r="N31" i="11"/>
  <c r="F31" i="11"/>
  <c r="E31" i="11"/>
  <c r="H31" i="11"/>
  <c r="G16" i="11"/>
  <c r="J13" i="20"/>
  <c r="I19" i="22"/>
  <c r="M29" i="11"/>
  <c r="AW41" i="18"/>
  <c r="AW17" i="18"/>
  <c r="AW51" i="18"/>
  <c r="Y18" i="19"/>
  <c r="Y43" i="22" s="1"/>
  <c r="W17" i="19"/>
  <c r="W21" i="22" s="1"/>
  <c r="Y17" i="19"/>
  <c r="Y21" i="22" s="1"/>
  <c r="W18" i="19"/>
  <c r="W43" i="22" s="1"/>
  <c r="X18" i="19"/>
  <c r="X43" i="22" s="1"/>
  <c r="X17" i="19"/>
  <c r="X21" i="22" s="1"/>
  <c r="H29" i="20"/>
  <c r="H30" i="20" s="1"/>
  <c r="H92" i="19" s="1"/>
  <c r="H100" i="19" s="1"/>
  <c r="G30" i="20"/>
  <c r="G92" i="19" s="1"/>
  <c r="G100" i="19" s="1"/>
  <c r="G36" i="20"/>
  <c r="G37" i="20" s="1"/>
  <c r="G93" i="19" s="1"/>
  <c r="G101" i="19" s="1"/>
  <c r="F37" i="20"/>
  <c r="F93" i="19" s="1"/>
  <c r="F101" i="19" s="1"/>
  <c r="I43" i="20"/>
  <c r="I44" i="20" s="1"/>
  <c r="I94" i="19" s="1"/>
  <c r="I102" i="19" s="1"/>
  <c r="H44" i="20"/>
  <c r="H94" i="19" s="1"/>
  <c r="H102" i="19" s="1"/>
  <c r="K35" i="11"/>
  <c r="D35" i="11"/>
  <c r="M35" i="11"/>
  <c r="N35" i="11"/>
  <c r="F35" i="11"/>
  <c r="E35" i="11"/>
  <c r="I35" i="11"/>
  <c r="L35" i="11"/>
  <c r="G35" i="11"/>
  <c r="O35" i="11"/>
  <c r="H35" i="11"/>
  <c r="D20" i="11"/>
  <c r="F20" i="11"/>
  <c r="K20" i="11"/>
  <c r="E20" i="11"/>
  <c r="L20" i="11"/>
  <c r="I20" i="11"/>
  <c r="N20" i="11"/>
  <c r="H20" i="11"/>
  <c r="O20" i="11"/>
  <c r="I15" i="11"/>
  <c r="M15" i="11"/>
  <c r="E15" i="11"/>
  <c r="L15" i="11"/>
  <c r="D15" i="11"/>
  <c r="N15" i="11"/>
  <c r="F15" i="11"/>
  <c r="K15" i="11"/>
  <c r="O15" i="11"/>
  <c r="H15" i="11"/>
  <c r="L95" i="11"/>
  <c r="AA38" i="11" s="1"/>
  <c r="H95" i="11"/>
  <c r="AB38" i="11"/>
  <c r="W38" i="11"/>
  <c r="Q38" i="11"/>
  <c r="U38" i="11"/>
  <c r="I28" i="11"/>
  <c r="D28" i="11"/>
  <c r="H28" i="11"/>
  <c r="M28" i="11"/>
  <c r="F28" i="11"/>
  <c r="E28" i="11"/>
  <c r="N28" i="11"/>
  <c r="K28" i="11"/>
  <c r="L28" i="11"/>
  <c r="O28" i="11"/>
  <c r="J68" i="11"/>
  <c r="AB57" i="18"/>
  <c r="AJ38" i="18"/>
  <c r="X57" i="18"/>
  <c r="L66" i="11"/>
  <c r="R14" i="11" s="1"/>
  <c r="H66" i="11"/>
  <c r="X14" i="11"/>
  <c r="AA14" i="11"/>
  <c r="T14" i="11"/>
  <c r="W14" i="11"/>
  <c r="U14" i="11"/>
  <c r="Q14" i="11"/>
  <c r="Y14" i="11"/>
  <c r="AB14" i="11"/>
  <c r="K39" i="11"/>
  <c r="L39" i="11"/>
  <c r="M39" i="11"/>
  <c r="N39" i="11"/>
  <c r="F39" i="11"/>
  <c r="I39" i="11"/>
  <c r="D39" i="11"/>
  <c r="O39" i="11"/>
  <c r="E39" i="11"/>
  <c r="H39" i="11"/>
  <c r="E19" i="22"/>
  <c r="F13" i="20"/>
  <c r="F14" i="20" s="1"/>
  <c r="F15" i="23" s="1"/>
  <c r="G49" i="11"/>
  <c r="J42" i="11"/>
  <c r="P42" i="11" s="1"/>
  <c r="J45" i="11"/>
  <c r="J17" i="11"/>
  <c r="J14" i="11"/>
  <c r="J19" i="11"/>
  <c r="J36" i="11"/>
  <c r="J41" i="11"/>
  <c r="J50" i="11"/>
  <c r="J46" i="11"/>
  <c r="J13" i="11"/>
  <c r="J28" i="11"/>
  <c r="J43" i="11"/>
  <c r="J38" i="11"/>
  <c r="J47" i="11"/>
  <c r="J53" i="11"/>
  <c r="J25" i="11"/>
  <c r="J30" i="11"/>
  <c r="J24" i="11"/>
  <c r="J44" i="11"/>
  <c r="J29" i="11"/>
  <c r="J23" i="11"/>
  <c r="J35" i="11"/>
  <c r="J40" i="11"/>
  <c r="J21" i="11"/>
  <c r="J15" i="11"/>
  <c r="J51" i="11"/>
  <c r="J32" i="11"/>
  <c r="P32" i="11" s="1"/>
  <c r="J26" i="11"/>
  <c r="J18" i="11"/>
  <c r="J31" i="11"/>
  <c r="J16" i="11"/>
  <c r="J20" i="11"/>
  <c r="J52" i="11"/>
  <c r="J27" i="11"/>
  <c r="J54" i="11"/>
  <c r="J48" i="11"/>
  <c r="J39" i="11"/>
  <c r="J22" i="11"/>
  <c r="J37" i="11"/>
  <c r="P37" i="11" s="1"/>
  <c r="J49" i="11"/>
  <c r="G39" i="11"/>
  <c r="P24" i="11"/>
  <c r="E96" i="19"/>
  <c r="AN26" i="18"/>
  <c r="M13" i="11"/>
  <c r="V37" i="11"/>
  <c r="V32" i="11"/>
  <c r="V24" i="11"/>
  <c r="V42" i="11"/>
  <c r="AC42" i="11" s="1"/>
  <c r="V41" i="11"/>
  <c r="AC41" i="11" s="1"/>
  <c r="V50" i="11"/>
  <c r="AC50" i="11" s="1"/>
  <c r="V25" i="11"/>
  <c r="AC25" i="11" s="1"/>
  <c r="V17" i="11"/>
  <c r="AC17" i="11" s="1"/>
  <c r="AW16" i="18"/>
  <c r="AW36" i="18"/>
  <c r="AV57" i="18"/>
  <c r="AW46" i="18"/>
  <c r="AQ12" i="18"/>
  <c r="AW53" i="18"/>
  <c r="CT36" i="18"/>
  <c r="DJ40" i="18"/>
  <c r="DK40" i="18" s="1"/>
  <c r="DL40" i="18" s="1"/>
  <c r="DM40" i="18" s="1"/>
  <c r="DN40" i="18"/>
  <c r="U20" i="23"/>
  <c r="U14" i="23" s="1"/>
  <c r="U40" i="22"/>
  <c r="O12" i="20"/>
  <c r="Q22" i="20"/>
  <c r="Q23" i="20" s="1"/>
  <c r="O23" i="20"/>
  <c r="O91" i="19" s="1"/>
  <c r="H92" i="11"/>
  <c r="L92" i="11"/>
  <c r="S35" i="11" s="1"/>
  <c r="AB26" i="18"/>
  <c r="D93" i="19"/>
  <c r="I27" i="11"/>
  <c r="E27" i="11"/>
  <c r="L27" i="11"/>
  <c r="K27" i="11"/>
  <c r="H27" i="11"/>
  <c r="O27" i="11"/>
  <c r="D27" i="11"/>
  <c r="N27" i="11"/>
  <c r="F27" i="11"/>
  <c r="L67" i="11"/>
  <c r="Z15" i="11" s="1"/>
  <c r="H67" i="11"/>
  <c r="X15" i="11"/>
  <c r="U15" i="11"/>
  <c r="R15" i="11"/>
  <c r="AB15" i="11"/>
  <c r="K38" i="11"/>
  <c r="I38" i="11"/>
  <c r="L38" i="11"/>
  <c r="O38" i="11"/>
  <c r="H38" i="11"/>
  <c r="G38" i="11"/>
  <c r="M38" i="11"/>
  <c r="E38" i="11"/>
  <c r="D38" i="11"/>
  <c r="N38" i="11"/>
  <c r="F38" i="11"/>
  <c r="I43" i="11"/>
  <c r="N43" i="11"/>
  <c r="D43" i="11"/>
  <c r="E43" i="11"/>
  <c r="F43" i="11"/>
  <c r="L43" i="11"/>
  <c r="H43" i="11"/>
  <c r="K43" i="11"/>
  <c r="O43" i="11"/>
  <c r="AJ23" i="18"/>
  <c r="DC35" i="18"/>
  <c r="DK35" i="18"/>
  <c r="DE35" i="18"/>
  <c r="DD35" i="18"/>
  <c r="DG35" i="18"/>
  <c r="DM35" i="18"/>
  <c r="DF35" i="18"/>
  <c r="DJ35" i="18"/>
  <c r="DH35" i="18"/>
  <c r="DB35" i="18"/>
  <c r="DI35" i="18"/>
  <c r="DL35" i="18"/>
  <c r="K48" i="11"/>
  <c r="I48" i="11"/>
  <c r="O48" i="11"/>
  <c r="F48" i="11"/>
  <c r="N48" i="11"/>
  <c r="L48" i="11"/>
  <c r="E48" i="11"/>
  <c r="D48" i="11"/>
  <c r="H48" i="11"/>
  <c r="AF57" i="18"/>
  <c r="K14" i="11"/>
  <c r="I14" i="11"/>
  <c r="F14" i="11"/>
  <c r="D14" i="11"/>
  <c r="E14" i="11"/>
  <c r="N14" i="11"/>
  <c r="L14" i="11"/>
  <c r="H14" i="11"/>
  <c r="O14" i="11"/>
  <c r="L96" i="11"/>
  <c r="Y39" i="11" s="1"/>
  <c r="H96" i="11"/>
  <c r="V39" i="11"/>
  <c r="AA39" i="11"/>
  <c r="F100" i="19"/>
  <c r="G13" i="11"/>
  <c r="G15" i="11"/>
  <c r="P17" i="11"/>
  <c r="AT26" i="18"/>
  <c r="M16" i="11"/>
  <c r="AT57" i="18"/>
  <c r="AW47" i="18"/>
  <c r="AL12" i="18"/>
  <c r="AW10" i="18"/>
  <c r="AW42" i="18"/>
  <c r="AW30" i="18"/>
  <c r="AL57" i="18"/>
  <c r="AW35" i="18"/>
  <c r="AW34" i="18"/>
  <c r="AP26" i="18"/>
  <c r="AW22" i="18"/>
  <c r="CT33" i="18"/>
  <c r="CT17" i="18"/>
  <c r="CT31" i="18"/>
  <c r="CT32" i="18"/>
  <c r="CT35" i="18"/>
  <c r="AT38" i="17"/>
  <c r="AV37" i="17"/>
  <c r="AA14" i="5" s="1"/>
  <c r="AW37" i="17"/>
  <c r="AX37" i="17"/>
  <c r="AA24" i="5" s="1"/>
  <c r="AA36" i="23" s="1"/>
  <c r="AI28" i="17"/>
  <c r="AJ27" i="17"/>
  <c r="Q22" i="5" s="1"/>
  <c r="AJ39" i="17"/>
  <c r="AD22" i="5" s="1"/>
  <c r="AI40" i="17"/>
  <c r="AJ30" i="17"/>
  <c r="T22" i="5" s="1"/>
  <c r="AI27" i="17"/>
  <c r="AI30" i="17"/>
  <c r="AI51" i="17"/>
  <c r="AI35" i="17"/>
  <c r="AJ38" i="17"/>
  <c r="AB22" i="5" s="1"/>
  <c r="AJ36" i="17"/>
  <c r="Z22" i="5" s="1"/>
  <c r="AJ15" i="17"/>
  <c r="D22" i="5" s="1"/>
  <c r="AI16" i="17"/>
  <c r="AJ51" i="17"/>
  <c r="AQ22" i="5" s="1"/>
  <c r="AI31" i="17"/>
  <c r="AI33" i="17"/>
  <c r="AI36" i="17"/>
  <c r="AI37" i="17"/>
  <c r="AI29" i="17"/>
  <c r="AI15" i="17"/>
  <c r="AI34" i="17"/>
  <c r="AJ40" i="17"/>
  <c r="AE22" i="5" s="1"/>
  <c r="AI39" i="17"/>
  <c r="AI32" i="17"/>
  <c r="AJ33" i="17"/>
  <c r="W22" i="5" s="1"/>
  <c r="AI38" i="17"/>
  <c r="AJ16" i="17"/>
  <c r="E22" i="5" s="1"/>
  <c r="AJ29" i="17"/>
  <c r="S22" i="5" s="1"/>
  <c r="AJ34" i="17"/>
  <c r="X22" i="5" s="1"/>
  <c r="AJ35" i="17"/>
  <c r="Y22" i="5" s="1"/>
  <c r="AJ31" i="17"/>
  <c r="U22" i="5" s="1"/>
  <c r="AJ28" i="17"/>
  <c r="R22" i="5" s="1"/>
  <c r="AJ32" i="17"/>
  <c r="V22" i="5" s="1"/>
  <c r="AJ37" i="17"/>
  <c r="AA22" i="5" s="1"/>
  <c r="K12" i="20"/>
  <c r="L22" i="20"/>
  <c r="L23" i="20" s="1"/>
  <c r="L91" i="19" s="1"/>
  <c r="H58" i="20"/>
  <c r="H96" i="19" s="1"/>
  <c r="H104" i="19" s="1"/>
  <c r="I57" i="20"/>
  <c r="I58" i="20" s="1"/>
  <c r="I96" i="19" s="1"/>
  <c r="I104" i="19" s="1"/>
  <c r="K22" i="11"/>
  <c r="G22" i="11"/>
  <c r="I22" i="11"/>
  <c r="F22" i="11"/>
  <c r="H22" i="11"/>
  <c r="M22" i="11"/>
  <c r="L22" i="11"/>
  <c r="D22" i="11"/>
  <c r="E22" i="11"/>
  <c r="N22" i="11"/>
  <c r="O22" i="11"/>
  <c r="K44" i="11"/>
  <c r="N44" i="11"/>
  <c r="F44" i="11"/>
  <c r="I44" i="11"/>
  <c r="O44" i="11"/>
  <c r="E44" i="11"/>
  <c r="D44" i="11"/>
  <c r="L44" i="11"/>
  <c r="M44" i="11"/>
  <c r="H44" i="11"/>
  <c r="AF26" i="18"/>
  <c r="E29" i="23"/>
  <c r="L79" i="11"/>
  <c r="U27" i="11" s="1"/>
  <c r="H79" i="11"/>
  <c r="X27" i="11"/>
  <c r="Z27" i="11"/>
  <c r="AJ48" i="18"/>
  <c r="E30" i="11"/>
  <c r="K30" i="11"/>
  <c r="F30" i="11"/>
  <c r="I30" i="11"/>
  <c r="D30" i="11"/>
  <c r="N30" i="11"/>
  <c r="L30" i="11"/>
  <c r="H30" i="11"/>
  <c r="O30" i="11"/>
  <c r="AJ49" i="18"/>
  <c r="L70" i="11"/>
  <c r="V18" i="11" s="1"/>
  <c r="H70" i="11"/>
  <c r="W18" i="11"/>
  <c r="L102" i="11"/>
  <c r="AA45" i="11" s="1"/>
  <c r="H102" i="11"/>
  <c r="T45" i="11"/>
  <c r="U45" i="11"/>
  <c r="X45" i="11"/>
  <c r="Z45" i="11"/>
  <c r="V45" i="11"/>
  <c r="Q45" i="11"/>
  <c r="Y45" i="11"/>
  <c r="L100" i="11"/>
  <c r="T43" i="11" s="1"/>
  <c r="H100" i="11"/>
  <c r="Z43" i="11"/>
  <c r="N36" i="18"/>
  <c r="S36" i="18" s="1"/>
  <c r="DO36" i="18"/>
  <c r="L105" i="11"/>
  <c r="R48" i="11" s="1"/>
  <c r="H105" i="11"/>
  <c r="K19" i="11"/>
  <c r="N19" i="11"/>
  <c r="F19" i="11"/>
  <c r="I19" i="11"/>
  <c r="E19" i="11"/>
  <c r="L19" i="11"/>
  <c r="D19" i="11"/>
  <c r="O19" i="11"/>
  <c r="H19" i="11"/>
  <c r="E92" i="19"/>
  <c r="P50" i="11"/>
  <c r="P41" i="11"/>
  <c r="D215" i="19"/>
  <c r="AW50" i="18"/>
  <c r="AR26" i="18"/>
  <c r="AS57" i="18"/>
  <c r="AO26" i="18"/>
  <c r="AW52" i="18"/>
  <c r="AV26" i="18"/>
  <c r="AN57" i="18"/>
  <c r="L36" i="20"/>
  <c r="L37" i="20" s="1"/>
  <c r="L93" i="19" s="1"/>
  <c r="L101" i="19" s="1"/>
  <c r="K37" i="20"/>
  <c r="K93" i="19" s="1"/>
  <c r="K101" i="19" s="1"/>
  <c r="L74" i="11"/>
  <c r="T22" i="11" s="1"/>
  <c r="H74" i="11"/>
  <c r="U22" i="11"/>
  <c r="R22" i="11"/>
  <c r="S22" i="11"/>
  <c r="AB22" i="11"/>
  <c r="H101" i="11"/>
  <c r="L101" i="11"/>
  <c r="V44" i="11" s="1"/>
  <c r="AJ19" i="18"/>
  <c r="X26" i="18"/>
  <c r="X27" i="18" s="1"/>
  <c r="D13" i="22" s="1"/>
  <c r="AC26" i="18"/>
  <c r="AC59" i="18" s="1"/>
  <c r="AH17" i="17"/>
  <c r="F12" i="5" s="1"/>
  <c r="AF18" i="17"/>
  <c r="AJ17" i="17"/>
  <c r="F22" i="5" s="1"/>
  <c r="AI17" i="17"/>
  <c r="K40" i="11"/>
  <c r="M40" i="11"/>
  <c r="F40" i="11"/>
  <c r="I40" i="11"/>
  <c r="N40" i="11"/>
  <c r="H40" i="11"/>
  <c r="O40" i="11"/>
  <c r="E40" i="11"/>
  <c r="D40" i="11"/>
  <c r="L40" i="11"/>
  <c r="H82" i="11"/>
  <c r="L82" i="11"/>
  <c r="V30" i="11" s="1"/>
  <c r="R30" i="11"/>
  <c r="X30" i="11"/>
  <c r="T30" i="11"/>
  <c r="Q30" i="11"/>
  <c r="AB30" i="11"/>
  <c r="K18" i="11"/>
  <c r="D18" i="11"/>
  <c r="N18" i="11"/>
  <c r="L18" i="11"/>
  <c r="F18" i="11"/>
  <c r="E18" i="11"/>
  <c r="O18" i="11"/>
  <c r="I18" i="11"/>
  <c r="H18" i="11"/>
  <c r="K45" i="11"/>
  <c r="I45" i="11"/>
  <c r="E45" i="11"/>
  <c r="L45" i="11"/>
  <c r="F45" i="11"/>
  <c r="N45" i="11"/>
  <c r="O45" i="11"/>
  <c r="M45" i="11"/>
  <c r="D45" i="11"/>
  <c r="H45" i="11"/>
  <c r="L110" i="11"/>
  <c r="W53" i="11" s="1"/>
  <c r="H110" i="11"/>
  <c r="R53" i="11"/>
  <c r="X53" i="11"/>
  <c r="AA53" i="11"/>
  <c r="Y53" i="11"/>
  <c r="Z53" i="11"/>
  <c r="AG57" i="18"/>
  <c r="L71" i="11"/>
  <c r="T19" i="11" s="1"/>
  <c r="H71" i="11"/>
  <c r="R19" i="11"/>
  <c r="X19" i="11"/>
  <c r="AA19" i="11"/>
  <c r="U19" i="11"/>
  <c r="AB19" i="11"/>
  <c r="Y19" i="11"/>
  <c r="W19" i="11"/>
  <c r="G20" i="11"/>
  <c r="G28" i="11"/>
  <c r="D222" i="19"/>
  <c r="M21" i="11"/>
  <c r="AU26" i="18"/>
  <c r="AU59" i="18" s="1"/>
  <c r="AW44" i="18"/>
  <c r="AM26" i="18"/>
  <c r="AL26" i="18"/>
  <c r="AR57" i="18"/>
  <c r="AS12" i="18"/>
  <c r="AW31" i="18"/>
  <c r="AW56" i="18"/>
  <c r="CQ34" i="18"/>
  <c r="CP57" i="18"/>
  <c r="CT11" i="18"/>
  <c r="S213" i="19"/>
  <c r="S168" i="19" s="1"/>
  <c r="S15" i="19" s="1"/>
  <c r="S12" i="19" s="1"/>
  <c r="DN18" i="18"/>
  <c r="T40" i="22"/>
  <c r="ER12" i="18"/>
  <c r="FD10" i="18"/>
  <c r="FD12" i="18" s="1"/>
  <c r="K43" i="20"/>
  <c r="K44" i="20" s="1"/>
  <c r="K94" i="19" s="1"/>
  <c r="K102" i="19" s="1"/>
  <c r="J44" i="20"/>
  <c r="J94" i="19" s="1"/>
  <c r="J102" i="19" s="1"/>
  <c r="Q29" i="18"/>
  <c r="G57" i="18"/>
  <c r="G59" i="18" s="1"/>
  <c r="O43" i="20"/>
  <c r="O44" i="20" s="1"/>
  <c r="O94" i="19" s="1"/>
  <c r="O102" i="19" s="1"/>
  <c r="N44" i="20"/>
  <c r="N94" i="19" s="1"/>
  <c r="N102" i="19" s="1"/>
  <c r="AA24" i="11"/>
  <c r="T24" i="11"/>
  <c r="W24" i="11"/>
  <c r="R24" i="11"/>
  <c r="X24" i="11"/>
  <c r="Z24" i="11"/>
  <c r="S24" i="11"/>
  <c r="AB24" i="11"/>
  <c r="Q24" i="11"/>
  <c r="AC24" i="11" s="1"/>
  <c r="U24" i="11"/>
  <c r="Y24" i="11"/>
  <c r="K46" i="11"/>
  <c r="L46" i="11"/>
  <c r="E46" i="11"/>
  <c r="O46" i="11"/>
  <c r="N46" i="11"/>
  <c r="D46" i="11"/>
  <c r="P46" i="11" s="1"/>
  <c r="F46" i="11"/>
  <c r="I46" i="11"/>
  <c r="H46" i="11"/>
  <c r="I54" i="11"/>
  <c r="N54" i="11"/>
  <c r="D54" i="11"/>
  <c r="F54" i="11"/>
  <c r="K54" i="11"/>
  <c r="E54" i="11"/>
  <c r="L54" i="11"/>
  <c r="H54" i="11"/>
  <c r="O54" i="11"/>
  <c r="AJ47" i="18"/>
  <c r="AO17" i="17"/>
  <c r="F13" i="5" s="1"/>
  <c r="AM18" i="17"/>
  <c r="AQ17" i="17"/>
  <c r="F23" i="5" s="1"/>
  <c r="F35" i="23" s="1"/>
  <c r="AP17" i="17"/>
  <c r="L97" i="11"/>
  <c r="U40" i="11" s="1"/>
  <c r="H97" i="11"/>
  <c r="X40" i="11"/>
  <c r="AA40" i="11"/>
  <c r="S40" i="11"/>
  <c r="K47" i="11"/>
  <c r="E47" i="11"/>
  <c r="I47" i="11"/>
  <c r="D47" i="11"/>
  <c r="L47" i="11"/>
  <c r="F47" i="11"/>
  <c r="N47" i="11"/>
  <c r="H47" i="11"/>
  <c r="O47" i="11"/>
  <c r="AJ42" i="18"/>
  <c r="K23" i="11"/>
  <c r="N23" i="11"/>
  <c r="F23" i="11"/>
  <c r="H23" i="11"/>
  <c r="L23" i="11"/>
  <c r="D23" i="11"/>
  <c r="E23" i="11"/>
  <c r="O23" i="11"/>
  <c r="I23" i="11"/>
  <c r="AJ43" i="18"/>
  <c r="DJ36" i="18"/>
  <c r="DK36" i="18"/>
  <c r="DE36" i="18"/>
  <c r="DL36" i="18"/>
  <c r="DM36" i="18"/>
  <c r="DB36" i="18"/>
  <c r="DG36" i="18"/>
  <c r="DD36" i="18"/>
  <c r="DF36" i="18"/>
  <c r="DC36" i="18"/>
  <c r="DH36" i="18"/>
  <c r="DI36" i="18"/>
  <c r="I53" i="11"/>
  <c r="M53" i="11"/>
  <c r="E53" i="11"/>
  <c r="F53" i="11"/>
  <c r="G53" i="11"/>
  <c r="D53" i="11"/>
  <c r="P53" i="11" s="1"/>
  <c r="L53" i="11"/>
  <c r="K53" i="11"/>
  <c r="N53" i="11"/>
  <c r="O53" i="11"/>
  <c r="H53" i="11"/>
  <c r="Y57" i="18"/>
  <c r="AJ45" i="18"/>
  <c r="D26" i="11"/>
  <c r="L26" i="11"/>
  <c r="E26" i="11"/>
  <c r="I26" i="11"/>
  <c r="F26" i="11"/>
  <c r="N26" i="11"/>
  <c r="K26" i="11"/>
  <c r="H26" i="11"/>
  <c r="O26" i="11"/>
  <c r="M19" i="22"/>
  <c r="N13" i="20"/>
  <c r="N14" i="20" s="1"/>
  <c r="N15" i="23" s="1"/>
  <c r="J175" i="19"/>
  <c r="J178" i="19"/>
  <c r="J221" i="19" s="1"/>
  <c r="J177" i="19"/>
  <c r="J220" i="19" s="1"/>
  <c r="J183" i="19"/>
  <c r="J172" i="19"/>
  <c r="J215" i="19" s="1"/>
  <c r="J180" i="19"/>
  <c r="J181" i="19"/>
  <c r="J176" i="19"/>
  <c r="J173" i="19"/>
  <c r="J179" i="19"/>
  <c r="J222" i="19" s="1"/>
  <c r="J174" i="19"/>
  <c r="J171" i="19"/>
  <c r="J182" i="19"/>
  <c r="G26" i="11"/>
  <c r="P25" i="11"/>
  <c r="G23" i="11"/>
  <c r="P177" i="19"/>
  <c r="D220" i="19"/>
  <c r="M30" i="11"/>
  <c r="M46" i="11"/>
  <c r="M19" i="11"/>
  <c r="AW49" i="18"/>
  <c r="AP57" i="18"/>
  <c r="AQ57" i="18"/>
  <c r="AW15" i="18"/>
  <c r="AK26" i="18"/>
  <c r="AM57" i="18"/>
  <c r="AW55" i="18"/>
  <c r="V213" i="19"/>
  <c r="V168" i="19" s="1"/>
  <c r="V15" i="19" s="1"/>
  <c r="V12" i="19" s="1"/>
  <c r="AC227" i="19"/>
  <c r="Q168" i="19"/>
  <c r="AP27" i="17"/>
  <c r="AP16" i="17"/>
  <c r="AQ39" i="17"/>
  <c r="AD23" i="5" s="1"/>
  <c r="AP39" i="17"/>
  <c r="AQ27" i="17"/>
  <c r="Q23" i="5" s="1"/>
  <c r="AP28" i="17"/>
  <c r="AQ16" i="17"/>
  <c r="E23" i="5" s="1"/>
  <c r="E35" i="23" s="1"/>
  <c r="AP15" i="17"/>
  <c r="AQ15" i="17"/>
  <c r="D23" i="5" s="1"/>
  <c r="AQ28" i="17"/>
  <c r="R23" i="5" s="1"/>
  <c r="R35" i="23" s="1"/>
  <c r="M29" i="20"/>
  <c r="M30" i="20" s="1"/>
  <c r="M92" i="19" s="1"/>
  <c r="M100" i="19" s="1"/>
  <c r="L30" i="20"/>
  <c r="L92" i="19" s="1"/>
  <c r="L100" i="19" s="1"/>
  <c r="L12" i="20"/>
  <c r="M33" i="18"/>
  <c r="R33" i="18" s="1"/>
  <c r="DA33" i="18"/>
  <c r="J23" i="20"/>
  <c r="J91" i="19" s="1"/>
  <c r="K22" i="20"/>
  <c r="K23" i="20" s="1"/>
  <c r="J12" i="20"/>
  <c r="I76" i="11"/>
  <c r="M76" i="11"/>
  <c r="H103" i="11"/>
  <c r="L103" i="11"/>
  <c r="AA46" i="11" s="1"/>
  <c r="DD32" i="18"/>
  <c r="DM32" i="18"/>
  <c r="DF32" i="18"/>
  <c r="DC32" i="18"/>
  <c r="DH32" i="18"/>
  <c r="DJ32" i="18"/>
  <c r="DI32" i="18"/>
  <c r="DK32" i="18"/>
  <c r="DL32" i="18"/>
  <c r="DE32" i="18"/>
  <c r="DB32" i="18"/>
  <c r="DG32" i="18"/>
  <c r="H111" i="11"/>
  <c r="L111" i="11"/>
  <c r="S54" i="11" s="1"/>
  <c r="V54" i="11"/>
  <c r="X54" i="11"/>
  <c r="R54" i="11"/>
  <c r="T54" i="11"/>
  <c r="AA54" i="11"/>
  <c r="Y54" i="11"/>
  <c r="Z54" i="11"/>
  <c r="W54" i="11"/>
  <c r="Q54" i="11"/>
  <c r="L65" i="11"/>
  <c r="AA13" i="11" s="1"/>
  <c r="H65" i="11"/>
  <c r="W13" i="11"/>
  <c r="K49" i="11"/>
  <c r="H49" i="11"/>
  <c r="D49" i="11"/>
  <c r="E49" i="11"/>
  <c r="L49" i="11"/>
  <c r="N49" i="11"/>
  <c r="I49" i="11"/>
  <c r="F49" i="11"/>
  <c r="O49" i="11"/>
  <c r="L104" i="11"/>
  <c r="AA47" i="11" s="1"/>
  <c r="H104" i="11"/>
  <c r="Y47" i="11"/>
  <c r="U47" i="11"/>
  <c r="T47" i="11"/>
  <c r="Z47" i="11"/>
  <c r="L68" i="11"/>
  <c r="L75" i="11"/>
  <c r="AA23" i="11" s="1"/>
  <c r="H75" i="11"/>
  <c r="U23" i="11"/>
  <c r="X23" i="11"/>
  <c r="S23" i="11"/>
  <c r="W23" i="11"/>
  <c r="AB23" i="11"/>
  <c r="L73" i="11"/>
  <c r="AA21" i="11" s="1"/>
  <c r="H73" i="11"/>
  <c r="V21" i="11"/>
  <c r="S21" i="11"/>
  <c r="U21" i="11"/>
  <c r="AB21" i="11"/>
  <c r="G91" i="19"/>
  <c r="AH57" i="18"/>
  <c r="AI57" i="18"/>
  <c r="L78" i="11"/>
  <c r="AB26" i="11" s="1"/>
  <c r="H78" i="11"/>
  <c r="T26" i="11"/>
  <c r="AJ39" i="18"/>
  <c r="F94" i="19"/>
  <c r="P44" i="20"/>
  <c r="N99" i="19"/>
  <c r="N98" i="19" s="1"/>
  <c r="N70" i="19" s="1"/>
  <c r="N68" i="19" s="1"/>
  <c r="N90" i="19"/>
  <c r="N64" i="19" s="1"/>
  <c r="N62" i="19" s="1"/>
  <c r="E95" i="19"/>
  <c r="P51" i="20"/>
  <c r="CT29" i="18"/>
  <c r="D170" i="19"/>
  <c r="P171" i="19"/>
  <c r="D214" i="19"/>
  <c r="AW19" i="18"/>
  <c r="AO57" i="18"/>
  <c r="AW11" i="18"/>
  <c r="AK12" i="18"/>
  <c r="AW38" i="18"/>
  <c r="AW54" i="18"/>
  <c r="AW25" i="18"/>
  <c r="AB17" i="19"/>
  <c r="AB21" i="22" s="1"/>
  <c r="Z18" i="19"/>
  <c r="Z43" i="22" s="1"/>
  <c r="AB18" i="19"/>
  <c r="AB43" i="22" s="1"/>
  <c r="Z17" i="19"/>
  <c r="Z21" i="22" s="1"/>
  <c r="Z17" i="23" s="1"/>
  <c r="AA18" i="19"/>
  <c r="AA43" i="22" s="1"/>
  <c r="AA17" i="19"/>
  <c r="AA21" i="22" s="1"/>
  <c r="E11" i="5" l="1"/>
  <c r="DO31" i="18"/>
  <c r="N31" i="18"/>
  <c r="S31" i="18"/>
  <c r="P220" i="19"/>
  <c r="Y44" i="11"/>
  <c r="Y43" i="11"/>
  <c r="R39" i="11"/>
  <c r="AA15" i="11"/>
  <c r="S14" i="11"/>
  <c r="V14" i="11"/>
  <c r="S38" i="11"/>
  <c r="X28" i="11"/>
  <c r="X36" i="11"/>
  <c r="S52" i="11"/>
  <c r="AA51" i="11"/>
  <c r="T29" i="11"/>
  <c r="DU6" i="18"/>
  <c r="AI7" i="5"/>
  <c r="AI7" i="20"/>
  <c r="AI7" i="19"/>
  <c r="BC6" i="18"/>
  <c r="AI7" i="22"/>
  <c r="AI7" i="11"/>
  <c r="AI7" i="23"/>
  <c r="AI7" i="21"/>
  <c r="AG7" i="21"/>
  <c r="AG7" i="5"/>
  <c r="AG7" i="19"/>
  <c r="AG7" i="20"/>
  <c r="DS6" i="18"/>
  <c r="BA6" i="18"/>
  <c r="AG7" i="11"/>
  <c r="AG7" i="23"/>
  <c r="AG7" i="22"/>
  <c r="AK7" i="19"/>
  <c r="AK7" i="22"/>
  <c r="BE6" i="18"/>
  <c r="AK7" i="23"/>
  <c r="AK7" i="11"/>
  <c r="AK41" i="11" s="1"/>
  <c r="AK7" i="20"/>
  <c r="DW6" i="18"/>
  <c r="AK7" i="21"/>
  <c r="AK7" i="5"/>
  <c r="CQ10" i="18"/>
  <c r="CP12" i="18"/>
  <c r="AC96" i="19"/>
  <c r="Q104" i="19"/>
  <c r="AC104" i="19" s="1"/>
  <c r="P39" i="11"/>
  <c r="T52" i="11"/>
  <c r="AB31" i="11"/>
  <c r="V31" i="11"/>
  <c r="S29" i="11"/>
  <c r="AB32" i="11"/>
  <c r="AW279" i="1"/>
  <c r="AP160" i="1"/>
  <c r="AQ279" i="1"/>
  <c r="AU161" i="1"/>
  <c r="AX53" i="1"/>
  <c r="AS22" i="1"/>
  <c r="AP104" i="1"/>
  <c r="AV15" i="1"/>
  <c r="AP76" i="1"/>
  <c r="AZ279" i="1"/>
  <c r="AQ53" i="1"/>
  <c r="AP105" i="1"/>
  <c r="AX15" i="1"/>
  <c r="AY76" i="1"/>
  <c r="AQ5" i="19"/>
  <c r="AQ5" i="23"/>
  <c r="AS279" i="1"/>
  <c r="AY105" i="1"/>
  <c r="AY257" i="1"/>
  <c r="AP161" i="1"/>
  <c r="AT53" i="1"/>
  <c r="K11" i="1"/>
  <c r="AZ76" i="1"/>
  <c r="AR15" i="1"/>
  <c r="AZ53" i="1"/>
  <c r="AP278" i="1"/>
  <c r="AT15" i="1"/>
  <c r="AT76" i="1"/>
  <c r="AP22" i="1"/>
  <c r="AZ22" i="1"/>
  <c r="AQ5" i="5"/>
  <c r="AP21" i="1"/>
  <c r="A67" i="24" s="1"/>
  <c r="BA257" i="1"/>
  <c r="AU105" i="1"/>
  <c r="AU257" i="1"/>
  <c r="AX105" i="1"/>
  <c r="AP53" i="1"/>
  <c r="AV279" i="1"/>
  <c r="AV76" i="1"/>
  <c r="A224" i="1"/>
  <c r="AR53" i="1"/>
  <c r="AX257" i="1"/>
  <c r="AX22" i="1"/>
  <c r="AV53" i="1"/>
  <c r="AP257" i="1"/>
  <c r="AQ76" i="1"/>
  <c r="G5" i="13"/>
  <c r="AW257" i="1"/>
  <c r="AQ105" i="1"/>
  <c r="AQ257" i="1"/>
  <c r="AS105" i="1"/>
  <c r="BA15" i="1"/>
  <c r="AT257" i="1"/>
  <c r="AR76" i="1"/>
  <c r="BB21" i="1"/>
  <c r="AP52" i="1"/>
  <c r="AP256" i="1"/>
  <c r="AR22" i="1"/>
  <c r="AY15" i="1"/>
  <c r="AP15" i="1"/>
  <c r="AU22" i="1"/>
  <c r="AQ5" i="22"/>
  <c r="AS257" i="1"/>
  <c r="BB256" i="1"/>
  <c r="AX279" i="1"/>
  <c r="BA76" i="1"/>
  <c r="AW15" i="1"/>
  <c r="AY161" i="1"/>
  <c r="BA53" i="1"/>
  <c r="AZ257" i="1"/>
  <c r="AU15" i="1"/>
  <c r="AQ161" i="1"/>
  <c r="AT279" i="1"/>
  <c r="AQ15" i="1"/>
  <c r="AU53" i="1"/>
  <c r="BK4" i="18"/>
  <c r="AQ5" i="11"/>
  <c r="BA161" i="1"/>
  <c r="BB75" i="1"/>
  <c r="AP279" i="1"/>
  <c r="AW76" i="1"/>
  <c r="AS15" i="1"/>
  <c r="AT161" i="1"/>
  <c r="AW53" i="1"/>
  <c r="AR161" i="1"/>
  <c r="AY22" i="1"/>
  <c r="AT105" i="1"/>
  <c r="AR257" i="1"/>
  <c r="AV22" i="1"/>
  <c r="AZ105" i="1"/>
  <c r="J6" i="18"/>
  <c r="AQ5" i="21"/>
  <c r="BB14" i="1"/>
  <c r="AW161" i="1"/>
  <c r="AY279" i="1"/>
  <c r="AV257" i="1"/>
  <c r="AS76" i="1"/>
  <c r="BA22" i="1"/>
  <c r="AW105" i="1"/>
  <c r="AS53" i="1"/>
  <c r="AV105" i="1"/>
  <c r="AT22" i="1"/>
  <c r="AU76" i="1"/>
  <c r="AX161" i="1"/>
  <c r="AQ22" i="1"/>
  <c r="AR279" i="1"/>
  <c r="ED4" i="18"/>
  <c r="AQ5" i="20"/>
  <c r="BA279" i="1"/>
  <c r="AS161" i="1"/>
  <c r="AU279" i="1"/>
  <c r="AZ161" i="1"/>
  <c r="AP75" i="1"/>
  <c r="AW22" i="1"/>
  <c r="AR105" i="1"/>
  <c r="AZ15" i="1"/>
  <c r="AX76" i="1"/>
  <c r="BB104" i="1"/>
  <c r="AY53" i="1"/>
  <c r="BA105" i="1"/>
  <c r="BB160" i="1"/>
  <c r="AV161" i="1"/>
  <c r="G8" i="12"/>
  <c r="AP14" i="1"/>
  <c r="DQ37" i="18"/>
  <c r="DV37" i="18"/>
  <c r="DU37" i="18"/>
  <c r="DT37" i="18"/>
  <c r="DZ37" i="18"/>
  <c r="EA37" i="18"/>
  <c r="DR37" i="18"/>
  <c r="DP37" i="18"/>
  <c r="DX37" i="18"/>
  <c r="DS37" i="18"/>
  <c r="DY37" i="18"/>
  <c r="DW37" i="18"/>
  <c r="AB37" i="11"/>
  <c r="R37" i="11"/>
  <c r="DJ31" i="18"/>
  <c r="DM31" i="18"/>
  <c r="DB31" i="18"/>
  <c r="DF31" i="18"/>
  <c r="DC31" i="18"/>
  <c r="DI31" i="18"/>
  <c r="DE31" i="18"/>
  <c r="DL31" i="18"/>
  <c r="DD31" i="18"/>
  <c r="DH31" i="18"/>
  <c r="DG31" i="18"/>
  <c r="DK31" i="18"/>
  <c r="R44" i="11"/>
  <c r="R23" i="11"/>
  <c r="X46" i="11"/>
  <c r="T53" i="11"/>
  <c r="X44" i="11"/>
  <c r="Y22" i="11"/>
  <c r="AB48" i="11"/>
  <c r="U43" i="11"/>
  <c r="P38" i="11"/>
  <c r="T15" i="11"/>
  <c r="AA36" i="11"/>
  <c r="U52" i="11"/>
  <c r="W31" i="11"/>
  <c r="T31" i="11"/>
  <c r="Z29" i="11"/>
  <c r="U29" i="11"/>
  <c r="X32" i="11"/>
  <c r="BH6" i="18"/>
  <c r="AN7" i="21"/>
  <c r="AN7" i="19"/>
  <c r="DZ6" i="18"/>
  <c r="AN7" i="22"/>
  <c r="AN7" i="11"/>
  <c r="AN41" i="11" s="1"/>
  <c r="AN7" i="23"/>
  <c r="AN7" i="20"/>
  <c r="AN7" i="5"/>
  <c r="AH40" i="17"/>
  <c r="AE12" i="5" s="1"/>
  <c r="AF41" i="17"/>
  <c r="O37" i="18"/>
  <c r="EC37" i="18"/>
  <c r="T37" i="18"/>
  <c r="K214" i="19"/>
  <c r="K213" i="19" s="1"/>
  <c r="K168" i="19" s="1"/>
  <c r="K15" i="19" s="1"/>
  <c r="K170" i="19"/>
  <c r="AO24" i="11"/>
  <c r="Y23" i="11"/>
  <c r="Q46" i="11"/>
  <c r="T23" i="11"/>
  <c r="Q47" i="11"/>
  <c r="S46" i="11"/>
  <c r="U53" i="11"/>
  <c r="T44" i="11"/>
  <c r="AA22" i="11"/>
  <c r="S48" i="11"/>
  <c r="V43" i="11"/>
  <c r="Q15" i="11"/>
  <c r="S15" i="11"/>
  <c r="Q35" i="11"/>
  <c r="Z14" i="11"/>
  <c r="X38" i="11"/>
  <c r="Z36" i="11"/>
  <c r="V36" i="11"/>
  <c r="T20" i="11"/>
  <c r="Y51" i="11"/>
  <c r="U31" i="11"/>
  <c r="AA31" i="11"/>
  <c r="AB29" i="11"/>
  <c r="X29" i="11"/>
  <c r="Q32" i="11"/>
  <c r="AC32" i="11" s="1"/>
  <c r="R32" i="11"/>
  <c r="M98" i="11"/>
  <c r="DR6" i="18"/>
  <c r="AF7" i="19"/>
  <c r="AZ6" i="18"/>
  <c r="AF7" i="22"/>
  <c r="AF7" i="11"/>
  <c r="AF7" i="23"/>
  <c r="AF7" i="20"/>
  <c r="AF7" i="21"/>
  <c r="AF7" i="5"/>
  <c r="DX6" i="18"/>
  <c r="AL7" i="22"/>
  <c r="BF6" i="18"/>
  <c r="AL7" i="23"/>
  <c r="AL7" i="20"/>
  <c r="AL7" i="11"/>
  <c r="AL7" i="5"/>
  <c r="AL7" i="19"/>
  <c r="AL7" i="21"/>
  <c r="AF63" i="17"/>
  <c r="AF52" i="17"/>
  <c r="AH51" i="17"/>
  <c r="AQ12" i="5" s="1"/>
  <c r="S37" i="11"/>
  <c r="AC37" i="11" s="1"/>
  <c r="AA37" i="11"/>
  <c r="Q95" i="19"/>
  <c r="AC51" i="20"/>
  <c r="Y29" i="11"/>
  <c r="V29" i="11"/>
  <c r="W32" i="11"/>
  <c r="T32" i="11"/>
  <c r="I98" i="11"/>
  <c r="AF41" i="11"/>
  <c r="AO41" i="11"/>
  <c r="AD41" i="11"/>
  <c r="AG41" i="11"/>
  <c r="AI41" i="11"/>
  <c r="AP5" i="22"/>
  <c r="AP5" i="23"/>
  <c r="AP5" i="21"/>
  <c r="AP5" i="11"/>
  <c r="AP5" i="19"/>
  <c r="AP5" i="5"/>
  <c r="AP5" i="20"/>
  <c r="EB4" i="18"/>
  <c r="BJ4" i="18"/>
  <c r="AD7" i="20"/>
  <c r="DP6" i="18"/>
  <c r="DP21" i="18" s="1"/>
  <c r="AD7" i="23"/>
  <c r="AD7" i="19"/>
  <c r="AX6" i="18"/>
  <c r="AD7" i="11"/>
  <c r="AD7" i="5"/>
  <c r="AD7" i="22"/>
  <c r="AD7" i="21"/>
  <c r="AD29" i="23"/>
  <c r="AC94" i="19"/>
  <c r="Q102" i="19"/>
  <c r="AC102" i="19" s="1"/>
  <c r="Y37" i="11"/>
  <c r="M94" i="11"/>
  <c r="AI37" i="11" s="1"/>
  <c r="I94" i="11"/>
  <c r="AF37" i="11"/>
  <c r="AO37" i="11"/>
  <c r="AD37" i="11"/>
  <c r="AG37" i="11"/>
  <c r="AL37" i="11"/>
  <c r="AV41" i="17"/>
  <c r="AF14" i="5" s="1"/>
  <c r="AF31" i="23" s="1"/>
  <c r="AT42" i="17"/>
  <c r="Q30" i="23"/>
  <c r="Q11" i="5"/>
  <c r="N34" i="18"/>
  <c r="S34" i="18" s="1"/>
  <c r="DO34" i="18"/>
  <c r="Z48" i="11"/>
  <c r="S43" i="11"/>
  <c r="AA43" i="11"/>
  <c r="Q23" i="11"/>
  <c r="AC23" i="11" s="1"/>
  <c r="V23" i="11"/>
  <c r="W47" i="11"/>
  <c r="U13" i="11"/>
  <c r="U54" i="11"/>
  <c r="AB40" i="11"/>
  <c r="V19" i="11"/>
  <c r="AB53" i="11"/>
  <c r="U30" i="11"/>
  <c r="AB44" i="11"/>
  <c r="V22" i="11"/>
  <c r="AA48" i="11"/>
  <c r="Q43" i="11"/>
  <c r="X43" i="11"/>
  <c r="S45" i="11"/>
  <c r="Z39" i="11"/>
  <c r="Y15" i="11"/>
  <c r="V15" i="11"/>
  <c r="Z28" i="11"/>
  <c r="Y36" i="11"/>
  <c r="S36" i="11"/>
  <c r="W51" i="11"/>
  <c r="Q29" i="11"/>
  <c r="AA29" i="11"/>
  <c r="S32" i="11"/>
  <c r="AH7" i="22"/>
  <c r="AH7" i="19"/>
  <c r="AH7" i="5"/>
  <c r="BB6" i="18"/>
  <c r="DT6" i="18"/>
  <c r="AH7" i="11"/>
  <c r="AH41" i="11" s="1"/>
  <c r="AH7" i="23"/>
  <c r="AH7" i="20"/>
  <c r="AH7" i="21"/>
  <c r="AM7" i="19"/>
  <c r="DY6" i="18"/>
  <c r="AM7" i="11"/>
  <c r="AM7" i="23"/>
  <c r="AM7" i="20"/>
  <c r="AM7" i="21"/>
  <c r="AM7" i="5"/>
  <c r="BG6" i="18"/>
  <c r="AM7" i="22"/>
  <c r="I44" i="18"/>
  <c r="S44" i="18" s="1"/>
  <c r="N6" i="18"/>
  <c r="S6" i="18" s="1"/>
  <c r="I20" i="18"/>
  <c r="I43" i="18"/>
  <c r="S43" i="18" s="1"/>
  <c r="I42" i="18"/>
  <c r="I46" i="18"/>
  <c r="S46" i="18" s="1"/>
  <c r="I21" i="18"/>
  <c r="S21" i="18" s="1"/>
  <c r="I45" i="18"/>
  <c r="S45" i="18" s="1"/>
  <c r="EE41" i="18"/>
  <c r="EM41" i="18"/>
  <c r="EI41" i="18"/>
  <c r="EJ41" i="18"/>
  <c r="EK41" i="18"/>
  <c r="EL41" i="18"/>
  <c r="EN41" i="18"/>
  <c r="ED41" i="18"/>
  <c r="EO41" i="18"/>
  <c r="EF41" i="18"/>
  <c r="EG41" i="18"/>
  <c r="EH41" i="18"/>
  <c r="AV52" i="17"/>
  <c r="AR14" i="5" s="1"/>
  <c r="AR31" i="23" s="1"/>
  <c r="AT53" i="17"/>
  <c r="AM40" i="17"/>
  <c r="AO39" i="17"/>
  <c r="AD13" i="5" s="1"/>
  <c r="AD11" i="5" s="1"/>
  <c r="AM51" i="17"/>
  <c r="DF34" i="18"/>
  <c r="DH34" i="18"/>
  <c r="DM34" i="18"/>
  <c r="DD34" i="18"/>
  <c r="DG34" i="18"/>
  <c r="DC34" i="18"/>
  <c r="DI34" i="18"/>
  <c r="DE34" i="18"/>
  <c r="DK34" i="18"/>
  <c r="DJ34" i="18"/>
  <c r="DB34" i="18"/>
  <c r="DL34" i="18"/>
  <c r="AA17" i="23"/>
  <c r="Z23" i="11"/>
  <c r="R13" i="11"/>
  <c r="U44" i="11"/>
  <c r="W22" i="11"/>
  <c r="Y48" i="11"/>
  <c r="AB43" i="11"/>
  <c r="R43" i="11"/>
  <c r="Q27" i="11"/>
  <c r="W15" i="11"/>
  <c r="AB36" i="11"/>
  <c r="F26" i="13"/>
  <c r="F42" i="13"/>
  <c r="F48" i="12"/>
  <c r="F116" i="12"/>
  <c r="AO7" i="23"/>
  <c r="AO7" i="21"/>
  <c r="AO7" i="11"/>
  <c r="AO7" i="22"/>
  <c r="AO7" i="20"/>
  <c r="AO7" i="19"/>
  <c r="AO7" i="5"/>
  <c r="EA6" i="18"/>
  <c r="BI6" i="18"/>
  <c r="BI45" i="18" s="1"/>
  <c r="AJ7" i="22"/>
  <c r="AJ7" i="19"/>
  <c r="DV6" i="18"/>
  <c r="AJ7" i="11"/>
  <c r="AJ37" i="11" s="1"/>
  <c r="AJ7" i="20"/>
  <c r="AJ7" i="23"/>
  <c r="AJ7" i="21"/>
  <c r="BD6" i="18"/>
  <c r="BD21" i="18" s="1"/>
  <c r="AJ7" i="5"/>
  <c r="H12" i="22"/>
  <c r="AC13" i="18"/>
  <c r="I12" i="22" s="1"/>
  <c r="EQ41" i="18"/>
  <c r="P41" i="18"/>
  <c r="U41" i="18" s="1"/>
  <c r="AQ31" i="23"/>
  <c r="AM29" i="17"/>
  <c r="AO28" i="17"/>
  <c r="R13" i="5" s="1"/>
  <c r="D31" i="23"/>
  <c r="P14" i="5"/>
  <c r="D11" i="5"/>
  <c r="DA16" i="18"/>
  <c r="M16" i="18"/>
  <c r="R16" i="18" s="1"/>
  <c r="Q44" i="11"/>
  <c r="X48" i="11"/>
  <c r="W43" i="11"/>
  <c r="AC36" i="11"/>
  <c r="I84" i="11"/>
  <c r="M84" i="11"/>
  <c r="N84" i="11" s="1"/>
  <c r="AK32" i="11"/>
  <c r="AI32" i="11"/>
  <c r="DP44" i="18"/>
  <c r="DP20" i="18"/>
  <c r="DP42" i="18"/>
  <c r="DP46" i="18"/>
  <c r="DP43" i="18"/>
  <c r="DP45" i="18"/>
  <c r="BG15" i="18"/>
  <c r="AY15" i="18"/>
  <c r="BH50" i="18"/>
  <c r="BE39" i="18"/>
  <c r="BB32" i="18"/>
  <c r="BA55" i="18"/>
  <c r="AX51" i="18"/>
  <c r="BI23" i="18"/>
  <c r="BB23" i="18"/>
  <c r="BI38" i="18"/>
  <c r="BF29" i="18"/>
  <c r="BD35" i="18"/>
  <c r="BB35" i="18"/>
  <c r="AY34" i="18"/>
  <c r="BC11" i="18"/>
  <c r="BD19" i="18"/>
  <c r="BI29" i="18"/>
  <c r="BG38" i="18"/>
  <c r="BE54" i="18"/>
  <c r="BC55" i="18"/>
  <c r="AY30" i="18"/>
  <c r="AY11" i="18"/>
  <c r="BC23" i="18"/>
  <c r="BI35" i="18"/>
  <c r="BG55" i="18"/>
  <c r="BE50" i="18"/>
  <c r="AZ33" i="18"/>
  <c r="BB11" i="18"/>
  <c r="BD33" i="18"/>
  <c r="AZ35" i="18"/>
  <c r="AZ10" i="18"/>
  <c r="BE34" i="18"/>
  <c r="AZ49" i="18"/>
  <c r="BI31" i="18"/>
  <c r="BC42" i="18"/>
  <c r="AX35" i="18"/>
  <c r="BF10" i="18"/>
  <c r="BF12" i="18" s="1"/>
  <c r="BH34" i="18"/>
  <c r="BH16" i="18"/>
  <c r="BB41" i="18"/>
  <c r="BD56" i="18"/>
  <c r="BB25" i="18"/>
  <c r="BB37" i="18"/>
  <c r="BA25" i="18"/>
  <c r="AX56" i="18"/>
  <c r="BH18" i="18"/>
  <c r="BD53" i="18"/>
  <c r="BC40" i="18"/>
  <c r="BH22" i="18"/>
  <c r="BI56" i="18"/>
  <c r="BC25" i="18"/>
  <c r="AZ40" i="18"/>
  <c r="BG19" i="18"/>
  <c r="AY19" i="18"/>
  <c r="BG29" i="18"/>
  <c r="BE47" i="18"/>
  <c r="BB36" i="18"/>
  <c r="AZ30" i="18"/>
  <c r="AX55" i="18"/>
  <c r="BH17" i="18"/>
  <c r="BA16" i="18"/>
  <c r="BI46" i="18"/>
  <c r="BF34" i="18"/>
  <c r="BD51" i="18"/>
  <c r="BB51" i="18"/>
  <c r="AY39" i="18"/>
  <c r="BA10" i="18"/>
  <c r="BA12" i="18" s="1"/>
  <c r="BD24" i="18"/>
  <c r="BI34" i="18"/>
  <c r="BG48" i="18"/>
  <c r="BD31" i="18"/>
  <c r="BB31" i="18"/>
  <c r="AY35" i="18"/>
  <c r="BI16" i="18"/>
  <c r="BB16" i="18"/>
  <c r="BI54" i="18"/>
  <c r="BF31" i="18"/>
  <c r="BD32" i="18"/>
  <c r="AZ55" i="18"/>
  <c r="BH15" i="18"/>
  <c r="BD55" i="18"/>
  <c r="AY38" i="18"/>
  <c r="BF16" i="18"/>
  <c r="BD48" i="18"/>
  <c r="AY31" i="18"/>
  <c r="BH48" i="18"/>
  <c r="BB34" i="18"/>
  <c r="BE49" i="18"/>
  <c r="AZ16" i="18"/>
  <c r="BC49" i="18"/>
  <c r="BD34" i="18"/>
  <c r="BD41" i="18"/>
  <c r="AZ56" i="18"/>
  <c r="AZ25" i="18"/>
  <c r="BD37" i="18"/>
  <c r="BF53" i="18"/>
  <c r="BH56" i="18"/>
  <c r="BE18" i="18"/>
  <c r="AX53" i="18"/>
  <c r="BB56" i="18"/>
  <c r="AX22" i="18"/>
  <c r="AZ52" i="18"/>
  <c r="BI25" i="18"/>
  <c r="AY56" i="18"/>
  <c r="BE17" i="18"/>
  <c r="BI32" i="18"/>
  <c r="BG33" i="18"/>
  <c r="BE51" i="18"/>
  <c r="BB48" i="18"/>
  <c r="AZ50" i="18"/>
  <c r="BG11" i="18"/>
  <c r="BG24" i="18"/>
  <c r="AZ19" i="18"/>
  <c r="BH33" i="18"/>
  <c r="BF39" i="18"/>
  <c r="BC32" i="18"/>
  <c r="BA33" i="18"/>
  <c r="AY50" i="18"/>
  <c r="AY10" i="18"/>
  <c r="AY12" i="18" s="1"/>
  <c r="BC17" i="18"/>
  <c r="BI39" i="18"/>
  <c r="BG54" i="18"/>
  <c r="BD36" i="18"/>
  <c r="BB47" i="18"/>
  <c r="AY51" i="18"/>
  <c r="BH19" i="18"/>
  <c r="BA19" i="18"/>
  <c r="BH31" i="18"/>
  <c r="BF47" i="18"/>
  <c r="BC35" i="18"/>
  <c r="AY36" i="18"/>
  <c r="BG23" i="18"/>
  <c r="BC36" i="18"/>
  <c r="AY48" i="18"/>
  <c r="BE23" i="18"/>
  <c r="BC30" i="18"/>
  <c r="AX34" i="18"/>
  <c r="BF33" i="18"/>
  <c r="BB55" i="18"/>
  <c r="BI49" i="18"/>
  <c r="BG49" i="18"/>
  <c r="BH49" i="18"/>
  <c r="AZ38" i="18"/>
  <c r="BI41" i="18"/>
  <c r="BI11" i="18"/>
  <c r="BE24" i="18"/>
  <c r="BI36" i="18"/>
  <c r="BF32" i="18"/>
  <c r="BE55" i="18"/>
  <c r="BA31" i="18"/>
  <c r="AY29" i="18"/>
  <c r="BE10" i="18"/>
  <c r="BF17" i="18"/>
  <c r="AZ24" i="18"/>
  <c r="BH39" i="18"/>
  <c r="BF50" i="18"/>
  <c r="BC38" i="18"/>
  <c r="BA38" i="18"/>
  <c r="AY55" i="18"/>
  <c r="BI15" i="18"/>
  <c r="BB15" i="18"/>
  <c r="BI48" i="18"/>
  <c r="BF30" i="18"/>
  <c r="BD47" i="18"/>
  <c r="BA29" i="18"/>
  <c r="AX33" i="18"/>
  <c r="BH24" i="18"/>
  <c r="BA23" i="18"/>
  <c r="BH36" i="18"/>
  <c r="BD11" i="18"/>
  <c r="BC46" i="18"/>
  <c r="AY47" i="18"/>
  <c r="BE19" i="18"/>
  <c r="BC47" i="18"/>
  <c r="AX30" i="18"/>
  <c r="BA15" i="18"/>
  <c r="BC51" i="18"/>
  <c r="AX49" i="18"/>
  <c r="BF54" i="18"/>
  <c r="BA48" i="18"/>
  <c r="BC45" i="18"/>
  <c r="BG41" i="18"/>
  <c r="BC41" i="18"/>
  <c r="BD16" i="18"/>
  <c r="BH54" i="18"/>
  <c r="BB52" i="18"/>
  <c r="BE53" i="18"/>
  <c r="BC22" i="18"/>
  <c r="BB22" i="18"/>
  <c r="BG52" i="18"/>
  <c r="AY21" i="18"/>
  <c r="BE37" i="18"/>
  <c r="BF52" i="18"/>
  <c r="BI40" i="18"/>
  <c r="AX18" i="18"/>
  <c r="AY25" i="18"/>
  <c r="BF25" i="18"/>
  <c r="BE11" i="18"/>
  <c r="BC15" i="18"/>
  <c r="BI47" i="18"/>
  <c r="BF36" i="18"/>
  <c r="BD30" i="18"/>
  <c r="BA35" i="18"/>
  <c r="AY33" i="18"/>
  <c r="BC10" i="18"/>
  <c r="BC12" i="18" s="1"/>
  <c r="BE15" i="18"/>
  <c r="AY17" i="18"/>
  <c r="BH55" i="18"/>
  <c r="BF55" i="18"/>
  <c r="BC43" i="18"/>
  <c r="BA54" i="18"/>
  <c r="AX31" i="18"/>
  <c r="BG16" i="18"/>
  <c r="BB24" i="18"/>
  <c r="BH29" i="18"/>
  <c r="BF35" i="18"/>
  <c r="BC34" i="18"/>
  <c r="BA34" i="18"/>
  <c r="AX38" i="18"/>
  <c r="BG17" i="18"/>
  <c r="AZ17" i="18"/>
  <c r="BH47" i="18"/>
  <c r="BB17" i="18"/>
  <c r="BB38" i="18"/>
  <c r="AX29" i="18"/>
  <c r="BG30" i="18"/>
  <c r="BB29" i="18"/>
  <c r="AX41" i="18"/>
  <c r="AX19" i="18"/>
  <c r="BJ19" i="18" s="1"/>
  <c r="BB33" i="18"/>
  <c r="BA11" i="18"/>
  <c r="BC19" i="18"/>
  <c r="BI51" i="18"/>
  <c r="BF48" i="18"/>
  <c r="BD50" i="18"/>
  <c r="BA39" i="18"/>
  <c r="AX32" i="18"/>
  <c r="AZ11" i="18"/>
  <c r="BC16" i="18"/>
  <c r="AX15" i="18"/>
  <c r="BG31" i="18"/>
  <c r="BE32" i="18"/>
  <c r="BC48" i="18"/>
  <c r="AZ31" i="18"/>
  <c r="AX50" i="18"/>
  <c r="BF19" i="18"/>
  <c r="AZ15" i="18"/>
  <c r="BH35" i="18"/>
  <c r="BF51" i="18"/>
  <c r="BC39" i="18"/>
  <c r="BA50" i="18"/>
  <c r="BH11" i="18"/>
  <c r="BF15" i="18"/>
  <c r="AY24" i="18"/>
  <c r="BG34" i="18"/>
  <c r="BH32" i="18"/>
  <c r="BB49" i="18"/>
  <c r="AX39" i="18"/>
  <c r="BG51" i="18"/>
  <c r="BB39" i="18"/>
  <c r="AX48" i="18"/>
  <c r="BI50" i="18"/>
  <c r="BB54" i="18"/>
  <c r="BC24" i="18"/>
  <c r="BD39" i="18"/>
  <c r="AZ51" i="18"/>
  <c r="BH41" i="18"/>
  <c r="AZ54" i="18"/>
  <c r="AZ23" i="18"/>
  <c r="AY49" i="18"/>
  <c r="BD22" i="18"/>
  <c r="BD52" i="18"/>
  <c r="BH53" i="18"/>
  <c r="BC52" i="18"/>
  <c r="BD40" i="18"/>
  <c r="BE52" i="18"/>
  <c r="BE25" i="18"/>
  <c r="BF22" i="18"/>
  <c r="BB53" i="18"/>
  <c r="BG40" i="18"/>
  <c r="BA18" i="18"/>
  <c r="BI53" i="18"/>
  <c r="BG37" i="18"/>
  <c r="BI17" i="18"/>
  <c r="BA17" i="18"/>
  <c r="BI55" i="18"/>
  <c r="BE31" i="18"/>
  <c r="BC29" i="18"/>
  <c r="BA47" i="18"/>
  <c r="AX36" i="18"/>
  <c r="AX11" i="18"/>
  <c r="BJ11" i="18" s="1"/>
  <c r="BC20" i="18"/>
  <c r="AX24" i="18"/>
  <c r="BJ24" i="18" s="1"/>
  <c r="BG36" i="18"/>
  <c r="BE48" i="18"/>
  <c r="BC54" i="18"/>
  <c r="AZ36" i="18"/>
  <c r="BH10" i="18"/>
  <c r="BH12" i="18" s="1"/>
  <c r="BF23" i="18"/>
  <c r="AY23" i="18"/>
  <c r="BH51" i="18"/>
  <c r="BE33" i="18"/>
  <c r="BC44" i="18"/>
  <c r="AZ32" i="18"/>
  <c r="BF11" i="18"/>
  <c r="BF24" i="18"/>
  <c r="AX17" i="18"/>
  <c r="BJ17" i="18" s="1"/>
  <c r="BG39" i="18"/>
  <c r="BF38" i="18"/>
  <c r="BA30" i="18"/>
  <c r="AX54" i="18"/>
  <c r="BE30" i="18"/>
  <c r="BB50" i="18"/>
  <c r="BG10" i="18"/>
  <c r="BG12" i="18" s="1"/>
  <c r="BG35" i="18"/>
  <c r="BA36" i="18"/>
  <c r="AY16" i="18"/>
  <c r="BD49" i="18"/>
  <c r="AY32" i="18"/>
  <c r="BH23" i="18"/>
  <c r="BH38" i="18"/>
  <c r="BD38" i="18"/>
  <c r="BA49" i="18"/>
  <c r="BB40" i="18"/>
  <c r="BF18" i="18"/>
  <c r="BA53" i="18"/>
  <c r="AY18" i="18"/>
  <c r="BA40" i="18"/>
  <c r="AY52" i="18"/>
  <c r="BH25" i="18"/>
  <c r="BA22" i="18"/>
  <c r="BH37" i="18"/>
  <c r="BF56" i="18"/>
  <c r="BC18" i="18"/>
  <c r="AX37" i="18"/>
  <c r="BI37" i="18"/>
  <c r="BI24" i="18"/>
  <c r="BA24" i="18"/>
  <c r="BH30" i="18"/>
  <c r="BE35" i="18"/>
  <c r="BC33" i="18"/>
  <c r="BA51" i="18"/>
  <c r="AX47" i="18"/>
  <c r="BI19" i="18"/>
  <c r="BB19" i="18"/>
  <c r="BI33" i="18"/>
  <c r="BG47" i="18"/>
  <c r="BD29" i="18"/>
  <c r="BB30" i="18"/>
  <c r="AZ47" i="18"/>
  <c r="BE16" i="18"/>
  <c r="AX16" i="18"/>
  <c r="BG32" i="18"/>
  <c r="BE38" i="18"/>
  <c r="BC50" i="18"/>
  <c r="AZ48" i="18"/>
  <c r="BD10" i="18"/>
  <c r="BD12" i="18" s="1"/>
  <c r="BD15" i="18"/>
  <c r="BI30" i="18"/>
  <c r="BG50" i="18"/>
  <c r="BE29" i="18"/>
  <c r="BA41" i="18"/>
  <c r="BI10" i="18"/>
  <c r="BI12" i="18" s="1"/>
  <c r="BE41" i="18"/>
  <c r="BA32" i="18"/>
  <c r="BF49" i="18"/>
  <c r="AZ39" i="18"/>
  <c r="AY54" i="18"/>
  <c r="AY41" i="18"/>
  <c r="BC37" i="18"/>
  <c r="AX52" i="18"/>
  <c r="BJ52" i="18" s="1"/>
  <c r="BC56" i="18"/>
  <c r="BI21" i="18"/>
  <c r="BD42" i="18"/>
  <c r="BH21" i="18"/>
  <c r="BH44" i="18"/>
  <c r="AZ41" i="18"/>
  <c r="AY22" i="18"/>
  <c r="BA37" i="18"/>
  <c r="BB18" i="18"/>
  <c r="BA52" i="18"/>
  <c r="BD25" i="18"/>
  <c r="BD54" i="18"/>
  <c r="BH40" i="18"/>
  <c r="BI22" i="18"/>
  <c r="BI18" i="18"/>
  <c r="BG22" i="18"/>
  <c r="AY53" i="18"/>
  <c r="AX44" i="18"/>
  <c r="BF42" i="18"/>
  <c r="BE45" i="18"/>
  <c r="BI43" i="18"/>
  <c r="AX20" i="18"/>
  <c r="AZ46" i="18"/>
  <c r="BD17" i="18"/>
  <c r="BD23" i="18"/>
  <c r="BG56" i="18"/>
  <c r="BC21" i="18"/>
  <c r="AX25" i="18"/>
  <c r="AZ22" i="18"/>
  <c r="BF37" i="18"/>
  <c r="BB20" i="18"/>
  <c r="AX23" i="18"/>
  <c r="BB10" i="18"/>
  <c r="BB12" i="18" s="1"/>
  <c r="BI52" i="18"/>
  <c r="BE22" i="18"/>
  <c r="BC53" i="18"/>
  <c r="AY40" i="18"/>
  <c r="AZ18" i="18"/>
  <c r="BE21" i="18"/>
  <c r="BB45" i="18"/>
  <c r="BE20" i="18"/>
  <c r="BE36" i="18"/>
  <c r="BF41" i="18"/>
  <c r="BG18" i="18"/>
  <c r="AX40" i="18"/>
  <c r="AY37" i="18"/>
  <c r="BA56" i="18"/>
  <c r="BG25" i="18"/>
  <c r="BH45" i="18"/>
  <c r="AZ20" i="18"/>
  <c r="AZ45" i="18"/>
  <c r="BC31" i="18"/>
  <c r="AX10" i="18"/>
  <c r="BG53" i="18"/>
  <c r="BE40" i="18"/>
  <c r="AZ37" i="18"/>
  <c r="BH52" i="18"/>
  <c r="BH43" i="18"/>
  <c r="BF20" i="18"/>
  <c r="BB46" i="18"/>
  <c r="BB21" i="18"/>
  <c r="BI42" i="18"/>
  <c r="AZ29" i="18"/>
  <c r="AZ34" i="18"/>
  <c r="AZ53" i="18"/>
  <c r="BE56" i="18"/>
  <c r="BF40" i="18"/>
  <c r="BD18" i="18"/>
  <c r="BA21" i="18"/>
  <c r="BE42" i="18"/>
  <c r="BG44" i="18"/>
  <c r="BH46" i="18"/>
  <c r="BF45" i="18"/>
  <c r="AX42" i="18"/>
  <c r="AZ42" i="18"/>
  <c r="AZ44" i="18"/>
  <c r="AX43" i="18"/>
  <c r="AZ43" i="18"/>
  <c r="BI44" i="18"/>
  <c r="BB43" i="18"/>
  <c r="BE44" i="18"/>
  <c r="BH42" i="18"/>
  <c r="BE43" i="18"/>
  <c r="BH20" i="18"/>
  <c r="BD46" i="18"/>
  <c r="BG20" i="18"/>
  <c r="BG26" i="18" s="1"/>
  <c r="BE46" i="18"/>
  <c r="BG21" i="18"/>
  <c r="BA43" i="18"/>
  <c r="AX21" i="18"/>
  <c r="BG45" i="18"/>
  <c r="BD43" i="18"/>
  <c r="BF46" i="18"/>
  <c r="BA45" i="18"/>
  <c r="BA44" i="18"/>
  <c r="AY42" i="18"/>
  <c r="AY45" i="18"/>
  <c r="BF43" i="18"/>
  <c r="BG46" i="18"/>
  <c r="AY20" i="18"/>
  <c r="BF21" i="18"/>
  <c r="BD20" i="18"/>
  <c r="BA42" i="18"/>
  <c r="BF44" i="18"/>
  <c r="BA46" i="18"/>
  <c r="AY43" i="18"/>
  <c r="BJ43" i="18" s="1"/>
  <c r="BB42" i="18"/>
  <c r="BG43" i="18"/>
  <c r="BA20" i="18"/>
  <c r="AX46" i="18"/>
  <c r="AE7" i="21"/>
  <c r="AE7" i="22"/>
  <c r="AE7" i="23"/>
  <c r="AE7" i="20"/>
  <c r="AE7" i="11"/>
  <c r="AE7" i="5"/>
  <c r="DQ6" i="18"/>
  <c r="AE7" i="19"/>
  <c r="AY6" i="18"/>
  <c r="CP26" i="18"/>
  <c r="CP59" i="18" s="1"/>
  <c r="CQ15" i="18"/>
  <c r="Q93" i="19"/>
  <c r="AC37" i="20"/>
  <c r="M15" i="18"/>
  <c r="R15" i="18" s="1"/>
  <c r="DA15" i="18"/>
  <c r="Q26" i="18"/>
  <c r="AV63" i="17"/>
  <c r="BD14" i="5" s="1"/>
  <c r="AT64" i="17"/>
  <c r="E13" i="20"/>
  <c r="E14" i="20" s="1"/>
  <c r="D19" i="22"/>
  <c r="D14" i="20"/>
  <c r="D15" i="23" s="1"/>
  <c r="K91" i="19"/>
  <c r="P23" i="20"/>
  <c r="AA42" i="23"/>
  <c r="I42" i="23"/>
  <c r="N33" i="18"/>
  <c r="S33" i="18" s="1"/>
  <c r="DO33" i="18"/>
  <c r="EC36" i="18"/>
  <c r="O36" i="18"/>
  <c r="T36" i="18" s="1"/>
  <c r="O35" i="18"/>
  <c r="T35" i="18" s="1"/>
  <c r="EC35" i="18"/>
  <c r="AD18" i="5"/>
  <c r="AR39" i="17"/>
  <c r="J224" i="19"/>
  <c r="P224" i="19" s="1"/>
  <c r="P181" i="19"/>
  <c r="P23" i="11"/>
  <c r="DW36" i="18"/>
  <c r="DR36" i="18"/>
  <c r="DP36" i="18"/>
  <c r="DX36" i="18"/>
  <c r="DS36" i="18"/>
  <c r="DU36" i="18"/>
  <c r="DY36" i="18"/>
  <c r="EA36" i="18"/>
  <c r="DQ36" i="18"/>
  <c r="DT36" i="18"/>
  <c r="DZ36" i="18"/>
  <c r="DV36" i="18"/>
  <c r="Y18" i="11"/>
  <c r="AA18" i="11"/>
  <c r="P44" i="11"/>
  <c r="V34" i="23"/>
  <c r="D17" i="5"/>
  <c r="AK15" i="17"/>
  <c r="AQ34" i="23"/>
  <c r="AK30" i="17"/>
  <c r="T17" i="5"/>
  <c r="CU31" i="18"/>
  <c r="CV31" i="18" s="1"/>
  <c r="CW31" i="18" s="1"/>
  <c r="CX31" i="18" s="1"/>
  <c r="CY31" i="18" s="1"/>
  <c r="CZ31" i="18" s="1"/>
  <c r="AV59" i="18"/>
  <c r="J12" i="11"/>
  <c r="P28" i="11"/>
  <c r="M95" i="11"/>
  <c r="AF38" i="11" s="1"/>
  <c r="I95" i="11"/>
  <c r="AO38" i="11"/>
  <c r="AN38" i="11"/>
  <c r="AE38" i="11"/>
  <c r="AD38" i="11"/>
  <c r="AM38" i="11"/>
  <c r="AH38" i="11"/>
  <c r="AL38" i="11"/>
  <c r="P20" i="11"/>
  <c r="E34" i="11"/>
  <c r="E68" i="21" s="1"/>
  <c r="M80" i="11"/>
  <c r="AM28" i="11" s="1"/>
  <c r="I80" i="11"/>
  <c r="AN28" i="11"/>
  <c r="AD28" i="11"/>
  <c r="AO28" i="11"/>
  <c r="AG28" i="11"/>
  <c r="H19" i="22"/>
  <c r="I13" i="20"/>
  <c r="I14" i="20" s="1"/>
  <c r="I15" i="23" s="1"/>
  <c r="H14" i="20"/>
  <c r="H15" i="23" s="1"/>
  <c r="AY23" i="17"/>
  <c r="L19" i="5"/>
  <c r="L29" i="5" s="1"/>
  <c r="I19" i="5"/>
  <c r="I29" i="5" s="1"/>
  <c r="AY20" i="17"/>
  <c r="X19" i="5"/>
  <c r="X29" i="5" s="1"/>
  <c r="AY34" i="17"/>
  <c r="CU16" i="18"/>
  <c r="CV16" i="18" s="1"/>
  <c r="CW16" i="18" s="1"/>
  <c r="CX16" i="18" s="1"/>
  <c r="CY16" i="18" s="1"/>
  <c r="P178" i="19"/>
  <c r="P21" i="11"/>
  <c r="AB49" i="11"/>
  <c r="AA49" i="11"/>
  <c r="H12" i="11"/>
  <c r="M90" i="19"/>
  <c r="M64" i="19" s="1"/>
  <c r="M62" i="19" s="1"/>
  <c r="I111" i="11"/>
  <c r="M111" i="11"/>
  <c r="AN54" i="11" s="1"/>
  <c r="AK54" i="11"/>
  <c r="AL54" i="11"/>
  <c r="AD54" i="11"/>
  <c r="AO54" i="11"/>
  <c r="AA40" i="22"/>
  <c r="AA20" i="23"/>
  <c r="X21" i="11"/>
  <c r="Y21" i="11"/>
  <c r="X47" i="11"/>
  <c r="V47" i="11"/>
  <c r="Y13" i="11"/>
  <c r="M65" i="11"/>
  <c r="AO13" i="11" s="1"/>
  <c r="I65" i="11"/>
  <c r="AD13" i="11"/>
  <c r="AH13" i="11"/>
  <c r="Y46" i="11"/>
  <c r="R46" i="11"/>
  <c r="AJ24" i="11"/>
  <c r="J76" i="11"/>
  <c r="N76" i="11"/>
  <c r="AM59" i="18"/>
  <c r="J223" i="19"/>
  <c r="P223" i="19" s="1"/>
  <c r="P180" i="19"/>
  <c r="T40" i="11"/>
  <c r="AR17" i="17"/>
  <c r="F18" i="5"/>
  <c r="F28" i="5" s="1"/>
  <c r="Q19" i="11"/>
  <c r="S19" i="11"/>
  <c r="S53" i="11"/>
  <c r="V53" i="11"/>
  <c r="W30" i="11"/>
  <c r="P40" i="11"/>
  <c r="Z44" i="11"/>
  <c r="W44" i="11"/>
  <c r="Z22" i="11"/>
  <c r="X22" i="11"/>
  <c r="U48" i="11"/>
  <c r="T48" i="11"/>
  <c r="AB45" i="11"/>
  <c r="R45" i="11"/>
  <c r="Z18" i="11"/>
  <c r="X18" i="11"/>
  <c r="AA27" i="11"/>
  <c r="R34" i="23"/>
  <c r="R33" i="23" s="1"/>
  <c r="R21" i="5"/>
  <c r="AD17" i="5"/>
  <c r="AK39" i="17"/>
  <c r="AK16" i="17"/>
  <c r="E17" i="5"/>
  <c r="AK27" i="17"/>
  <c r="Q17" i="5"/>
  <c r="AT59" i="18"/>
  <c r="X39" i="11"/>
  <c r="P37" i="20"/>
  <c r="W35" i="11"/>
  <c r="I92" i="11"/>
  <c r="M92" i="11"/>
  <c r="AO35" i="11" s="1"/>
  <c r="AN35" i="11"/>
  <c r="AG35" i="11"/>
  <c r="AL35" i="11"/>
  <c r="AF35" i="11"/>
  <c r="AH35" i="11"/>
  <c r="AB59" i="18"/>
  <c r="F34" i="11"/>
  <c r="F68" i="21" s="1"/>
  <c r="X17" i="23"/>
  <c r="Q52" i="11"/>
  <c r="V52" i="11"/>
  <c r="I90" i="19"/>
  <c r="I64" i="19" s="1"/>
  <c r="I62" i="19" s="1"/>
  <c r="I99" i="19"/>
  <c r="I98" i="19" s="1"/>
  <c r="I70" i="19" s="1"/>
  <c r="I68" i="19" s="1"/>
  <c r="O19" i="5"/>
  <c r="O29" i="5" s="1"/>
  <c r="AY26" i="17"/>
  <c r="Y19" i="5"/>
  <c r="Y29" i="5" s="1"/>
  <c r="AY35" i="17"/>
  <c r="D36" i="23"/>
  <c r="D34" i="5"/>
  <c r="P24" i="5"/>
  <c r="R19" i="5"/>
  <c r="R29" i="5" s="1"/>
  <c r="AY28" i="17"/>
  <c r="AY40" i="17"/>
  <c r="AE19" i="5"/>
  <c r="AE29" i="5" s="1"/>
  <c r="N19" i="5"/>
  <c r="N29" i="5" s="1"/>
  <c r="AY25" i="17"/>
  <c r="AQ36" i="23"/>
  <c r="P221" i="19"/>
  <c r="AC31" i="11"/>
  <c r="AA59" i="18"/>
  <c r="Q49" i="11"/>
  <c r="T49" i="11"/>
  <c r="F12" i="11"/>
  <c r="P51" i="11"/>
  <c r="AC29" i="11"/>
  <c r="DY32" i="18"/>
  <c r="DR32" i="18"/>
  <c r="DT32" i="18"/>
  <c r="DX32" i="18"/>
  <c r="DZ32" i="18"/>
  <c r="DU32" i="18"/>
  <c r="EA32" i="18"/>
  <c r="DS32" i="18"/>
  <c r="DW32" i="18"/>
  <c r="DP32" i="18"/>
  <c r="DV32" i="18"/>
  <c r="DQ32" i="18"/>
  <c r="CZ30" i="18"/>
  <c r="AA14" i="23"/>
  <c r="M13" i="20"/>
  <c r="M14" i="20" s="1"/>
  <c r="M15" i="23" s="1"/>
  <c r="L19" i="22"/>
  <c r="CU29" i="18"/>
  <c r="F102" i="19"/>
  <c r="P102" i="19" s="1"/>
  <c r="P94" i="19"/>
  <c r="R18" i="5"/>
  <c r="R28" i="5" s="1"/>
  <c r="AR28" i="17"/>
  <c r="E18" i="5"/>
  <c r="E28" i="5" s="1"/>
  <c r="AR16" i="17"/>
  <c r="V17" i="19"/>
  <c r="V21" i="22" s="1"/>
  <c r="V17" i="23" s="1"/>
  <c r="V18" i="19"/>
  <c r="V43" i="22" s="1"/>
  <c r="J225" i="19"/>
  <c r="P225" i="19" s="1"/>
  <c r="P182" i="19"/>
  <c r="P26" i="11"/>
  <c r="AR59" i="18"/>
  <c r="F17" i="5"/>
  <c r="AK17" i="17"/>
  <c r="AN59" i="18"/>
  <c r="P172" i="19"/>
  <c r="P19" i="11"/>
  <c r="S18" i="11"/>
  <c r="I70" i="11"/>
  <c r="M70" i="11"/>
  <c r="AN18" i="11" s="1"/>
  <c r="AJ18" i="11"/>
  <c r="AI18" i="11"/>
  <c r="AM18" i="11"/>
  <c r="AG18" i="11"/>
  <c r="AH18" i="11"/>
  <c r="V27" i="11"/>
  <c r="P22" i="11"/>
  <c r="U34" i="23"/>
  <c r="S17" i="5"/>
  <c r="AK29" i="17"/>
  <c r="D21" i="5"/>
  <c r="D32" i="5"/>
  <c r="D34" i="23"/>
  <c r="F90" i="19"/>
  <c r="F64" i="19" s="1"/>
  <c r="F62" i="19" s="1"/>
  <c r="AF59" i="18"/>
  <c r="AC15" i="11"/>
  <c r="P27" i="11"/>
  <c r="D101" i="19"/>
  <c r="D90" i="19"/>
  <c r="P93" i="19"/>
  <c r="R35" i="11"/>
  <c r="N34" i="11"/>
  <c r="N68" i="21" s="1"/>
  <c r="X20" i="23"/>
  <c r="X40" i="22"/>
  <c r="AA52" i="11"/>
  <c r="R52" i="11"/>
  <c r="M108" i="11"/>
  <c r="AD51" i="11" s="1"/>
  <c r="I108" i="11"/>
  <c r="AK51" i="11"/>
  <c r="AF51" i="11"/>
  <c r="AM51" i="11"/>
  <c r="AL51" i="11"/>
  <c r="AO51" i="11"/>
  <c r="AI51" i="11"/>
  <c r="AG51" i="11"/>
  <c r="AH51" i="11"/>
  <c r="AJ51" i="11"/>
  <c r="P29" i="11"/>
  <c r="AR19" i="5"/>
  <c r="AR29" i="5" s="1"/>
  <c r="AY52" i="17"/>
  <c r="BD36" i="23"/>
  <c r="AY51" i="17"/>
  <c r="AQ19" i="5"/>
  <c r="AY32" i="17"/>
  <c r="V19" i="5"/>
  <c r="AD26" i="18"/>
  <c r="AJ15" i="18"/>
  <c r="AJ26" i="18" s="1"/>
  <c r="AE59" i="18"/>
  <c r="P52" i="11"/>
  <c r="K12" i="11"/>
  <c r="I81" i="11"/>
  <c r="M81" i="11"/>
  <c r="AO29" i="11" s="1"/>
  <c r="AI29" i="11"/>
  <c r="O32" i="18"/>
  <c r="T32" i="18"/>
  <c r="EC32" i="18"/>
  <c r="Q18" i="5"/>
  <c r="Q28" i="5" s="1"/>
  <c r="AR27" i="17"/>
  <c r="AW26" i="18"/>
  <c r="J170" i="19"/>
  <c r="J214" i="19"/>
  <c r="J226" i="19"/>
  <c r="P226" i="19" s="1"/>
  <c r="P183" i="19"/>
  <c r="AM19" i="17"/>
  <c r="AO18" i="17"/>
  <c r="G13" i="5" s="1"/>
  <c r="G30" i="23" s="1"/>
  <c r="AP18" i="17"/>
  <c r="AQ18" i="17"/>
  <c r="G23" i="5" s="1"/>
  <c r="G35" i="23" s="1"/>
  <c r="M110" i="11"/>
  <c r="AK53" i="11" s="1"/>
  <c r="I110" i="11"/>
  <c r="AJ53" i="11"/>
  <c r="AN53" i="11"/>
  <c r="AH53" i="11"/>
  <c r="AF53" i="11"/>
  <c r="AL53" i="11"/>
  <c r="AI53" i="11"/>
  <c r="F21" i="5"/>
  <c r="F34" i="23"/>
  <c r="F33" i="23" s="1"/>
  <c r="M74" i="11"/>
  <c r="AE22" i="11" s="1"/>
  <c r="I74" i="11"/>
  <c r="AO22" i="11"/>
  <c r="AF22" i="11"/>
  <c r="AL22" i="11"/>
  <c r="AD22" i="11"/>
  <c r="AI22" i="11"/>
  <c r="AG22" i="11"/>
  <c r="P215" i="19"/>
  <c r="E27" i="23"/>
  <c r="Y34" i="23"/>
  <c r="AB17" i="5"/>
  <c r="AK38" i="17"/>
  <c r="AK37" i="17"/>
  <c r="AA17" i="5"/>
  <c r="AA19" i="5"/>
  <c r="AA29" i="5" s="1"/>
  <c r="AY37" i="17"/>
  <c r="CU17" i="18"/>
  <c r="CV17" i="18" s="1"/>
  <c r="CW17" i="18" s="1"/>
  <c r="CX17" i="18" s="1"/>
  <c r="CY17" i="18" s="1"/>
  <c r="CZ17" i="18"/>
  <c r="AL59" i="18"/>
  <c r="T35" i="11"/>
  <c r="P15" i="11"/>
  <c r="H34" i="11"/>
  <c r="H68" i="21" s="1"/>
  <c r="M34" i="11"/>
  <c r="M68" i="21" s="1"/>
  <c r="W20" i="23"/>
  <c r="W40" i="22"/>
  <c r="AB28" i="11"/>
  <c r="AB52" i="11"/>
  <c r="X52" i="11"/>
  <c r="M72" i="11"/>
  <c r="AE20" i="11" s="1"/>
  <c r="I72" i="11"/>
  <c r="AH20" i="11"/>
  <c r="AD36" i="23"/>
  <c r="F19" i="5"/>
  <c r="F29" i="5" s="1"/>
  <c r="AY17" i="17"/>
  <c r="W19" i="5"/>
  <c r="W29" i="5" s="1"/>
  <c r="AY33" i="17"/>
  <c r="Q36" i="23"/>
  <c r="AD12" i="18"/>
  <c r="AD13" i="18" s="1"/>
  <c r="AJ10" i="18"/>
  <c r="AJ12" i="18" s="1"/>
  <c r="W49" i="11"/>
  <c r="I106" i="11"/>
  <c r="M106" i="11"/>
  <c r="AN49" i="11" s="1"/>
  <c r="AE49" i="11"/>
  <c r="AL49" i="11"/>
  <c r="AI49" i="11"/>
  <c r="AD49" i="11"/>
  <c r="AJ49" i="11"/>
  <c r="AH49" i="11"/>
  <c r="AO49" i="11"/>
  <c r="D12" i="11"/>
  <c r="P13" i="11"/>
  <c r="AB40" i="22"/>
  <c r="AC40" i="22" s="1"/>
  <c r="AB20" i="23"/>
  <c r="AC43" i="22"/>
  <c r="E37" i="12" s="1"/>
  <c r="E35" i="12" s="1"/>
  <c r="E22" i="13" s="1"/>
  <c r="AO59" i="18"/>
  <c r="Y26" i="11"/>
  <c r="V26" i="11"/>
  <c r="Z21" i="11"/>
  <c r="T21" i="11"/>
  <c r="M75" i="11"/>
  <c r="AF23" i="11" s="1"/>
  <c r="I75" i="11"/>
  <c r="AN23" i="11"/>
  <c r="AE23" i="11"/>
  <c r="AG23" i="11"/>
  <c r="AJ23" i="11"/>
  <c r="AI23" i="11"/>
  <c r="AM23" i="11"/>
  <c r="AB13" i="11"/>
  <c r="Z46" i="11"/>
  <c r="I103" i="11"/>
  <c r="M103" i="11"/>
  <c r="AK46" i="11" s="1"/>
  <c r="AN24" i="11"/>
  <c r="Z20" i="23"/>
  <c r="Z14" i="23" s="1"/>
  <c r="Z40" i="22"/>
  <c r="Q26" i="11"/>
  <c r="AA26" i="11"/>
  <c r="W21" i="11"/>
  <c r="R21" i="11"/>
  <c r="AB47" i="11"/>
  <c r="S13" i="11"/>
  <c r="AB54" i="11"/>
  <c r="AC54" i="11" s="1"/>
  <c r="U46" i="11"/>
  <c r="AG24" i="11"/>
  <c r="AH24" i="11"/>
  <c r="J90" i="19"/>
  <c r="J64" i="19" s="1"/>
  <c r="J62" i="19" s="1"/>
  <c r="J99" i="19"/>
  <c r="J98" i="19" s="1"/>
  <c r="J70" i="19" s="1"/>
  <c r="J68" i="19" s="1"/>
  <c r="D18" i="5"/>
  <c r="AR15" i="17"/>
  <c r="AQ59" i="18"/>
  <c r="J217" i="19"/>
  <c r="P217" i="19" s="1"/>
  <c r="P174" i="19"/>
  <c r="Y59" i="18"/>
  <c r="Q40" i="11"/>
  <c r="Y40" i="11"/>
  <c r="F30" i="23"/>
  <c r="P54" i="11"/>
  <c r="CR34" i="18"/>
  <c r="CQ57" i="18"/>
  <c r="P179" i="19"/>
  <c r="Z19" i="11"/>
  <c r="I71" i="11"/>
  <c r="M71" i="11"/>
  <c r="AF19" i="11" s="1"/>
  <c r="AO19" i="11"/>
  <c r="AI19" i="11"/>
  <c r="AM19" i="11"/>
  <c r="AJ19" i="11"/>
  <c r="AL19" i="11"/>
  <c r="Z30" i="11"/>
  <c r="AA30" i="11"/>
  <c r="AH18" i="17"/>
  <c r="G12" i="5" s="1"/>
  <c r="AF19" i="17"/>
  <c r="AJ18" i="17"/>
  <c r="G22" i="5" s="1"/>
  <c r="AI18" i="17"/>
  <c r="S44" i="11"/>
  <c r="AC44" i="11" s="1"/>
  <c r="AA44" i="11"/>
  <c r="Q48" i="11"/>
  <c r="V48" i="11"/>
  <c r="W45" i="11"/>
  <c r="AC45" i="11" s="1"/>
  <c r="M102" i="11"/>
  <c r="AH45" i="11" s="1"/>
  <c r="I102" i="11"/>
  <c r="AN45" i="11"/>
  <c r="AF45" i="11"/>
  <c r="AJ45" i="11"/>
  <c r="AK45" i="11"/>
  <c r="AI45" i="11"/>
  <c r="AE45" i="11"/>
  <c r="AG45" i="11"/>
  <c r="AO45" i="11"/>
  <c r="AM45" i="11"/>
  <c r="AD45" i="11"/>
  <c r="U18" i="11"/>
  <c r="AB27" i="11"/>
  <c r="S27" i="11"/>
  <c r="X34" i="23"/>
  <c r="W34" i="23"/>
  <c r="Z17" i="5"/>
  <c r="AK36" i="17"/>
  <c r="Z34" i="23"/>
  <c r="T34" i="23"/>
  <c r="AD34" i="23"/>
  <c r="AD21" i="5"/>
  <c r="AA31" i="23"/>
  <c r="AB39" i="11"/>
  <c r="U39" i="11"/>
  <c r="P48" i="11"/>
  <c r="AB35" i="11"/>
  <c r="X35" i="11"/>
  <c r="O99" i="19"/>
  <c r="O98" i="19" s="1"/>
  <c r="O70" i="19" s="1"/>
  <c r="O68" i="19" s="1"/>
  <c r="O90" i="19"/>
  <c r="O64" i="19" s="1"/>
  <c r="O62" i="19" s="1"/>
  <c r="CU36" i="18"/>
  <c r="CV36" i="18" s="1"/>
  <c r="CW36" i="18" s="1"/>
  <c r="CX36" i="18" s="1"/>
  <c r="CY36" i="18" s="1"/>
  <c r="M12" i="11"/>
  <c r="J34" i="11"/>
  <c r="J68" i="21" s="1"/>
  <c r="E15" i="23"/>
  <c r="Z38" i="11"/>
  <c r="V38" i="11"/>
  <c r="O34" i="11"/>
  <c r="O68" i="21" s="1"/>
  <c r="P35" i="11"/>
  <c r="D34" i="11"/>
  <c r="D68" i="21" s="1"/>
  <c r="Y17" i="23"/>
  <c r="P31" i="11"/>
  <c r="T28" i="11"/>
  <c r="U28" i="11"/>
  <c r="W52" i="11"/>
  <c r="M109" i="11"/>
  <c r="AO52" i="11" s="1"/>
  <c r="I109" i="11"/>
  <c r="AL52" i="11"/>
  <c r="V29" i="5"/>
  <c r="V36" i="23"/>
  <c r="AY18" i="17"/>
  <c r="G19" i="5"/>
  <c r="G29" i="5" s="1"/>
  <c r="D19" i="5"/>
  <c r="AY15" i="17"/>
  <c r="AY41" i="17"/>
  <c r="AF19" i="5"/>
  <c r="AF29" i="5" s="1"/>
  <c r="Z49" i="11"/>
  <c r="O12" i="11"/>
  <c r="I12" i="11"/>
  <c r="Y27" i="18"/>
  <c r="AB17" i="23"/>
  <c r="AB14" i="23" s="1"/>
  <c r="AC21" i="22"/>
  <c r="E19" i="12" s="1"/>
  <c r="E11" i="13" s="1"/>
  <c r="E103" i="19"/>
  <c r="P103" i="19" s="1"/>
  <c r="P95" i="19"/>
  <c r="Z26" i="11"/>
  <c r="U26" i="11"/>
  <c r="AI59" i="18"/>
  <c r="Q21" i="11"/>
  <c r="M73" i="11"/>
  <c r="AO21" i="11" s="1"/>
  <c r="I73" i="11"/>
  <c r="AF21" i="11"/>
  <c r="AJ21" i="11"/>
  <c r="AM21" i="11"/>
  <c r="AG21" i="11"/>
  <c r="R16" i="11"/>
  <c r="X16" i="11"/>
  <c r="U16" i="11"/>
  <c r="AA16" i="11"/>
  <c r="AA12" i="11" s="1"/>
  <c r="T16" i="11"/>
  <c r="S16" i="11"/>
  <c r="Z16" i="11"/>
  <c r="W16" i="11"/>
  <c r="W12" i="11" s="1"/>
  <c r="AB16" i="11"/>
  <c r="Y16" i="11"/>
  <c r="Q16" i="11"/>
  <c r="M68" i="11"/>
  <c r="R47" i="11"/>
  <c r="AC47" i="11" s="1"/>
  <c r="X13" i="11"/>
  <c r="V13" i="11"/>
  <c r="W46" i="11"/>
  <c r="AL24" i="11"/>
  <c r="AK24" i="11"/>
  <c r="Q35" i="23"/>
  <c r="AP59" i="18"/>
  <c r="Z40" i="11"/>
  <c r="V40" i="11"/>
  <c r="P222" i="19"/>
  <c r="Y30" i="11"/>
  <c r="AC30" i="11" s="1"/>
  <c r="S30" i="11"/>
  <c r="F29" i="23"/>
  <c r="F11" i="5"/>
  <c r="W48" i="11"/>
  <c r="M105" i="11"/>
  <c r="AK48" i="11" s="1"/>
  <c r="I105" i="11"/>
  <c r="AN48" i="11"/>
  <c r="AL48" i="11"/>
  <c r="AH48" i="11"/>
  <c r="AJ48" i="11"/>
  <c r="AG48" i="11"/>
  <c r="AI48" i="11"/>
  <c r="AF48" i="11"/>
  <c r="AD48" i="11"/>
  <c r="T18" i="11"/>
  <c r="P30" i="11"/>
  <c r="W27" i="11"/>
  <c r="T27" i="11"/>
  <c r="L99" i="19"/>
  <c r="L98" i="19" s="1"/>
  <c r="L70" i="19" s="1"/>
  <c r="L68" i="19" s="1"/>
  <c r="L90" i="19"/>
  <c r="L64" i="19" s="1"/>
  <c r="L62" i="19" s="1"/>
  <c r="S34" i="23"/>
  <c r="V17" i="5"/>
  <c r="AK32" i="17"/>
  <c r="W17" i="5"/>
  <c r="AK33" i="17"/>
  <c r="AB34" i="23"/>
  <c r="Q34" i="23"/>
  <c r="Q21" i="5"/>
  <c r="AC22" i="5"/>
  <c r="AV38" i="17"/>
  <c r="AB14" i="5" s="1"/>
  <c r="AX38" i="17"/>
  <c r="AB24" i="5" s="1"/>
  <c r="AB36" i="23" s="1"/>
  <c r="AW38" i="17"/>
  <c r="CU33" i="18"/>
  <c r="CV33" i="18" s="1"/>
  <c r="CW33" i="18" s="1"/>
  <c r="CX33" i="18" s="1"/>
  <c r="CY33" i="18" s="1"/>
  <c r="W39" i="11"/>
  <c r="S39" i="11"/>
  <c r="Y35" i="11"/>
  <c r="V35" i="11"/>
  <c r="Q91" i="19"/>
  <c r="AC23" i="20"/>
  <c r="V16" i="11"/>
  <c r="AC14" i="11"/>
  <c r="M66" i="11"/>
  <c r="AF14" i="11" s="1"/>
  <c r="I66" i="11"/>
  <c r="AL14" i="11"/>
  <c r="AH14" i="11"/>
  <c r="G34" i="11"/>
  <c r="G68" i="21" s="1"/>
  <c r="K34" i="11"/>
  <c r="K68" i="21" s="1"/>
  <c r="W17" i="23"/>
  <c r="W14" i="23" s="1"/>
  <c r="T19" i="5"/>
  <c r="T29" i="5" s="1"/>
  <c r="AY30" i="17"/>
  <c r="Q19" i="5"/>
  <c r="AY27" i="17"/>
  <c r="AY22" i="17"/>
  <c r="K19" i="5"/>
  <c r="K29" i="5" s="1"/>
  <c r="AD57" i="18"/>
  <c r="AJ29" i="18"/>
  <c r="AJ57" i="18" s="1"/>
  <c r="AJ59" i="18" s="1"/>
  <c r="L214" i="19"/>
  <c r="L213" i="19" s="1"/>
  <c r="L170" i="19"/>
  <c r="P170" i="19" s="1"/>
  <c r="I83" i="11"/>
  <c r="M83" i="11"/>
  <c r="AG31" i="11" s="1"/>
  <c r="AF31" i="11"/>
  <c r="AI31" i="11"/>
  <c r="AL31" i="11"/>
  <c r="P36" i="11"/>
  <c r="S49" i="11"/>
  <c r="N12" i="11"/>
  <c r="DU35" i="18"/>
  <c r="DW35" i="18"/>
  <c r="EA35" i="18"/>
  <c r="DR35" i="18"/>
  <c r="DP35" i="18"/>
  <c r="EB35" i="18" s="1"/>
  <c r="DX35" i="18"/>
  <c r="DT35" i="18"/>
  <c r="DS35" i="18"/>
  <c r="DZ35" i="18"/>
  <c r="DY35" i="18"/>
  <c r="DQ35" i="18"/>
  <c r="DV35" i="18"/>
  <c r="G99" i="19"/>
  <c r="G90" i="19"/>
  <c r="G64" i="19" s="1"/>
  <c r="G62" i="19" s="1"/>
  <c r="P91" i="19"/>
  <c r="W26" i="11"/>
  <c r="X26" i="11"/>
  <c r="I104" i="11"/>
  <c r="M104" i="11"/>
  <c r="AG47" i="11" s="1"/>
  <c r="AN47" i="11"/>
  <c r="AL47" i="11"/>
  <c r="AI47" i="11"/>
  <c r="DN32" i="18"/>
  <c r="AE24" i="11"/>
  <c r="K13" i="20"/>
  <c r="J14" i="20"/>
  <c r="J15" i="23" s="1"/>
  <c r="J19" i="22"/>
  <c r="D213" i="19"/>
  <c r="S26" i="11"/>
  <c r="R26" i="11"/>
  <c r="AH59" i="18"/>
  <c r="Z13" i="11"/>
  <c r="Z12" i="11" s="1"/>
  <c r="T13" i="11"/>
  <c r="T12" i="11" s="1"/>
  <c r="V46" i="11"/>
  <c r="T46" i="11"/>
  <c r="AI24" i="11"/>
  <c r="AF24" i="11"/>
  <c r="DH33" i="18"/>
  <c r="DC33" i="18"/>
  <c r="DI33" i="18"/>
  <c r="DG33" i="18"/>
  <c r="DB33" i="18"/>
  <c r="DK33" i="18"/>
  <c r="DE33" i="18"/>
  <c r="DF33" i="18"/>
  <c r="DJ33" i="18"/>
  <c r="DL33" i="18"/>
  <c r="DM33" i="18"/>
  <c r="DD33" i="18"/>
  <c r="AC213" i="19"/>
  <c r="J216" i="19"/>
  <c r="P216" i="19" s="1"/>
  <c r="P173" i="19"/>
  <c r="J218" i="19"/>
  <c r="P218" i="19" s="1"/>
  <c r="P175" i="19"/>
  <c r="DN36" i="18"/>
  <c r="W40" i="11"/>
  <c r="R40" i="11"/>
  <c r="AG59" i="18"/>
  <c r="P45" i="11"/>
  <c r="P18" i="11"/>
  <c r="I101" i="11"/>
  <c r="M101" i="11"/>
  <c r="AO44" i="11" s="1"/>
  <c r="AS59" i="18"/>
  <c r="P30" i="20"/>
  <c r="I100" i="11"/>
  <c r="M100" i="11"/>
  <c r="AI43" i="11" s="1"/>
  <c r="AF43" i="11"/>
  <c r="AE43" i="11"/>
  <c r="AM43" i="11"/>
  <c r="AO43" i="11"/>
  <c r="AL43" i="11"/>
  <c r="Q18" i="11"/>
  <c r="R18" i="11"/>
  <c r="Y27" i="11"/>
  <c r="R27" i="11"/>
  <c r="AC27" i="11" s="1"/>
  <c r="L13" i="20"/>
  <c r="L14" i="20" s="1"/>
  <c r="L15" i="23" s="1"/>
  <c r="K19" i="22"/>
  <c r="K14" i="20"/>
  <c r="K15" i="23" s="1"/>
  <c r="AE34" i="23"/>
  <c r="U17" i="5"/>
  <c r="AK31" i="17"/>
  <c r="AK35" i="17"/>
  <c r="Y17" i="5"/>
  <c r="AK40" i="17"/>
  <c r="AE17" i="5"/>
  <c r="R17" i="5"/>
  <c r="AK28" i="17"/>
  <c r="CU35" i="18"/>
  <c r="CV35" i="18" s="1"/>
  <c r="CW35" i="18" s="1"/>
  <c r="CX35" i="18" s="1"/>
  <c r="CY35" i="18" s="1"/>
  <c r="CZ35" i="18" s="1"/>
  <c r="AW12" i="18"/>
  <c r="Q39" i="11"/>
  <c r="T39" i="11"/>
  <c r="P14" i="11"/>
  <c r="DN35" i="18"/>
  <c r="I67" i="11"/>
  <c r="M67" i="11"/>
  <c r="AF15" i="11" s="1"/>
  <c r="AG15" i="11"/>
  <c r="Z35" i="11"/>
  <c r="AA35" i="11"/>
  <c r="O14" i="20"/>
  <c r="O15" i="23" s="1"/>
  <c r="Q13" i="20"/>
  <c r="Q14" i="20" s="1"/>
  <c r="O19" i="22"/>
  <c r="P19" i="22" s="1"/>
  <c r="D17" i="12" s="1"/>
  <c r="D10" i="13" s="1"/>
  <c r="P58" i="20"/>
  <c r="T38" i="11"/>
  <c r="R38" i="11"/>
  <c r="AC38" i="11" s="1"/>
  <c r="L34" i="11"/>
  <c r="L68" i="21" s="1"/>
  <c r="Y20" i="23"/>
  <c r="Y40" i="22"/>
  <c r="R28" i="11"/>
  <c r="V28" i="11"/>
  <c r="M93" i="11"/>
  <c r="AN36" i="11" s="1"/>
  <c r="I93" i="11"/>
  <c r="AI36" i="11"/>
  <c r="AG36" i="11"/>
  <c r="Z52" i="11"/>
  <c r="V20" i="11"/>
  <c r="AB51" i="11"/>
  <c r="X51" i="11"/>
  <c r="FD18" i="18"/>
  <c r="M19" i="5"/>
  <c r="M29" i="5" s="1"/>
  <c r="AY24" i="17"/>
  <c r="J19" i="5"/>
  <c r="J29" i="5" s="1"/>
  <c r="AY21" i="17"/>
  <c r="S19" i="5"/>
  <c r="S29" i="5" s="1"/>
  <c r="AY29" i="17"/>
  <c r="U19" i="5"/>
  <c r="U29" i="5" s="1"/>
  <c r="AY31" i="17"/>
  <c r="AW57" i="18"/>
  <c r="AW59" i="18" s="1"/>
  <c r="U49" i="11"/>
  <c r="X49" i="11"/>
  <c r="L12" i="11"/>
  <c r="F42" i="23"/>
  <c r="P49" i="11"/>
  <c r="D35" i="23"/>
  <c r="D33" i="5"/>
  <c r="N42" i="22"/>
  <c r="N60" i="19"/>
  <c r="N14" i="19" s="1"/>
  <c r="N12" i="19" s="1"/>
  <c r="M78" i="11"/>
  <c r="AK26" i="11" s="1"/>
  <c r="I78" i="11"/>
  <c r="AJ26" i="11"/>
  <c r="S47" i="11"/>
  <c r="Q13" i="11"/>
  <c r="AB46" i="11"/>
  <c r="AD24" i="11"/>
  <c r="AD35" i="23"/>
  <c r="Q15" i="19"/>
  <c r="AC15" i="19" s="1"/>
  <c r="AC168" i="19"/>
  <c r="J219" i="19"/>
  <c r="P219" i="19" s="1"/>
  <c r="P176" i="19"/>
  <c r="P47" i="11"/>
  <c r="I97" i="11"/>
  <c r="M97" i="11"/>
  <c r="AL40" i="11" s="1"/>
  <c r="AN40" i="11"/>
  <c r="AO40" i="11"/>
  <c r="AG40" i="11"/>
  <c r="AI40" i="11"/>
  <c r="AM40" i="11"/>
  <c r="AH40" i="11"/>
  <c r="DA29" i="18"/>
  <c r="M29" i="18"/>
  <c r="M57" i="18" s="1"/>
  <c r="R29" i="18"/>
  <c r="Q57" i="18"/>
  <c r="Q59" i="18" s="1"/>
  <c r="CU11" i="18"/>
  <c r="CV11" i="18" s="1"/>
  <c r="CW11" i="18" s="1"/>
  <c r="CX11" i="18" s="1"/>
  <c r="CY11" i="18" s="1"/>
  <c r="CZ11" i="18"/>
  <c r="Q53" i="11"/>
  <c r="AC53" i="11" s="1"/>
  <c r="I82" i="11"/>
  <c r="M82" i="11"/>
  <c r="AG30" i="11" s="1"/>
  <c r="AN30" i="11"/>
  <c r="AK30" i="11"/>
  <c r="AO30" i="11"/>
  <c r="AD30" i="11"/>
  <c r="AI30" i="11"/>
  <c r="AH30" i="11"/>
  <c r="Q22" i="11"/>
  <c r="AC22" i="11" s="1"/>
  <c r="E100" i="19"/>
  <c r="P92" i="19"/>
  <c r="E90" i="19"/>
  <c r="E64" i="19" s="1"/>
  <c r="E62" i="19" s="1"/>
  <c r="AB18" i="11"/>
  <c r="I79" i="11"/>
  <c r="M79" i="11"/>
  <c r="AO27" i="11" s="1"/>
  <c r="AN27" i="11"/>
  <c r="AE27" i="11"/>
  <c r="AF27" i="11"/>
  <c r="AG27" i="11"/>
  <c r="AJ27" i="11"/>
  <c r="AM27" i="11"/>
  <c r="AL27" i="11"/>
  <c r="AI27" i="11"/>
  <c r="AH27" i="11"/>
  <c r="AD27" i="11"/>
  <c r="AA34" i="23"/>
  <c r="E34" i="23"/>
  <c r="E33" i="23" s="1"/>
  <c r="E21" i="5"/>
  <c r="X17" i="5"/>
  <c r="AK34" i="17"/>
  <c r="AK51" i="17"/>
  <c r="AQ17" i="5"/>
  <c r="CU32" i="18"/>
  <c r="CV32" i="18" s="1"/>
  <c r="CW32" i="18" s="1"/>
  <c r="CX32" i="18" s="1"/>
  <c r="CY32" i="18" s="1"/>
  <c r="G12" i="11"/>
  <c r="M96" i="11"/>
  <c r="AK39" i="11" s="1"/>
  <c r="I96" i="11"/>
  <c r="P43" i="11"/>
  <c r="U35" i="11"/>
  <c r="E104" i="19"/>
  <c r="P104" i="19" s="1"/>
  <c r="P96" i="19"/>
  <c r="X59" i="18"/>
  <c r="X58" i="18"/>
  <c r="D14" i="22" s="1"/>
  <c r="D10" i="22" s="1"/>
  <c r="Y38" i="11"/>
  <c r="I34" i="11"/>
  <c r="I68" i="21" s="1"/>
  <c r="Q28" i="11"/>
  <c r="P16" i="11"/>
  <c r="Q20" i="11"/>
  <c r="U51" i="11"/>
  <c r="H99" i="19"/>
  <c r="H98" i="19" s="1"/>
  <c r="H70" i="19" s="1"/>
  <c r="H68" i="19" s="1"/>
  <c r="H90" i="19"/>
  <c r="H64" i="19" s="1"/>
  <c r="H62" i="19" s="1"/>
  <c r="Z19" i="5"/>
  <c r="Z29" i="5" s="1"/>
  <c r="AY36" i="17"/>
  <c r="AD19" i="5"/>
  <c r="AY39" i="17"/>
  <c r="AY63" i="17"/>
  <c r="BD19" i="5"/>
  <c r="E19" i="5"/>
  <c r="E29" i="5" s="1"/>
  <c r="AY16" i="17"/>
  <c r="M36" i="23"/>
  <c r="P36" i="23" s="1"/>
  <c r="D144" i="12" s="1"/>
  <c r="AY19" i="17"/>
  <c r="H19" i="5"/>
  <c r="H29" i="5" s="1"/>
  <c r="AK59" i="18"/>
  <c r="Q42" i="23" s="1"/>
  <c r="R49" i="11"/>
  <c r="E12" i="11"/>
  <c r="M98" i="19"/>
  <c r="M70" i="19" s="1"/>
  <c r="M68" i="19" s="1"/>
  <c r="E38" i="23" l="1"/>
  <c r="N15" i="18"/>
  <c r="S15" i="18" s="1"/>
  <c r="DO15" i="18"/>
  <c r="R26" i="18"/>
  <c r="F73" i="21"/>
  <c r="CP60" i="18"/>
  <c r="F15" i="22" s="1"/>
  <c r="DO16" i="18"/>
  <c r="N16" i="18"/>
  <c r="N26" i="18" s="1"/>
  <c r="DQ21" i="18"/>
  <c r="DR21" i="18" s="1"/>
  <c r="DS21" i="18" s="1"/>
  <c r="DT21" i="18" s="1"/>
  <c r="DU21" i="18" s="1"/>
  <c r="DV21" i="18" s="1"/>
  <c r="DW21" i="18" s="1"/>
  <c r="DX21" i="18" s="1"/>
  <c r="DY21" i="18" s="1"/>
  <c r="DZ21" i="18" s="1"/>
  <c r="EA21" i="18" s="1"/>
  <c r="AD39" i="11"/>
  <c r="AK47" i="11"/>
  <c r="AJ14" i="11"/>
  <c r="AE14" i="11"/>
  <c r="S34" i="11"/>
  <c r="S68" i="21" s="1"/>
  <c r="AE52" i="11"/>
  <c r="AC51" i="11"/>
  <c r="AO39" i="11"/>
  <c r="AK27" i="11"/>
  <c r="AJ30" i="11"/>
  <c r="AF40" i="11"/>
  <c r="AJ43" i="11"/>
  <c r="AC46" i="11"/>
  <c r="P214" i="19"/>
  <c r="AO47" i="11"/>
  <c r="AF47" i="11"/>
  <c r="AO31" i="11"/>
  <c r="AI14" i="11"/>
  <c r="AN14" i="11"/>
  <c r="AD21" i="11"/>
  <c r="AN21" i="11"/>
  <c r="AG52" i="11"/>
  <c r="AN52" i="11"/>
  <c r="AJ22" i="11"/>
  <c r="AN22" i="11"/>
  <c r="AO53" i="11"/>
  <c r="AE53" i="11"/>
  <c r="AD35" i="11"/>
  <c r="AK35" i="11"/>
  <c r="AF54" i="11"/>
  <c r="AH28" i="11"/>
  <c r="AE42" i="11"/>
  <c r="AE25" i="11"/>
  <c r="AE17" i="11"/>
  <c r="AE50" i="11"/>
  <c r="BI57" i="18"/>
  <c r="BJ23" i="18"/>
  <c r="BJ41" i="18"/>
  <c r="BJ31" i="18"/>
  <c r="BJ35" i="18"/>
  <c r="DQ42" i="18"/>
  <c r="DR42" i="18" s="1"/>
  <c r="DS42" i="18" s="1"/>
  <c r="DT42" i="18" s="1"/>
  <c r="DU42" i="18" s="1"/>
  <c r="DV42" i="18" s="1"/>
  <c r="DW42" i="18" s="1"/>
  <c r="DX42" i="18" s="1"/>
  <c r="DY42" i="18" s="1"/>
  <c r="DZ42" i="18" s="1"/>
  <c r="EA42" i="18" s="1"/>
  <c r="EB42" i="18"/>
  <c r="AJ32" i="11"/>
  <c r="J84" i="11"/>
  <c r="AR32" i="11"/>
  <c r="DF16" i="18"/>
  <c r="DK16" i="18"/>
  <c r="DL16" i="18"/>
  <c r="DE16" i="18"/>
  <c r="DM16" i="18"/>
  <c r="DC16" i="18"/>
  <c r="DD16" i="18"/>
  <c r="DJ16" i="18"/>
  <c r="DH16" i="18"/>
  <c r="DI16" i="18"/>
  <c r="DB16" i="18"/>
  <c r="DG16" i="18"/>
  <c r="S20" i="18"/>
  <c r="I26" i="18"/>
  <c r="AH37" i="11"/>
  <c r="AK37" i="11"/>
  <c r="AD195" i="19"/>
  <c r="AD194" i="19"/>
  <c r="AD196" i="19"/>
  <c r="AD191" i="19"/>
  <c r="AD193" i="19"/>
  <c r="AD197" i="19"/>
  <c r="AD192" i="19"/>
  <c r="AJ41" i="11"/>
  <c r="AC95" i="19"/>
  <c r="Q103" i="19"/>
  <c r="AC103" i="19" s="1"/>
  <c r="N98" i="11"/>
  <c r="G116" i="12"/>
  <c r="G48" i="12"/>
  <c r="J48" i="18"/>
  <c r="T48" i="18" s="1"/>
  <c r="J49" i="18"/>
  <c r="T49" i="18" s="1"/>
  <c r="J50" i="18"/>
  <c r="T50" i="18" s="1"/>
  <c r="J47" i="18"/>
  <c r="J51" i="18"/>
  <c r="T51" i="18" s="1"/>
  <c r="J23" i="18"/>
  <c r="T23" i="18" s="1"/>
  <c r="J22" i="18"/>
  <c r="O6" i="18"/>
  <c r="T6" i="18" s="1"/>
  <c r="AX7" i="21"/>
  <c r="AX7" i="19"/>
  <c r="AX7" i="23"/>
  <c r="EK6" i="18"/>
  <c r="BR6" i="18"/>
  <c r="AX7" i="20"/>
  <c r="AX7" i="11"/>
  <c r="AX32" i="11" s="1"/>
  <c r="AX7" i="22"/>
  <c r="AX7" i="5"/>
  <c r="EM6" i="18"/>
  <c r="AZ7" i="22"/>
  <c r="AZ7" i="21"/>
  <c r="AZ7" i="11"/>
  <c r="AZ7" i="20"/>
  <c r="BT6" i="18"/>
  <c r="AZ7" i="5"/>
  <c r="AZ7" i="19"/>
  <c r="AZ7" i="23"/>
  <c r="AU7" i="19"/>
  <c r="AU7" i="20"/>
  <c r="BO6" i="18"/>
  <c r="EH6" i="18"/>
  <c r="AU7" i="21"/>
  <c r="AU7" i="5"/>
  <c r="AU7" i="22"/>
  <c r="AU7" i="23"/>
  <c r="AU7" i="11"/>
  <c r="AG25" i="11"/>
  <c r="AG42" i="11"/>
  <c r="AG17" i="11"/>
  <c r="AG50" i="11"/>
  <c r="AE30" i="11"/>
  <c r="AK40" i="11"/>
  <c r="AG43" i="11"/>
  <c r="AD47" i="11"/>
  <c r="AJ47" i="11"/>
  <c r="AN31" i="11"/>
  <c r="AO14" i="11"/>
  <c r="AK14" i="11"/>
  <c r="CZ33" i="18"/>
  <c r="AL21" i="11"/>
  <c r="AK21" i="11"/>
  <c r="AH52" i="11"/>
  <c r="AL13" i="11"/>
  <c r="Q101" i="19"/>
  <c r="AC101" i="19" s="1"/>
  <c r="AC93" i="19"/>
  <c r="BJ38" i="18"/>
  <c r="BJ18" i="18"/>
  <c r="BJ53" i="18"/>
  <c r="BJ55" i="18"/>
  <c r="BF57" i="18"/>
  <c r="DQ20" i="18"/>
  <c r="DR20" i="18" s="1"/>
  <c r="DS20" i="18" s="1"/>
  <c r="DT20" i="18" s="1"/>
  <c r="DU20" i="18" s="1"/>
  <c r="DV20" i="18" s="1"/>
  <c r="DW20" i="18" s="1"/>
  <c r="DX20" i="18" s="1"/>
  <c r="DY20" i="18" s="1"/>
  <c r="DZ20" i="18" s="1"/>
  <c r="EA20" i="18" s="1"/>
  <c r="AO193" i="19"/>
  <c r="AO236" i="19" s="1"/>
  <c r="AO194" i="19"/>
  <c r="AO237" i="19" s="1"/>
  <c r="AO196" i="19"/>
  <c r="AO239" i="19" s="1"/>
  <c r="AO197" i="19"/>
  <c r="AO240" i="19" s="1"/>
  <c r="AO195" i="19"/>
  <c r="AO238" i="19" s="1"/>
  <c r="AO192" i="19"/>
  <c r="AO235" i="19" s="1"/>
  <c r="AO191" i="19"/>
  <c r="AM42" i="11"/>
  <c r="AM17" i="11"/>
  <c r="AM25" i="11"/>
  <c r="AM50" i="11"/>
  <c r="AM24" i="11"/>
  <c r="BB44" i="18"/>
  <c r="BB57" i="18" s="1"/>
  <c r="BB59" i="18" s="1"/>
  <c r="AH42" i="23" s="1"/>
  <c r="DT13" i="18"/>
  <c r="DT27" i="18"/>
  <c r="DT58" i="18"/>
  <c r="AC43" i="11"/>
  <c r="DU34" i="18"/>
  <c r="DP34" i="18"/>
  <c r="EA34" i="18"/>
  <c r="DS34" i="18"/>
  <c r="DR34" i="18"/>
  <c r="DW34" i="18"/>
  <c r="DX34" i="18"/>
  <c r="DZ34" i="18"/>
  <c r="DV34" i="18"/>
  <c r="DY34" i="18"/>
  <c r="DT34" i="18"/>
  <c r="DQ34" i="18"/>
  <c r="AE37" i="11"/>
  <c r="J98" i="11"/>
  <c r="AU41" i="11"/>
  <c r="AX41" i="11"/>
  <c r="AZ41" i="11"/>
  <c r="AR41" i="11"/>
  <c r="AL17" i="11"/>
  <c r="AL25" i="11"/>
  <c r="AL42" i="11"/>
  <c r="AL50" i="11"/>
  <c r="AH41" i="17"/>
  <c r="AF12" i="5" s="1"/>
  <c r="AF42" i="17"/>
  <c r="AI41" i="17"/>
  <c r="AJ41" i="17"/>
  <c r="AF22" i="5" s="1"/>
  <c r="AN191" i="19"/>
  <c r="AN193" i="19"/>
  <c r="AN236" i="19" s="1"/>
  <c r="AN196" i="19"/>
  <c r="AN239" i="19" s="1"/>
  <c r="AN194" i="19"/>
  <c r="AN237" i="19" s="1"/>
  <c r="AN192" i="19"/>
  <c r="AN235" i="19" s="1"/>
  <c r="AN195" i="19"/>
  <c r="AN238" i="19" s="1"/>
  <c r="AN197" i="19"/>
  <c r="AN240" i="19" s="1"/>
  <c r="AT7" i="11"/>
  <c r="AT7" i="19"/>
  <c r="AT7" i="22"/>
  <c r="BN6" i="18"/>
  <c r="EG6" i="18"/>
  <c r="AT7" i="20"/>
  <c r="AT7" i="21"/>
  <c r="AT7" i="5"/>
  <c r="AT7" i="23"/>
  <c r="AR7" i="23"/>
  <c r="AR7" i="22"/>
  <c r="AR7" i="21"/>
  <c r="EE6" i="18"/>
  <c r="AR7" i="11"/>
  <c r="AR7" i="19"/>
  <c r="AR7" i="20"/>
  <c r="BL6" i="18"/>
  <c r="AR7" i="5"/>
  <c r="AK25" i="11"/>
  <c r="AK17" i="11"/>
  <c r="AK42" i="11"/>
  <c r="AK50" i="11"/>
  <c r="DS58" i="18"/>
  <c r="DS13" i="18"/>
  <c r="DS27" i="18"/>
  <c r="AI42" i="11"/>
  <c r="AI50" i="11"/>
  <c r="AI25" i="11"/>
  <c r="AI17" i="11"/>
  <c r="AJ46" i="11"/>
  <c r="AV64" i="17"/>
  <c r="BE14" i="5" s="1"/>
  <c r="BE31" i="23" s="1"/>
  <c r="AT65" i="17"/>
  <c r="AX64" i="17"/>
  <c r="BE24" i="5" s="1"/>
  <c r="AW64" i="17"/>
  <c r="CR15" i="18"/>
  <c r="CQ26" i="18"/>
  <c r="BJ10" i="18"/>
  <c r="BJ12" i="18" s="1"/>
  <c r="AX12" i="18"/>
  <c r="BJ36" i="18"/>
  <c r="BJ39" i="18"/>
  <c r="BJ49" i="18"/>
  <c r="AY26" i="18"/>
  <c r="DQ44" i="18"/>
  <c r="DR44" i="18" s="1"/>
  <c r="DS44" i="18" s="1"/>
  <c r="DT44" i="18" s="1"/>
  <c r="DU44" i="18" s="1"/>
  <c r="DV44" i="18" s="1"/>
  <c r="DW44" i="18" s="1"/>
  <c r="DX44" i="18" s="1"/>
  <c r="DY44" i="18" s="1"/>
  <c r="DZ44" i="18" s="1"/>
  <c r="EA44" i="18" s="1"/>
  <c r="AE32" i="11"/>
  <c r="FC41" i="18"/>
  <c r="FA41" i="18"/>
  <c r="ER41" i="18"/>
  <c r="EW41" i="18"/>
  <c r="EX41" i="18"/>
  <c r="FB41" i="18"/>
  <c r="EV41" i="18"/>
  <c r="EU41" i="18"/>
  <c r="ES41" i="18"/>
  <c r="EY41" i="18"/>
  <c r="ET41" i="18"/>
  <c r="EZ41" i="18"/>
  <c r="AJ50" i="11"/>
  <c r="AJ17" i="11"/>
  <c r="AJ25" i="11"/>
  <c r="AJ42" i="11"/>
  <c r="AO51" i="17"/>
  <c r="AQ13" i="5" s="1"/>
  <c r="AM63" i="17"/>
  <c r="AM52" i="17"/>
  <c r="AP51" i="17"/>
  <c r="AQ51" i="17"/>
  <c r="AQ23" i="5" s="1"/>
  <c r="EC44" i="18"/>
  <c r="O44" i="18"/>
  <c r="T44" i="18" s="1"/>
  <c r="EC34" i="18"/>
  <c r="O34" i="18"/>
  <c r="T34" i="18"/>
  <c r="AE29" i="23"/>
  <c r="AF52" i="11"/>
  <c r="AH19" i="11"/>
  <c r="AH46" i="11"/>
  <c r="AH23" i="11"/>
  <c r="AK23" i="11"/>
  <c r="AH22" i="11"/>
  <c r="AD53" i="11"/>
  <c r="AI28" i="11"/>
  <c r="BD31" i="23"/>
  <c r="AZ57" i="18"/>
  <c r="BJ40" i="18"/>
  <c r="BE57" i="18"/>
  <c r="BJ29" i="18"/>
  <c r="BB26" i="18"/>
  <c r="BJ34" i="18"/>
  <c r="AH32" i="11"/>
  <c r="AF32" i="11"/>
  <c r="P31" i="23"/>
  <c r="D139" i="12" s="1"/>
  <c r="D27" i="23"/>
  <c r="AD30" i="23"/>
  <c r="AD27" i="23" s="1"/>
  <c r="EP41" i="18"/>
  <c r="EC45" i="18"/>
  <c r="O45" i="18"/>
  <c r="T45" i="18" s="1"/>
  <c r="AM191" i="19"/>
  <c r="AM192" i="19"/>
  <c r="AM235" i="19" s="1"/>
  <c r="AM193" i="19"/>
  <c r="AM236" i="19" s="1"/>
  <c r="AM197" i="19"/>
  <c r="AM240" i="19" s="1"/>
  <c r="AM196" i="19"/>
  <c r="AM239" i="19" s="1"/>
  <c r="AM195" i="19"/>
  <c r="AM238" i="19" s="1"/>
  <c r="AM194" i="19"/>
  <c r="AM237" i="19" s="1"/>
  <c r="AH197" i="19"/>
  <c r="AH240" i="19" s="1"/>
  <c r="AH195" i="19"/>
  <c r="AH238" i="19" s="1"/>
  <c r="AH194" i="19"/>
  <c r="AH237" i="19" s="1"/>
  <c r="AH191" i="19"/>
  <c r="AH196" i="19"/>
  <c r="AH239" i="19" s="1"/>
  <c r="AH193" i="19"/>
  <c r="AH236" i="19" s="1"/>
  <c r="AH192" i="19"/>
  <c r="AH235" i="19" s="1"/>
  <c r="AQ11" i="5"/>
  <c r="AQ29" i="23"/>
  <c r="AF50" i="11"/>
  <c r="AF25" i="11"/>
  <c r="AF17" i="11"/>
  <c r="AF42" i="11"/>
  <c r="DZ13" i="18"/>
  <c r="DZ58" i="18"/>
  <c r="DZ27" i="18"/>
  <c r="AS7" i="21"/>
  <c r="AS7" i="19"/>
  <c r="AS7" i="5"/>
  <c r="BM6" i="18"/>
  <c r="EF6" i="18"/>
  <c r="AS7" i="22"/>
  <c r="AS7" i="11"/>
  <c r="AS7" i="20"/>
  <c r="AS7" i="23"/>
  <c r="AW7" i="19"/>
  <c r="AW7" i="21"/>
  <c r="BQ6" i="18"/>
  <c r="EJ6" i="18"/>
  <c r="AW7" i="22"/>
  <c r="AW7" i="11"/>
  <c r="AW32" i="11" s="1"/>
  <c r="AW7" i="23"/>
  <c r="AW7" i="20"/>
  <c r="AW7" i="5"/>
  <c r="DW58" i="18"/>
  <c r="DW27" i="18"/>
  <c r="DW13" i="18"/>
  <c r="DU13" i="18"/>
  <c r="DU58" i="18"/>
  <c r="DU27" i="18"/>
  <c r="AL30" i="11"/>
  <c r="AH26" i="11"/>
  <c r="AE15" i="11"/>
  <c r="CZ32" i="18"/>
  <c r="AF30" i="11"/>
  <c r="AE40" i="11"/>
  <c r="AK15" i="11"/>
  <c r="AH43" i="11"/>
  <c r="AK43" i="11"/>
  <c r="AH47" i="11"/>
  <c r="AD31" i="11"/>
  <c r="AM14" i="11"/>
  <c r="AM48" i="11"/>
  <c r="AO48" i="11"/>
  <c r="AE21" i="11"/>
  <c r="AI52" i="11"/>
  <c r="U12" i="11"/>
  <c r="AN19" i="11"/>
  <c r="AG46" i="11"/>
  <c r="AD23" i="11"/>
  <c r="AO23" i="11"/>
  <c r="AK49" i="11"/>
  <c r="AK22" i="11"/>
  <c r="AM53" i="11"/>
  <c r="AM35" i="11"/>
  <c r="AE13" i="11"/>
  <c r="AH54" i="11"/>
  <c r="AJ28" i="11"/>
  <c r="AJ38" i="11"/>
  <c r="DQ13" i="18"/>
  <c r="DQ27" i="18"/>
  <c r="DQ58" i="18"/>
  <c r="AY46" i="18"/>
  <c r="AY44" i="18"/>
  <c r="BD45" i="18"/>
  <c r="BJ42" i="18"/>
  <c r="BI20" i="18"/>
  <c r="BI26" i="18" s="1"/>
  <c r="BJ25" i="18"/>
  <c r="BJ16" i="18"/>
  <c r="BC57" i="18"/>
  <c r="BC59" i="18" s="1"/>
  <c r="AI42" i="23" s="1"/>
  <c r="BJ15" i="18"/>
  <c r="AX26" i="18"/>
  <c r="BE12" i="18"/>
  <c r="BH26" i="18"/>
  <c r="AG32" i="11"/>
  <c r="AO32" i="11"/>
  <c r="R30" i="23"/>
  <c r="R27" i="23" s="1"/>
  <c r="R38" i="23" s="1"/>
  <c r="R11" i="5"/>
  <c r="AJ193" i="19"/>
  <c r="AJ236" i="19" s="1"/>
  <c r="AJ195" i="19"/>
  <c r="AJ238" i="19" s="1"/>
  <c r="AJ194" i="19"/>
  <c r="AJ237" i="19" s="1"/>
  <c r="AJ197" i="19"/>
  <c r="AJ240" i="19" s="1"/>
  <c r="AJ196" i="19"/>
  <c r="AJ239" i="19" s="1"/>
  <c r="AJ192" i="19"/>
  <c r="AJ235" i="19" s="1"/>
  <c r="AJ191" i="19"/>
  <c r="AO17" i="11"/>
  <c r="AO50" i="11"/>
  <c r="AO25" i="11"/>
  <c r="AO42" i="11"/>
  <c r="AO40" i="17"/>
  <c r="AE13" i="5" s="1"/>
  <c r="AE30" i="23" s="1"/>
  <c r="AM41" i="17"/>
  <c r="AP40" i="17"/>
  <c r="AQ40" i="17"/>
  <c r="AE23" i="5" s="1"/>
  <c r="O21" i="18"/>
  <c r="T21" i="18" s="1"/>
  <c r="EC21" i="18"/>
  <c r="BG42" i="18"/>
  <c r="DY13" i="18"/>
  <c r="DY27" i="18"/>
  <c r="DY58" i="18"/>
  <c r="AN37" i="11"/>
  <c r="N94" i="11"/>
  <c r="AU37" i="11" s="1"/>
  <c r="J94" i="11"/>
  <c r="AY37" i="11"/>
  <c r="AX37" i="11"/>
  <c r="AW37" i="11"/>
  <c r="AS37" i="11"/>
  <c r="AR37" i="11"/>
  <c r="AF53" i="17"/>
  <c r="AH52" i="17"/>
  <c r="AR12" i="5" s="1"/>
  <c r="AJ52" i="17"/>
  <c r="AR22" i="5" s="1"/>
  <c r="AI52" i="17"/>
  <c r="DX58" i="18"/>
  <c r="DX13" i="18"/>
  <c r="DX27" i="18"/>
  <c r="BP6" i="18"/>
  <c r="AV7" i="23"/>
  <c r="EI6" i="18"/>
  <c r="AV7" i="22"/>
  <c r="AV7" i="21"/>
  <c r="AV7" i="11"/>
  <c r="AV41" i="11" s="1"/>
  <c r="AV7" i="20"/>
  <c r="AV7" i="19"/>
  <c r="AV7" i="5"/>
  <c r="G42" i="13"/>
  <c r="G26" i="13"/>
  <c r="CR10" i="18"/>
  <c r="CQ12" i="18"/>
  <c r="CQ59" i="18" s="1"/>
  <c r="AG191" i="19"/>
  <c r="AG192" i="19"/>
  <c r="AG235" i="19" s="1"/>
  <c r="AG196" i="19"/>
  <c r="AG239" i="19" s="1"/>
  <c r="AG195" i="19"/>
  <c r="AG238" i="19" s="1"/>
  <c r="AG197" i="19"/>
  <c r="AG240" i="19" s="1"/>
  <c r="AG194" i="19"/>
  <c r="AG237" i="19" s="1"/>
  <c r="AG193" i="19"/>
  <c r="AG236" i="19" s="1"/>
  <c r="AI192" i="19"/>
  <c r="AI235" i="19" s="1"/>
  <c r="AI191" i="19"/>
  <c r="AI193" i="19"/>
  <c r="AI236" i="19" s="1"/>
  <c r="AI195" i="19"/>
  <c r="AI238" i="19" s="1"/>
  <c r="AI194" i="19"/>
  <c r="AI237" i="19" s="1"/>
  <c r="AI196" i="19"/>
  <c r="AI239" i="19" s="1"/>
  <c r="AI197" i="19"/>
  <c r="AI240" i="19" s="1"/>
  <c r="AM47" i="11"/>
  <c r="AJ31" i="11"/>
  <c r="AG14" i="11"/>
  <c r="AE48" i="11"/>
  <c r="AH21" i="11"/>
  <c r="AD52" i="11"/>
  <c r="AM52" i="11"/>
  <c r="AG19" i="11"/>
  <c r="AO46" i="11"/>
  <c r="AL23" i="11"/>
  <c r="AD20" i="11"/>
  <c r="AM22" i="11"/>
  <c r="AG53" i="11"/>
  <c r="AF13" i="11"/>
  <c r="AI54" i="11"/>
  <c r="AE28" i="11"/>
  <c r="DD15" i="18"/>
  <c r="DH15" i="18"/>
  <c r="DG15" i="18"/>
  <c r="DJ15" i="18"/>
  <c r="DE15" i="18"/>
  <c r="DM15" i="18"/>
  <c r="DB15" i="18"/>
  <c r="DK15" i="18"/>
  <c r="DF15" i="18"/>
  <c r="DC15" i="18"/>
  <c r="DI15" i="18"/>
  <c r="DL15" i="18"/>
  <c r="AE194" i="19"/>
  <c r="AE237" i="19" s="1"/>
  <c r="AE196" i="19"/>
  <c r="AE239" i="19" s="1"/>
  <c r="AE193" i="19"/>
  <c r="AE236" i="19" s="1"/>
  <c r="AE197" i="19"/>
  <c r="AE240" i="19" s="1"/>
  <c r="AE195" i="19"/>
  <c r="AE238" i="19" s="1"/>
  <c r="AE192" i="19"/>
  <c r="AE235" i="19" s="1"/>
  <c r="AE191" i="19"/>
  <c r="BJ46" i="18"/>
  <c r="BJ47" i="18"/>
  <c r="BJ37" i="18"/>
  <c r="BJ54" i="18"/>
  <c r="BH57" i="18"/>
  <c r="BH59" i="18" s="1"/>
  <c r="AN42" i="23" s="1"/>
  <c r="BC26" i="18"/>
  <c r="BJ30" i="18"/>
  <c r="AY57" i="18"/>
  <c r="AY59" i="18" s="1"/>
  <c r="BG57" i="18"/>
  <c r="BG59" i="18" s="1"/>
  <c r="AZ12" i="18"/>
  <c r="BJ51" i="18"/>
  <c r="DQ45" i="18"/>
  <c r="DR45" i="18" s="1"/>
  <c r="DS45" i="18" s="1"/>
  <c r="DT45" i="18" s="1"/>
  <c r="DU45" i="18" s="1"/>
  <c r="DV45" i="18" s="1"/>
  <c r="DW45" i="18" s="1"/>
  <c r="DX45" i="18" s="1"/>
  <c r="DY45" i="18" s="1"/>
  <c r="DZ45" i="18" s="1"/>
  <c r="EA45" i="18" s="1"/>
  <c r="AD32" i="11"/>
  <c r="AN32" i="11"/>
  <c r="AM30" i="17"/>
  <c r="AO29" i="17"/>
  <c r="S13" i="5" s="1"/>
  <c r="AQ29" i="17"/>
  <c r="S23" i="5" s="1"/>
  <c r="AP29" i="17"/>
  <c r="AV53" i="17"/>
  <c r="AS14" i="5" s="1"/>
  <c r="AT54" i="17"/>
  <c r="AW53" i="17"/>
  <c r="AX53" i="17"/>
  <c r="AS24" i="5" s="1"/>
  <c r="EC46" i="18"/>
  <c r="O46" i="18"/>
  <c r="T46" i="18" s="1"/>
  <c r="Q27" i="23"/>
  <c r="AM41" i="11"/>
  <c r="AH63" i="17"/>
  <c r="BD12" i="5" s="1"/>
  <c r="AF64" i="17"/>
  <c r="AJ63" i="17"/>
  <c r="BD22" i="5" s="1"/>
  <c r="AI63" i="17"/>
  <c r="AZ21" i="18"/>
  <c r="AZ26" i="18" s="1"/>
  <c r="DR13" i="18"/>
  <c r="DR58" i="18"/>
  <c r="DR27" i="18"/>
  <c r="BM257" i="1"/>
  <c r="BC105" i="1"/>
  <c r="BC257" i="1"/>
  <c r="BN105" i="1"/>
  <c r="BG53" i="1"/>
  <c r="BO14" i="1"/>
  <c r="BH105" i="1"/>
  <c r="BM15" i="1"/>
  <c r="BN76" i="1"/>
  <c r="BL161" i="1"/>
  <c r="BD22" i="1"/>
  <c r="BM53" i="1"/>
  <c r="BL22" i="1"/>
  <c r="H5" i="13"/>
  <c r="H8" i="12"/>
  <c r="BI257" i="1"/>
  <c r="BO160" i="1"/>
  <c r="BO256" i="1"/>
  <c r="BI105" i="1"/>
  <c r="BC53" i="1"/>
  <c r="BM279" i="1"/>
  <c r="BL76" i="1"/>
  <c r="BI15" i="1"/>
  <c r="BF76" i="1"/>
  <c r="BL105" i="1"/>
  <c r="BK279" i="1"/>
  <c r="BE53" i="1"/>
  <c r="A239" i="1"/>
  <c r="BE257" i="1"/>
  <c r="BO21" i="1"/>
  <c r="BO75" i="1"/>
  <c r="BD105" i="1"/>
  <c r="BN15" i="1"/>
  <c r="BE279" i="1"/>
  <c r="BH76" i="1"/>
  <c r="BE15" i="1"/>
  <c r="BI53" i="1"/>
  <c r="BK76" i="1"/>
  <c r="BF257" i="1"/>
  <c r="BH15" i="1"/>
  <c r="BL53" i="1"/>
  <c r="BD5" i="22"/>
  <c r="BC21" i="1"/>
  <c r="A71" i="24" s="1"/>
  <c r="BO104" i="1"/>
  <c r="BK105" i="1"/>
  <c r="BL257" i="1"/>
  <c r="BK53" i="1"/>
  <c r="BJ161" i="1"/>
  <c r="BC279" i="1"/>
  <c r="BE22" i="1"/>
  <c r="BC160" i="1"/>
  <c r="BG76" i="1"/>
  <c r="BD5" i="21"/>
  <c r="BN279" i="1"/>
  <c r="BG105" i="1"/>
  <c r="BD257" i="1"/>
  <c r="BJ15" i="1"/>
  <c r="BD161" i="1"/>
  <c r="BN257" i="1"/>
  <c r="BH257" i="1"/>
  <c r="BJ105" i="1"/>
  <c r="BG161" i="1"/>
  <c r="BD5" i="19"/>
  <c r="BJ279" i="1"/>
  <c r="BL279" i="1"/>
  <c r="BK161" i="1"/>
  <c r="BF15" i="1"/>
  <c r="BM105" i="1"/>
  <c r="BN161" i="1"/>
  <c r="BC76" i="1"/>
  <c r="BJ76" i="1"/>
  <c r="BG22" i="1"/>
  <c r="BD5" i="23"/>
  <c r="BF279" i="1"/>
  <c r="BH279" i="1"/>
  <c r="BF161" i="1"/>
  <c r="BN22" i="1"/>
  <c r="BD76" i="1"/>
  <c r="BC161" i="1"/>
  <c r="BH53" i="1"/>
  <c r="BC75" i="1"/>
  <c r="BI279" i="1"/>
  <c r="K6" i="18"/>
  <c r="BC278" i="1"/>
  <c r="BD279" i="1"/>
  <c r="BC104" i="1"/>
  <c r="BJ22" i="1"/>
  <c r="BN53" i="1"/>
  <c r="BE105" i="1"/>
  <c r="BK15" i="1"/>
  <c r="BM22" i="1"/>
  <c r="BG15" i="1"/>
  <c r="BC14" i="1"/>
  <c r="BM161" i="1"/>
  <c r="BK257" i="1"/>
  <c r="BM76" i="1"/>
  <c r="BF22" i="1"/>
  <c r="BJ53" i="1"/>
  <c r="BL15" i="1"/>
  <c r="BC15" i="1"/>
  <c r="BH22" i="1"/>
  <c r="BD53" i="1"/>
  <c r="BD5" i="5"/>
  <c r="BI161" i="1"/>
  <c r="BG257" i="1"/>
  <c r="BI76" i="1"/>
  <c r="BJ257" i="1"/>
  <c r="BF53" i="1"/>
  <c r="BD15" i="1"/>
  <c r="BI22" i="1"/>
  <c r="BC22" i="1"/>
  <c r="ER4" i="18"/>
  <c r="BD5" i="20"/>
  <c r="BE161" i="1"/>
  <c r="BG279" i="1"/>
  <c r="BE76" i="1"/>
  <c r="BC256" i="1"/>
  <c r="BC52" i="1"/>
  <c r="BK22" i="1"/>
  <c r="BH161" i="1"/>
  <c r="BF105" i="1"/>
  <c r="BX4" i="18"/>
  <c r="BD5" i="11"/>
  <c r="AK195" i="19"/>
  <c r="AK238" i="19" s="1"/>
  <c r="AK197" i="19"/>
  <c r="AK240" i="19" s="1"/>
  <c r="AK196" i="19"/>
  <c r="AK239" i="19" s="1"/>
  <c r="AK191" i="19"/>
  <c r="AK194" i="19"/>
  <c r="AK237" i="19" s="1"/>
  <c r="AK193" i="19"/>
  <c r="AK236" i="19" s="1"/>
  <c r="AK192" i="19"/>
  <c r="AK235" i="19" s="1"/>
  <c r="O31" i="18"/>
  <c r="T31" i="18"/>
  <c r="EC31" i="18"/>
  <c r="AP24" i="11"/>
  <c r="AD43" i="11"/>
  <c r="AE47" i="11"/>
  <c r="AH31" i="11"/>
  <c r="AD14" i="11"/>
  <c r="R12" i="11"/>
  <c r="R67" i="21" s="1"/>
  <c r="AI21" i="11"/>
  <c r="AP21" i="11" s="1"/>
  <c r="AJ52" i="11"/>
  <c r="AK52" i="11"/>
  <c r="AE46" i="11"/>
  <c r="AJ35" i="11"/>
  <c r="AM54" i="11"/>
  <c r="AK28" i="11"/>
  <c r="BA26" i="18"/>
  <c r="BD26" i="18"/>
  <c r="BE26" i="18"/>
  <c r="BJ33" i="18"/>
  <c r="DQ43" i="18"/>
  <c r="DR43" i="18" s="1"/>
  <c r="DS43" i="18" s="1"/>
  <c r="DT43" i="18" s="1"/>
  <c r="DU43" i="18" s="1"/>
  <c r="DV43" i="18" s="1"/>
  <c r="DW43" i="18" s="1"/>
  <c r="DX43" i="18" s="1"/>
  <c r="DY43" i="18" s="1"/>
  <c r="DZ43" i="18" s="1"/>
  <c r="EA43" i="18" s="1"/>
  <c r="EB43" i="18"/>
  <c r="AL32" i="11"/>
  <c r="AM32" i="11"/>
  <c r="BD44" i="18"/>
  <c r="BJ44" i="18" s="1"/>
  <c r="DV27" i="18"/>
  <c r="DV58" i="18"/>
  <c r="DV13" i="18"/>
  <c r="EA27" i="18"/>
  <c r="EA13" i="18"/>
  <c r="EA58" i="18"/>
  <c r="DN34" i="18"/>
  <c r="S42" i="18"/>
  <c r="I57" i="18"/>
  <c r="I59" i="18" s="1"/>
  <c r="AT43" i="17"/>
  <c r="AV42" i="17"/>
  <c r="AG14" i="5" s="1"/>
  <c r="AG31" i="23" s="1"/>
  <c r="AW42" i="17"/>
  <c r="AX42" i="17"/>
  <c r="AG24" i="5" s="1"/>
  <c r="AG36" i="23" s="1"/>
  <c r="AD50" i="11"/>
  <c r="AD17" i="11"/>
  <c r="AD25" i="11"/>
  <c r="AD42" i="11"/>
  <c r="AL41" i="11"/>
  <c r="AE41" i="11"/>
  <c r="AP41" i="11" s="1"/>
  <c r="AF197" i="19"/>
  <c r="AF240" i="19" s="1"/>
  <c r="AF194" i="19"/>
  <c r="AF237" i="19" s="1"/>
  <c r="AF191" i="19"/>
  <c r="AF193" i="19"/>
  <c r="AF236" i="19" s="1"/>
  <c r="AF196" i="19"/>
  <c r="AF239" i="19" s="1"/>
  <c r="AF195" i="19"/>
  <c r="AF238" i="19" s="1"/>
  <c r="AF192" i="19"/>
  <c r="AF235" i="19" s="1"/>
  <c r="EQ37" i="18"/>
  <c r="P37" i="18"/>
  <c r="U37" i="18" s="1"/>
  <c r="AN42" i="11"/>
  <c r="AN50" i="11"/>
  <c r="AN25" i="11"/>
  <c r="AN17" i="11"/>
  <c r="DN31" i="18"/>
  <c r="BC5" i="19"/>
  <c r="BC5" i="5"/>
  <c r="BC5" i="20"/>
  <c r="BC5" i="11"/>
  <c r="BC5" i="22"/>
  <c r="BC5" i="21"/>
  <c r="BW4" i="18"/>
  <c r="BC5" i="23"/>
  <c r="EP4" i="18"/>
  <c r="AY7" i="11"/>
  <c r="AY32" i="11" s="1"/>
  <c r="AY7" i="20"/>
  <c r="AY7" i="5"/>
  <c r="AY7" i="21"/>
  <c r="AY7" i="19"/>
  <c r="AY7" i="22"/>
  <c r="BS6" i="18"/>
  <c r="BS48" i="18" s="1"/>
  <c r="EL6" i="18"/>
  <c r="AY7" i="23"/>
  <c r="AK31" i="11"/>
  <c r="BJ48" i="18"/>
  <c r="BF26" i="18"/>
  <c r="BJ50" i="18"/>
  <c r="BJ32" i="18"/>
  <c r="BA57" i="18"/>
  <c r="BJ22" i="18"/>
  <c r="BJ56" i="18"/>
  <c r="DQ46" i="18"/>
  <c r="DR46" i="18" s="1"/>
  <c r="DS46" i="18" s="1"/>
  <c r="DT46" i="18" s="1"/>
  <c r="DU46" i="18" s="1"/>
  <c r="DV46" i="18" s="1"/>
  <c r="DW46" i="18" s="1"/>
  <c r="DX46" i="18" s="1"/>
  <c r="DY46" i="18" s="1"/>
  <c r="DZ46" i="18" s="1"/>
  <c r="EA46" i="18" s="1"/>
  <c r="EB46" i="18"/>
  <c r="O84" i="11"/>
  <c r="M26" i="18"/>
  <c r="M59" i="18" s="1"/>
  <c r="O43" i="18"/>
  <c r="T43" i="18"/>
  <c r="EC43" i="18"/>
  <c r="AH25" i="11"/>
  <c r="AH42" i="11"/>
  <c r="AH17" i="11"/>
  <c r="AH50" i="11"/>
  <c r="AM37" i="11"/>
  <c r="AP37" i="11" s="1"/>
  <c r="AX45" i="18"/>
  <c r="AX57" i="18" s="1"/>
  <c r="AX59" i="18" s="1"/>
  <c r="AD42" i="23" s="1"/>
  <c r="DP58" i="18"/>
  <c r="DP13" i="18"/>
  <c r="DP27" i="18"/>
  <c r="AL191" i="19"/>
  <c r="AL197" i="19"/>
  <c r="AL240" i="19" s="1"/>
  <c r="AL193" i="19"/>
  <c r="AL236" i="19" s="1"/>
  <c r="AL194" i="19"/>
  <c r="AL237" i="19" s="1"/>
  <c r="AL192" i="19"/>
  <c r="AL235" i="19" s="1"/>
  <c r="AL196" i="19"/>
  <c r="AL239" i="19" s="1"/>
  <c r="AL195" i="19"/>
  <c r="AL238" i="19" s="1"/>
  <c r="EI37" i="18"/>
  <c r="EJ37" i="18"/>
  <c r="EK37" i="18"/>
  <c r="ED37" i="18"/>
  <c r="EL37" i="18"/>
  <c r="EE37" i="18"/>
  <c r="EM37" i="18"/>
  <c r="EF37" i="18"/>
  <c r="EN37" i="18"/>
  <c r="EG37" i="18"/>
  <c r="EO37" i="18"/>
  <c r="EH37" i="18"/>
  <c r="EB37" i="18"/>
  <c r="BU6" i="18"/>
  <c r="BA7" i="22"/>
  <c r="BA7" i="11"/>
  <c r="BA41" i="11" s="1"/>
  <c r="BA7" i="21"/>
  <c r="BA7" i="23"/>
  <c r="BA7" i="20"/>
  <c r="BA7" i="19"/>
  <c r="BA7" i="5"/>
  <c r="EN6" i="18"/>
  <c r="BL10" i="18"/>
  <c r="BR16" i="18"/>
  <c r="BN23" i="18"/>
  <c r="BU39" i="18"/>
  <c r="BT42" i="18"/>
  <c r="BR44" i="18"/>
  <c r="BP38" i="18"/>
  <c r="BN44" i="18"/>
  <c r="BL34" i="18"/>
  <c r="BT11" i="18"/>
  <c r="BU16" i="18"/>
  <c r="BQ20" i="18"/>
  <c r="BL19" i="18"/>
  <c r="BU32" i="18"/>
  <c r="BT47" i="18"/>
  <c r="BS54" i="18"/>
  <c r="BP39" i="18"/>
  <c r="BO54" i="18"/>
  <c r="BL35" i="18"/>
  <c r="BK46" i="18"/>
  <c r="BR15" i="18"/>
  <c r="BV43" i="18"/>
  <c r="BR38" i="18"/>
  <c r="BO39" i="18"/>
  <c r="BK35" i="18"/>
  <c r="BS15" i="18"/>
  <c r="BV44" i="18"/>
  <c r="BT49" i="18"/>
  <c r="BP29" i="18"/>
  <c r="BM46" i="18"/>
  <c r="BO20" i="18"/>
  <c r="BU41" i="18"/>
  <c r="BR42" i="18"/>
  <c r="BO43" i="18"/>
  <c r="BL23" i="18"/>
  <c r="BN47" i="18"/>
  <c r="BV55" i="18"/>
  <c r="BO36" i="18"/>
  <c r="BP32" i="18"/>
  <c r="BK31" i="18"/>
  <c r="BK45" i="18"/>
  <c r="BR45" i="18"/>
  <c r="BV40" i="18"/>
  <c r="BL52" i="18"/>
  <c r="BK25" i="18"/>
  <c r="BN22" i="18"/>
  <c r="BS11" i="18"/>
  <c r="BU19" i="18"/>
  <c r="BO24" i="18"/>
  <c r="BV33" i="18"/>
  <c r="BT30" i="18"/>
  <c r="BS33" i="18"/>
  <c r="BQ55" i="18"/>
  <c r="BO33" i="18"/>
  <c r="BM43" i="18"/>
  <c r="BK29" i="18"/>
  <c r="BV15" i="18"/>
  <c r="BR17" i="18"/>
  <c r="BM16" i="18"/>
  <c r="BV46" i="18"/>
  <c r="BT35" i="18"/>
  <c r="BS38" i="18"/>
  <c r="BQ44" i="18"/>
  <c r="BO38" i="18"/>
  <c r="BM44" i="18"/>
  <c r="BK34" i="18"/>
  <c r="BT17" i="18"/>
  <c r="BK20" i="18"/>
  <c r="BS35" i="18"/>
  <c r="BP36" i="18"/>
  <c r="BM45" i="18"/>
  <c r="BU17" i="18"/>
  <c r="BL20" i="18"/>
  <c r="BU54" i="18"/>
  <c r="BR55" i="18"/>
  <c r="BN51" i="18"/>
  <c r="BK36" i="18"/>
  <c r="BR19" i="18"/>
  <c r="BS39" i="18"/>
  <c r="BL16" i="18"/>
  <c r="BK39" i="18"/>
  <c r="BP41" i="18"/>
  <c r="BT16" i="18"/>
  <c r="BQ46" i="18"/>
  <c r="BL45" i="18"/>
  <c r="BK19" i="18"/>
  <c r="BP20" i="18"/>
  <c r="BN41" i="18"/>
  <c r="BT22" i="18"/>
  <c r="BR52" i="18"/>
  <c r="BR21" i="18"/>
  <c r="BU37" i="18"/>
  <c r="BN53" i="18"/>
  <c r="BN52" i="18"/>
  <c r="BN25" i="18"/>
  <c r="BQ52" i="18"/>
  <c r="BR40" i="18"/>
  <c r="BT52" i="18"/>
  <c r="BM21" i="18"/>
  <c r="BK37" i="18"/>
  <c r="BP10" i="18"/>
  <c r="BS17" i="18"/>
  <c r="BN16" i="18"/>
  <c r="BU31" i="18"/>
  <c r="BT34" i="18"/>
  <c r="BR32" i="18"/>
  <c r="BP30" i="18"/>
  <c r="BN32" i="18"/>
  <c r="BM55" i="18"/>
  <c r="BK33" i="18"/>
  <c r="BV19" i="18"/>
  <c r="BO11" i="18"/>
  <c r="BQ19" i="18"/>
  <c r="BU43" i="18"/>
  <c r="BS29" i="18"/>
  <c r="BP46" i="18"/>
  <c r="BL30" i="18"/>
  <c r="BM10" i="18"/>
  <c r="BQ16" i="18"/>
  <c r="BV34" i="18"/>
  <c r="BT31" i="18"/>
  <c r="BS46" i="18"/>
  <c r="BP55" i="18"/>
  <c r="BM36" i="18"/>
  <c r="BK42" i="18"/>
  <c r="BN19" i="18"/>
  <c r="BT48" i="18"/>
  <c r="BO31" i="18"/>
  <c r="BR11" i="18"/>
  <c r="BM24" i="18"/>
  <c r="BT41" i="18"/>
  <c r="BO32" i="18"/>
  <c r="BL49" i="18"/>
  <c r="BP24" i="18"/>
  <c r="BT36" i="18"/>
  <c r="BQ17" i="18"/>
  <c r="BQ24" i="18"/>
  <c r="BK54" i="18"/>
  <c r="BQ30" i="18"/>
  <c r="BK47" i="18"/>
  <c r="BQ29" i="18"/>
  <c r="BV41" i="18"/>
  <c r="BO40" i="18"/>
  <c r="BS18" i="18"/>
  <c r="BS37" i="18"/>
  <c r="BU22" i="18"/>
  <c r="BO18" i="18"/>
  <c r="BP53" i="18"/>
  <c r="BM53" i="18"/>
  <c r="BK52" i="18"/>
  <c r="BP21" i="18"/>
  <c r="BQ53" i="18"/>
  <c r="BT25" i="18"/>
  <c r="BQ51" i="18"/>
  <c r="BO17" i="18"/>
  <c r="BU47" i="18"/>
  <c r="BR36" i="18"/>
  <c r="BP54" i="18"/>
  <c r="BL38" i="18"/>
  <c r="BL11" i="18"/>
  <c r="BP15" i="18"/>
  <c r="BV38" i="18"/>
  <c r="BT39" i="18"/>
  <c r="BT57" i="18" s="1"/>
  <c r="BR29" i="18"/>
  <c r="BO30" i="18"/>
  <c r="BM48" i="18"/>
  <c r="BU11" i="18"/>
  <c r="BL17" i="18"/>
  <c r="BS43" i="18"/>
  <c r="BO55" i="18"/>
  <c r="BO10" i="18"/>
  <c r="BO12" i="18" s="1"/>
  <c r="BK15" i="18"/>
  <c r="BS36" i="18"/>
  <c r="BN35" i="18"/>
  <c r="BK44" i="18"/>
  <c r="BN15" i="18"/>
  <c r="BT44" i="18"/>
  <c r="BU34" i="18"/>
  <c r="BU42" i="18"/>
  <c r="BV11" i="18"/>
  <c r="BP33" i="18"/>
  <c r="BN38" i="18"/>
  <c r="BO35" i="18"/>
  <c r="BN49" i="18"/>
  <c r="BN56" i="18"/>
  <c r="BR18" i="18"/>
  <c r="BP37" i="18"/>
  <c r="BM40" i="18"/>
  <c r="BQ18" i="18"/>
  <c r="BO37" i="18"/>
  <c r="BV37" i="18"/>
  <c r="BU52" i="18"/>
  <c r="BT21" i="18"/>
  <c r="BR37" i="18"/>
  <c r="BR25" i="18"/>
  <c r="BS22" i="18"/>
  <c r="BN50" i="18"/>
  <c r="BK11" i="18"/>
  <c r="BN20" i="18"/>
  <c r="BU51" i="18"/>
  <c r="BQ31" i="18"/>
  <c r="BO29" i="18"/>
  <c r="BL42" i="18"/>
  <c r="BV24" i="18"/>
  <c r="BP19" i="18"/>
  <c r="BV42" i="18"/>
  <c r="BT43" i="18"/>
  <c r="BR33" i="18"/>
  <c r="BO34" i="18"/>
  <c r="BL31" i="18"/>
  <c r="BR10" i="18"/>
  <c r="BR12" i="18" s="1"/>
  <c r="BL24" i="18"/>
  <c r="BR30" i="18"/>
  <c r="BN34" i="18"/>
  <c r="BV17" i="18"/>
  <c r="BV36" i="18"/>
  <c r="BS44" i="18"/>
  <c r="BN43" i="18"/>
  <c r="BV10" i="18"/>
  <c r="BV12" i="18" s="1"/>
  <c r="BK16" i="18"/>
  <c r="BS31" i="18"/>
  <c r="BR43" i="18"/>
  <c r="BT45" i="18"/>
  <c r="BK10" i="18"/>
  <c r="BP49" i="18"/>
  <c r="BL44" i="18"/>
  <c r="BM41" i="18"/>
  <c r="BS45" i="18"/>
  <c r="BU56" i="18"/>
  <c r="BK21" i="18"/>
  <c r="BL40" i="18"/>
  <c r="BS40" i="18"/>
  <c r="BN21" i="18"/>
  <c r="BM37" i="18"/>
  <c r="BL22" i="18"/>
  <c r="BS52" i="18"/>
  <c r="BV21" i="18"/>
  <c r="BQ37" i="18"/>
  <c r="BN37" i="18"/>
  <c r="BO47" i="18"/>
  <c r="BM15" i="18"/>
  <c r="BU55" i="18"/>
  <c r="BQ35" i="18"/>
  <c r="BN36" i="18"/>
  <c r="BL46" i="18"/>
  <c r="BU20" i="18"/>
  <c r="BN17" i="18"/>
  <c r="BT51" i="18"/>
  <c r="BQ32" i="18"/>
  <c r="BO42" i="18"/>
  <c r="BL39" i="18"/>
  <c r="BM11" i="18"/>
  <c r="BK24" i="18"/>
  <c r="BR46" i="18"/>
  <c r="BN42" i="18"/>
  <c r="BU24" i="18"/>
  <c r="BV51" i="18"/>
  <c r="BR31" i="18"/>
  <c r="BM30" i="18"/>
  <c r="BQ11" i="18"/>
  <c r="BV31" i="18"/>
  <c r="BS55" i="18"/>
  <c r="BN30" i="18"/>
  <c r="BQ38" i="18"/>
  <c r="BO15" i="18"/>
  <c r="BO26" i="18" s="1"/>
  <c r="BN39" i="18"/>
  <c r="BK55" i="18"/>
  <c r="BS41" i="18"/>
  <c r="BT56" i="18"/>
  <c r="BP25" i="18"/>
  <c r="BK40" i="18"/>
  <c r="BK56" i="18"/>
  <c r="BU21" i="18"/>
  <c r="BT37" i="18"/>
  <c r="BO52" i="18"/>
  <c r="BO25" i="18"/>
  <c r="BU40" i="18"/>
  <c r="BL37" i="18"/>
  <c r="BO51" i="18"/>
  <c r="BS51" i="18"/>
  <c r="BU15" i="18"/>
  <c r="BM19" i="18"/>
  <c r="BT38" i="18"/>
  <c r="BQ39" i="18"/>
  <c r="BN48" i="18"/>
  <c r="BL54" i="18"/>
  <c r="BU23" i="18"/>
  <c r="BN24" i="18"/>
  <c r="BT55" i="18"/>
  <c r="BQ36" i="18"/>
  <c r="BO46" i="18"/>
  <c r="BL43" i="18"/>
  <c r="BV16" i="18"/>
  <c r="BV35" i="18"/>
  <c r="BR54" i="18"/>
  <c r="BM29" i="18"/>
  <c r="BT20" i="18"/>
  <c r="BU30" i="18"/>
  <c r="BR39" i="18"/>
  <c r="BM38" i="18"/>
  <c r="BN10" i="18"/>
  <c r="BN12" i="18" s="1"/>
  <c r="BV39" i="18"/>
  <c r="BR34" i="18"/>
  <c r="BN46" i="18"/>
  <c r="BQ54" i="18"/>
  <c r="BV32" i="18"/>
  <c r="BN55" i="18"/>
  <c r="BN11" i="18"/>
  <c r="BQ45" i="18"/>
  <c r="BO45" i="18"/>
  <c r="BS56" i="18"/>
  <c r="BQ25" i="18"/>
  <c r="BP56" i="18"/>
  <c r="BQ56" i="18"/>
  <c r="BL25" i="18"/>
  <c r="BN40" i="18"/>
  <c r="BT40" i="18"/>
  <c r="BL18" i="18"/>
  <c r="BU25" i="18"/>
  <c r="BR56" i="18"/>
  <c r="BS24" i="18"/>
  <c r="BK17" i="18"/>
  <c r="BT46" i="18"/>
  <c r="BQ43" i="18"/>
  <c r="BM31" i="18"/>
  <c r="BU10" i="18"/>
  <c r="BU12" i="18" s="1"/>
  <c r="BT15" i="18"/>
  <c r="BM20" i="18"/>
  <c r="BU36" i="18"/>
  <c r="BS30" i="18"/>
  <c r="BP31" i="18"/>
  <c r="BN29" i="18"/>
  <c r="BL55" i="18"/>
  <c r="BT24" i="18"/>
  <c r="BU29" i="18"/>
  <c r="BQ33" i="18"/>
  <c r="BL32" i="18"/>
  <c r="BP16" i="18"/>
  <c r="BU38" i="18"/>
  <c r="BQ34" i="18"/>
  <c r="BM54" i="18"/>
  <c r="BV20" i="18"/>
  <c r="BV54" i="18"/>
  <c r="BS10" i="18"/>
  <c r="BS12" i="18" s="1"/>
  <c r="BM33" i="18"/>
  <c r="BO44" i="18"/>
  <c r="BT29" i="18"/>
  <c r="BM42" i="18"/>
  <c r="BP48" i="18"/>
  <c r="BK41" i="18"/>
  <c r="BN45" i="18"/>
  <c r="BM52" i="18"/>
  <c r="BK53" i="18"/>
  <c r="BV18" i="18"/>
  <c r="BL56" i="18"/>
  <c r="BS25" i="18"/>
  <c r="BN18" i="18"/>
  <c r="BP40" i="18"/>
  <c r="BK18" i="18"/>
  <c r="BO53" i="18"/>
  <c r="BV52" i="18"/>
  <c r="BR20" i="18"/>
  <c r="BV29" i="18"/>
  <c r="BT50" i="18"/>
  <c r="BP34" i="18"/>
  <c r="BM35" i="18"/>
  <c r="BQ10" i="18"/>
  <c r="BQ12" i="18" s="1"/>
  <c r="BT19" i="18"/>
  <c r="BL15" i="18"/>
  <c r="BU44" i="18"/>
  <c r="BS34" i="18"/>
  <c r="BP35" i="18"/>
  <c r="BN33" i="18"/>
  <c r="BK30" i="18"/>
  <c r="BW30" i="18" s="1"/>
  <c r="BS20" i="18"/>
  <c r="BU45" i="18"/>
  <c r="BQ41" i="18"/>
  <c r="BL48" i="18"/>
  <c r="BO19" i="18"/>
  <c r="BU46" i="18"/>
  <c r="BQ42" i="18"/>
  <c r="BL33" i="18"/>
  <c r="BS16" i="18"/>
  <c r="BU33" i="18"/>
  <c r="BL36" i="18"/>
  <c r="BN31" i="18"/>
  <c r="BS32" i="18"/>
  <c r="BL29" i="18"/>
  <c r="BN54" i="18"/>
  <c r="BR41" i="18"/>
  <c r="BO41" i="18"/>
  <c r="BP52" i="18"/>
  <c r="BL53" i="18"/>
  <c r="BQ21" i="18"/>
  <c r="BO56" i="18"/>
  <c r="BS53" i="18"/>
  <c r="BO21" i="18"/>
  <c r="BV56" i="18"/>
  <c r="BU18" i="18"/>
  <c r="BR53" i="18"/>
  <c r="BM18" i="18"/>
  <c r="BT10" i="18"/>
  <c r="BT12" i="18" s="1"/>
  <c r="BQ15" i="18"/>
  <c r="BU35" i="18"/>
  <c r="BT54" i="18"/>
  <c r="BP42" i="18"/>
  <c r="BM39" i="18"/>
  <c r="BP11" i="18"/>
  <c r="BR24" i="18"/>
  <c r="BV30" i="18"/>
  <c r="BU48" i="18"/>
  <c r="BS42" i="18"/>
  <c r="BP43" i="18"/>
  <c r="BM32" i="18"/>
  <c r="BK38" i="18"/>
  <c r="BW38" i="18" s="1"/>
  <c r="BO16" i="18"/>
  <c r="BT32" i="18"/>
  <c r="BP44" i="18"/>
  <c r="BK43" i="18"/>
  <c r="BM17" i="18"/>
  <c r="BT33" i="18"/>
  <c r="BP45" i="18"/>
  <c r="BL41" i="18"/>
  <c r="BP17" i="18"/>
  <c r="BT23" i="18"/>
  <c r="BS19" i="18"/>
  <c r="BM34" i="18"/>
  <c r="BR35" i="18"/>
  <c r="BK32" i="18"/>
  <c r="BV47" i="18"/>
  <c r="BV45" i="18"/>
  <c r="BQ40" i="18"/>
  <c r="BT18" i="18"/>
  <c r="BT53" i="18"/>
  <c r="BM25" i="18"/>
  <c r="BP18" i="18"/>
  <c r="BV53" i="18"/>
  <c r="BV25" i="18"/>
  <c r="BM56" i="18"/>
  <c r="BS21" i="18"/>
  <c r="BU53" i="18"/>
  <c r="BL21" i="18"/>
  <c r="BL51" i="18"/>
  <c r="BK51" i="18"/>
  <c r="BM51" i="18"/>
  <c r="BP51" i="18"/>
  <c r="BM23" i="18"/>
  <c r="BK23" i="18"/>
  <c r="BK49" i="18"/>
  <c r="BM50" i="18"/>
  <c r="BS47" i="18"/>
  <c r="BK22" i="18"/>
  <c r="BL47" i="18"/>
  <c r="BL50" i="18"/>
  <c r="BM22" i="18"/>
  <c r="BQ50" i="18"/>
  <c r="BQ48" i="18"/>
  <c r="BR47" i="18"/>
  <c r="BQ49" i="18"/>
  <c r="BK48" i="18"/>
  <c r="BP50" i="18"/>
  <c r="BS23" i="18"/>
  <c r="BM49" i="18"/>
  <c r="BO50" i="18"/>
  <c r="BO22" i="18"/>
  <c r="BO48" i="18"/>
  <c r="BP47" i="18"/>
  <c r="BR23" i="18"/>
  <c r="BR48" i="18"/>
  <c r="BO23" i="18"/>
  <c r="BS49" i="18"/>
  <c r="BO49" i="18"/>
  <c r="BQ47" i="18"/>
  <c r="BR51" i="18"/>
  <c r="BW51" i="18" s="1"/>
  <c r="BR22" i="18"/>
  <c r="BQ22" i="18"/>
  <c r="BR50" i="18"/>
  <c r="AQ7" i="23"/>
  <c r="AQ7" i="11"/>
  <c r="AQ37" i="11" s="1"/>
  <c r="AQ7" i="20"/>
  <c r="AQ7" i="22"/>
  <c r="AQ7" i="19"/>
  <c r="AQ7" i="21"/>
  <c r="ED6" i="18"/>
  <c r="ED47" i="18" s="1"/>
  <c r="BK6" i="18"/>
  <c r="AQ7" i="5"/>
  <c r="BV6" i="18"/>
  <c r="BV23" i="18" s="1"/>
  <c r="BB7" i="21"/>
  <c r="EO6" i="18"/>
  <c r="BB7" i="20"/>
  <c r="BB7" i="11"/>
  <c r="BB15" i="11" s="1"/>
  <c r="BB7" i="23"/>
  <c r="BB7" i="5"/>
  <c r="BB7" i="22"/>
  <c r="BB7" i="19"/>
  <c r="DT31" i="18"/>
  <c r="DR31" i="18"/>
  <c r="DQ31" i="18"/>
  <c r="DY31" i="18"/>
  <c r="DU31" i="18"/>
  <c r="DW31" i="18"/>
  <c r="DX31" i="18"/>
  <c r="DS31" i="18"/>
  <c r="DZ31" i="18"/>
  <c r="DP31" i="18"/>
  <c r="EA31" i="18"/>
  <c r="DV31" i="18"/>
  <c r="F27" i="23"/>
  <c r="F38" i="23" s="1"/>
  <c r="W67" i="21"/>
  <c r="U67" i="21"/>
  <c r="AA67" i="21"/>
  <c r="U35" i="18"/>
  <c r="P35" i="18"/>
  <c r="EQ35" i="18"/>
  <c r="E13" i="22"/>
  <c r="Z27" i="18"/>
  <c r="O42" i="22"/>
  <c r="O60" i="19"/>
  <c r="O14" i="19" s="1"/>
  <c r="O12" i="19" s="1"/>
  <c r="L42" i="22"/>
  <c r="L60" i="19"/>
  <c r="L14" i="19" s="1"/>
  <c r="X12" i="11"/>
  <c r="O67" i="21"/>
  <c r="O66" i="21" s="1"/>
  <c r="O42" i="21" s="1"/>
  <c r="O71" i="21" s="1"/>
  <c r="O10" i="11"/>
  <c r="CZ36" i="18"/>
  <c r="AB34" i="11"/>
  <c r="AB68" i="21" s="1"/>
  <c r="AK18" i="17"/>
  <c r="G17" i="5"/>
  <c r="AD19" i="11"/>
  <c r="AK19" i="11"/>
  <c r="E42" i="23"/>
  <c r="W42" i="23"/>
  <c r="AF46" i="11"/>
  <c r="AN46" i="11"/>
  <c r="AM49" i="11"/>
  <c r="AF49" i="11"/>
  <c r="J12" i="22"/>
  <c r="AE13" i="18"/>
  <c r="AG20" i="11"/>
  <c r="AF20" i="11"/>
  <c r="AM20" i="17"/>
  <c r="AO19" i="17"/>
  <c r="H13" i="5" s="1"/>
  <c r="AP19" i="17"/>
  <c r="AQ19" i="17"/>
  <c r="H23" i="5" s="1"/>
  <c r="H35" i="23" s="1"/>
  <c r="EH32" i="18"/>
  <c r="EI32" i="18"/>
  <c r="EJ32" i="18"/>
  <c r="EK32" i="18"/>
  <c r="ED32" i="18"/>
  <c r="EL32" i="18"/>
  <c r="EE32" i="18"/>
  <c r="EM32" i="18"/>
  <c r="EG32" i="18"/>
  <c r="EO32" i="18"/>
  <c r="EF32" i="18"/>
  <c r="EN32" i="18"/>
  <c r="AG29" i="11"/>
  <c r="AF29" i="11"/>
  <c r="AE51" i="11"/>
  <c r="AP51" i="11" s="1"/>
  <c r="AN51" i="11"/>
  <c r="AE18" i="11"/>
  <c r="CV29" i="18"/>
  <c r="X14" i="23"/>
  <c r="AE35" i="11"/>
  <c r="BB24" i="11"/>
  <c r="AJ13" i="11"/>
  <c r="AE54" i="11"/>
  <c r="AG54" i="11"/>
  <c r="CZ16" i="18"/>
  <c r="AL28" i="11"/>
  <c r="AF28" i="11"/>
  <c r="AP28" i="11" s="1"/>
  <c r="AK38" i="11"/>
  <c r="AI38" i="11"/>
  <c r="J67" i="21"/>
  <c r="J66" i="21" s="1"/>
  <c r="J42" i="21" s="1"/>
  <c r="J71" i="21" s="1"/>
  <c r="J10" i="11"/>
  <c r="EJ36" i="18"/>
  <c r="ED36" i="18"/>
  <c r="EK36" i="18"/>
  <c r="EL36" i="18"/>
  <c r="EE36" i="18"/>
  <c r="EM36" i="18"/>
  <c r="EF36" i="18"/>
  <c r="EN36" i="18"/>
  <c r="EG36" i="18"/>
  <c r="EO36" i="18"/>
  <c r="EH36" i="18"/>
  <c r="EI36" i="18"/>
  <c r="J93" i="11"/>
  <c r="N93" i="11"/>
  <c r="AR36" i="11" s="1"/>
  <c r="AW36" i="11"/>
  <c r="AC18" i="11"/>
  <c r="M42" i="22"/>
  <c r="M60" i="19"/>
  <c r="M14" i="19" s="1"/>
  <c r="M12" i="19" s="1"/>
  <c r="AD29" i="5"/>
  <c r="AM42" i="23"/>
  <c r="AL44" i="11"/>
  <c r="AD59" i="18"/>
  <c r="O42" i="23"/>
  <c r="D29" i="5"/>
  <c r="P29" i="5" s="1"/>
  <c r="P19" i="5"/>
  <c r="AP27" i="11"/>
  <c r="AG26" i="11"/>
  <c r="AE27" i="5"/>
  <c r="AC20" i="11"/>
  <c r="AE26" i="11"/>
  <c r="AJ15" i="11"/>
  <c r="AH39" i="11"/>
  <c r="AJ36" i="11"/>
  <c r="Y27" i="5"/>
  <c r="AF44" i="11"/>
  <c r="AE44" i="11"/>
  <c r="N42" i="23"/>
  <c r="AB31" i="23"/>
  <c r="V42" i="23"/>
  <c r="Y14" i="23"/>
  <c r="J102" i="11"/>
  <c r="N102" i="11"/>
  <c r="AU45" i="11" s="1"/>
  <c r="AX45" i="11"/>
  <c r="AT45" i="11"/>
  <c r="AV45" i="11"/>
  <c r="AQ45" i="11"/>
  <c r="AZ45" i="11"/>
  <c r="G34" i="23"/>
  <c r="G33" i="23" s="1"/>
  <c r="G21" i="5"/>
  <c r="CS34" i="18"/>
  <c r="CR57" i="18"/>
  <c r="D28" i="5"/>
  <c r="AI20" i="11"/>
  <c r="AO20" i="11"/>
  <c r="AB27" i="5"/>
  <c r="AP53" i="11"/>
  <c r="P32" i="18"/>
  <c r="U32" i="18" s="1"/>
  <c r="EQ32" i="18"/>
  <c r="F27" i="5"/>
  <c r="F26" i="5" s="1"/>
  <c r="F16" i="5"/>
  <c r="F77" i="21" s="1"/>
  <c r="AC49" i="11"/>
  <c r="E34" i="5"/>
  <c r="D37" i="22"/>
  <c r="AD28" i="5"/>
  <c r="P68" i="21"/>
  <c r="D93" i="12" s="1"/>
  <c r="AL39" i="11"/>
  <c r="J67" i="11"/>
  <c r="N67" i="11"/>
  <c r="AV15" i="11" s="1"/>
  <c r="AX15" i="11"/>
  <c r="AQ15" i="11"/>
  <c r="AT15" i="11"/>
  <c r="AU15" i="11"/>
  <c r="AP14" i="11"/>
  <c r="AD44" i="11"/>
  <c r="AE39" i="11"/>
  <c r="Z34" i="11"/>
  <c r="Z68" i="21" s="1"/>
  <c r="AC28" i="11"/>
  <c r="AJ39" i="11"/>
  <c r="AD40" i="11"/>
  <c r="AE36" i="11"/>
  <c r="AJ44" i="11"/>
  <c r="N10" i="11"/>
  <c r="N67" i="21"/>
  <c r="N66" i="21" s="1"/>
  <c r="N42" i="21" s="1"/>
  <c r="N71" i="21" s="1"/>
  <c r="AO16" i="11"/>
  <c r="AJ16" i="11"/>
  <c r="AM16" i="11"/>
  <c r="AE16" i="11"/>
  <c r="AN16" i="11"/>
  <c r="AK16" i="11"/>
  <c r="AF16" i="11"/>
  <c r="AL16" i="11"/>
  <c r="AI16" i="11"/>
  <c r="AG16" i="11"/>
  <c r="AH16" i="11"/>
  <c r="AD16" i="11"/>
  <c r="AD12" i="11" s="1"/>
  <c r="N68" i="11"/>
  <c r="J73" i="11"/>
  <c r="N73" i="11"/>
  <c r="AR21" i="11" s="1"/>
  <c r="AU21" i="11"/>
  <c r="BA21" i="11"/>
  <c r="AZ21" i="11"/>
  <c r="AY21" i="11"/>
  <c r="AT21" i="11"/>
  <c r="AS21" i="11"/>
  <c r="AC14" i="5"/>
  <c r="AH19" i="17"/>
  <c r="H12" i="5" s="1"/>
  <c r="AF20" i="17"/>
  <c r="AJ19" i="17"/>
  <c r="H22" i="5" s="1"/>
  <c r="AI19" i="17"/>
  <c r="S12" i="11"/>
  <c r="AD46" i="11"/>
  <c r="J103" i="11"/>
  <c r="N103" i="11"/>
  <c r="AX46" i="11"/>
  <c r="AV46" i="11"/>
  <c r="BA46" i="11"/>
  <c r="AU46" i="11"/>
  <c r="AW46" i="11"/>
  <c r="AY46" i="11"/>
  <c r="AS46" i="11"/>
  <c r="AR46" i="11"/>
  <c r="AZ46" i="11"/>
  <c r="AT46" i="11"/>
  <c r="J75" i="11"/>
  <c r="N75" i="11"/>
  <c r="AX23" i="11" s="1"/>
  <c r="AV23" i="11"/>
  <c r="AR23" i="11"/>
  <c r="AJ20" i="11"/>
  <c r="AN20" i="11"/>
  <c r="AA27" i="5"/>
  <c r="AH29" i="11"/>
  <c r="N81" i="11"/>
  <c r="AU29" i="11" s="1"/>
  <c r="J81" i="11"/>
  <c r="AH34" i="11"/>
  <c r="AH68" i="21" s="1"/>
  <c r="F98" i="19"/>
  <c r="F70" i="19" s="1"/>
  <c r="F68" i="19" s="1"/>
  <c r="AP54" i="11"/>
  <c r="AB42" i="23"/>
  <c r="EB36" i="18"/>
  <c r="DP33" i="18"/>
  <c r="DU33" i="18"/>
  <c r="DR33" i="18"/>
  <c r="EA33" i="18"/>
  <c r="DV33" i="18"/>
  <c r="DQ33" i="18"/>
  <c r="DX33" i="18"/>
  <c r="DW33" i="18"/>
  <c r="DS33" i="18"/>
  <c r="DT33" i="18"/>
  <c r="DY33" i="18"/>
  <c r="DZ33" i="18"/>
  <c r="J96" i="11"/>
  <c r="N96" i="11"/>
  <c r="AX39" i="11" s="1"/>
  <c r="AQ39" i="11"/>
  <c r="AS39" i="11"/>
  <c r="BA39" i="11"/>
  <c r="AZ39" i="11"/>
  <c r="AU39" i="11"/>
  <c r="AT39" i="11"/>
  <c r="AR39" i="11"/>
  <c r="AV39" i="11"/>
  <c r="D36" i="22"/>
  <c r="E33" i="5"/>
  <c r="H42" i="22"/>
  <c r="H60" i="19"/>
  <c r="H14" i="19" s="1"/>
  <c r="H12" i="19" s="1"/>
  <c r="L10" i="11"/>
  <c r="L67" i="21"/>
  <c r="L66" i="21" s="1"/>
  <c r="L42" i="21" s="1"/>
  <c r="L71" i="21" s="1"/>
  <c r="N101" i="11"/>
  <c r="AY44" i="11" s="1"/>
  <c r="J101" i="11"/>
  <c r="AQ44" i="11"/>
  <c r="BA44" i="11"/>
  <c r="Q29" i="5"/>
  <c r="AD33" i="23"/>
  <c r="U34" i="11"/>
  <c r="U68" i="21" s="1"/>
  <c r="AC13" i="11"/>
  <c r="Q12" i="11"/>
  <c r="AM44" i="11"/>
  <c r="X60" i="18"/>
  <c r="Y60" i="18" s="1"/>
  <c r="Z60" i="18" s="1"/>
  <c r="AA60" i="18" s="1"/>
  <c r="AB60" i="18" s="1"/>
  <c r="AC60" i="18" s="1"/>
  <c r="D42" i="23"/>
  <c r="AQ27" i="5"/>
  <c r="AF26" i="11"/>
  <c r="AN39" i="11"/>
  <c r="AN34" i="11" s="1"/>
  <c r="AN68" i="21" s="1"/>
  <c r="DO29" i="18"/>
  <c r="N29" i="18"/>
  <c r="N57" i="18" s="1"/>
  <c r="N59" i="18" s="1"/>
  <c r="R57" i="18"/>
  <c r="R59" i="18" s="1"/>
  <c r="AO26" i="11"/>
  <c r="AO15" i="11"/>
  <c r="AI44" i="11"/>
  <c r="AP47" i="11"/>
  <c r="G98" i="19"/>
  <c r="G70" i="19" s="1"/>
  <c r="G68" i="19" s="1"/>
  <c r="V27" i="5"/>
  <c r="AF39" i="11"/>
  <c r="AI26" i="11"/>
  <c r="AM36" i="11"/>
  <c r="AM34" i="11" s="1"/>
  <c r="AM68" i="21" s="1"/>
  <c r="AC39" i="11"/>
  <c r="J100" i="11"/>
  <c r="N100" i="11"/>
  <c r="AT43" i="11" s="1"/>
  <c r="AU43" i="11"/>
  <c r="AS43" i="11"/>
  <c r="AN44" i="11"/>
  <c r="AL45" i="11"/>
  <c r="G29" i="23"/>
  <c r="G27" i="23" s="1"/>
  <c r="G38" i="23" s="1"/>
  <c r="G11" i="5"/>
  <c r="AE19" i="11"/>
  <c r="N71" i="11"/>
  <c r="AT19" i="11" s="1"/>
  <c r="J71" i="11"/>
  <c r="AC26" i="11"/>
  <c r="AL46" i="11"/>
  <c r="AL34" i="11" s="1"/>
  <c r="AL68" i="21" s="1"/>
  <c r="AG49" i="11"/>
  <c r="AL20" i="11"/>
  <c r="AK20" i="11"/>
  <c r="J213" i="19"/>
  <c r="J168" i="19" s="1"/>
  <c r="J15" i="19" s="1"/>
  <c r="AK29" i="11"/>
  <c r="K10" i="11"/>
  <c r="K67" i="21"/>
  <c r="K66" i="21" s="1"/>
  <c r="K42" i="21" s="1"/>
  <c r="K71" i="21" s="1"/>
  <c r="AQ29" i="5"/>
  <c r="J108" i="11"/>
  <c r="N108" i="11"/>
  <c r="AV51" i="11" s="1"/>
  <c r="AX51" i="11"/>
  <c r="AZ51" i="11"/>
  <c r="BB51" i="11"/>
  <c r="R34" i="11"/>
  <c r="R68" i="21" s="1"/>
  <c r="D33" i="23"/>
  <c r="D38" i="23" s="1"/>
  <c r="AO18" i="11"/>
  <c r="AK18" i="11"/>
  <c r="X42" i="23"/>
  <c r="EB32" i="18"/>
  <c r="G42" i="23"/>
  <c r="H42" i="23"/>
  <c r="AI35" i="11"/>
  <c r="AP35" i="11" s="1"/>
  <c r="AC17" i="5"/>
  <c r="Q27" i="5"/>
  <c r="Q16" i="5"/>
  <c r="Q77" i="21" s="1"/>
  <c r="AS24" i="11"/>
  <c r="AM13" i="11"/>
  <c r="AK13" i="11"/>
  <c r="AJ54" i="11"/>
  <c r="H10" i="11"/>
  <c r="H67" i="21"/>
  <c r="H66" i="21" s="1"/>
  <c r="H42" i="21" s="1"/>
  <c r="H71" i="21" s="1"/>
  <c r="N80" i="11"/>
  <c r="AV28" i="11" s="1"/>
  <c r="J80" i="11"/>
  <c r="AR28" i="11"/>
  <c r="AU28" i="11"/>
  <c r="AG38" i="11"/>
  <c r="AP38" i="11" s="1"/>
  <c r="J78" i="11"/>
  <c r="N78" i="11"/>
  <c r="AW26" i="11" s="1"/>
  <c r="AY26" i="11"/>
  <c r="AS26" i="11"/>
  <c r="BA26" i="11"/>
  <c r="Z67" i="21"/>
  <c r="Z66" i="21" s="1"/>
  <c r="Z42" i="21" s="1"/>
  <c r="Z71" i="21" s="1"/>
  <c r="Z10" i="11"/>
  <c r="E10" i="11"/>
  <c r="E67" i="21"/>
  <c r="E66" i="21" s="1"/>
  <c r="E42" i="21" s="1"/>
  <c r="E71" i="21" s="1"/>
  <c r="E75" i="21" s="1"/>
  <c r="G67" i="21"/>
  <c r="G66" i="21" s="1"/>
  <c r="G42" i="21" s="1"/>
  <c r="G71" i="21" s="1"/>
  <c r="G10" i="11"/>
  <c r="AH36" i="11"/>
  <c r="AD15" i="11"/>
  <c r="AM39" i="11"/>
  <c r="X27" i="5"/>
  <c r="E98" i="19"/>
  <c r="E70" i="19" s="1"/>
  <c r="E68" i="19" s="1"/>
  <c r="P100" i="19"/>
  <c r="N19" i="23"/>
  <c r="AF36" i="11"/>
  <c r="AA34" i="11"/>
  <c r="AA68" i="21" s="1"/>
  <c r="AM26" i="11"/>
  <c r="AK36" i="11"/>
  <c r="AI15" i="11"/>
  <c r="N97" i="11"/>
  <c r="AS40" i="11" s="1"/>
  <c r="J97" i="11"/>
  <c r="AX40" i="11"/>
  <c r="AR40" i="11"/>
  <c r="AQ40" i="11"/>
  <c r="BA40" i="11"/>
  <c r="AU40" i="11"/>
  <c r="AZ40" i="11"/>
  <c r="AL26" i="11"/>
  <c r="AD36" i="11"/>
  <c r="AH15" i="11"/>
  <c r="AM31" i="11"/>
  <c r="J83" i="11"/>
  <c r="N83" i="11"/>
  <c r="AV31" i="11" s="1"/>
  <c r="AZ31" i="11"/>
  <c r="Q99" i="19"/>
  <c r="Q90" i="19"/>
  <c r="AC91" i="19"/>
  <c r="BD29" i="5"/>
  <c r="AG39" i="11"/>
  <c r="AM30" i="11"/>
  <c r="AP30" i="11" s="1"/>
  <c r="N82" i="11"/>
  <c r="AU30" i="11" s="1"/>
  <c r="J82" i="11"/>
  <c r="AS30" i="11"/>
  <c r="AW30" i="11"/>
  <c r="AJ40" i="11"/>
  <c r="AN26" i="11"/>
  <c r="AO36" i="11"/>
  <c r="AO34" i="11" s="1"/>
  <c r="AO68" i="21" s="1"/>
  <c r="AL15" i="11"/>
  <c r="AL12" i="11" s="1"/>
  <c r="AN15" i="11"/>
  <c r="AN43" i="11"/>
  <c r="AP43" i="11" s="1"/>
  <c r="AH44" i="11"/>
  <c r="AE31" i="11"/>
  <c r="AP31" i="11" s="1"/>
  <c r="J66" i="11"/>
  <c r="N66" i="11"/>
  <c r="BA14" i="11" s="1"/>
  <c r="AV14" i="11"/>
  <c r="AR14" i="11"/>
  <c r="V34" i="11"/>
  <c r="V68" i="21" s="1"/>
  <c r="J105" i="11"/>
  <c r="N105" i="11"/>
  <c r="AV48" i="11" s="1"/>
  <c r="AT48" i="11"/>
  <c r="BA48" i="11"/>
  <c r="AU48" i="11"/>
  <c r="AC16" i="11"/>
  <c r="N109" i="11"/>
  <c r="AR52" i="11" s="1"/>
  <c r="J109" i="11"/>
  <c r="AX52" i="11"/>
  <c r="AT52" i="11"/>
  <c r="BA52" i="11"/>
  <c r="AU52" i="11"/>
  <c r="AS52" i="11"/>
  <c r="AI39" i="11"/>
  <c r="N79" i="11"/>
  <c r="BB27" i="11" s="1"/>
  <c r="J79" i="11"/>
  <c r="AY27" i="11"/>
  <c r="AV27" i="11"/>
  <c r="DE29" i="18"/>
  <c r="DE57" i="18" s="1"/>
  <c r="DL29" i="18"/>
  <c r="DL57" i="18" s="1"/>
  <c r="DB29" i="18"/>
  <c r="DM29" i="18"/>
  <c r="DM57" i="18" s="1"/>
  <c r="DC29" i="18"/>
  <c r="DC57" i="18" s="1"/>
  <c r="DH29" i="18"/>
  <c r="DH57" i="18" s="1"/>
  <c r="DI29" i="18"/>
  <c r="DI57" i="18" s="1"/>
  <c r="DG29" i="18"/>
  <c r="DG57" i="18" s="1"/>
  <c r="DF29" i="18"/>
  <c r="DF57" i="18" s="1"/>
  <c r="DK29" i="18"/>
  <c r="DK57" i="18" s="1"/>
  <c r="DD29" i="18"/>
  <c r="DD57" i="18" s="1"/>
  <c r="DJ29" i="18"/>
  <c r="DJ57" i="18" s="1"/>
  <c r="AD26" i="11"/>
  <c r="AP26" i="11" s="1"/>
  <c r="AL36" i="11"/>
  <c r="AM15" i="11"/>
  <c r="R27" i="5"/>
  <c r="R26" i="5" s="1"/>
  <c r="R16" i="5"/>
  <c r="R77" i="21" s="1"/>
  <c r="U27" i="5"/>
  <c r="AG44" i="11"/>
  <c r="AK44" i="11"/>
  <c r="AK34" i="11" s="1"/>
  <c r="AK68" i="21" s="1"/>
  <c r="M42" i="23"/>
  <c r="DN33" i="18"/>
  <c r="L168" i="19"/>
  <c r="L15" i="19" s="1"/>
  <c r="Y34" i="11"/>
  <c r="Y68" i="21" s="1"/>
  <c r="Q33" i="23"/>
  <c r="AC34" i="23"/>
  <c r="E142" i="12" s="1"/>
  <c r="W27" i="5"/>
  <c r="AC21" i="11"/>
  <c r="P14" i="20"/>
  <c r="J60" i="19"/>
  <c r="J14" i="19" s="1"/>
  <c r="J42" i="22"/>
  <c r="AM46" i="11"/>
  <c r="AM20" i="11"/>
  <c r="N72" i="11"/>
  <c r="AV20" i="11" s="1"/>
  <c r="J72" i="11"/>
  <c r="AX20" i="11"/>
  <c r="AR20" i="11"/>
  <c r="AL29" i="11"/>
  <c r="L42" i="23"/>
  <c r="E32" i="5"/>
  <c r="D31" i="5"/>
  <c r="D35" i="22"/>
  <c r="AD18" i="11"/>
  <c r="AF18" i="11"/>
  <c r="AF12" i="11" s="1"/>
  <c r="V20" i="23"/>
  <c r="V14" i="23" s="1"/>
  <c r="V40" i="22"/>
  <c r="I42" i="22"/>
  <c r="I60" i="19"/>
  <c r="I14" i="19" s="1"/>
  <c r="I12" i="19" s="1"/>
  <c r="Z42" i="23"/>
  <c r="AD16" i="5"/>
  <c r="AD77" i="21" s="1"/>
  <c r="AD27" i="5"/>
  <c r="AC19" i="11"/>
  <c r="S42" i="23"/>
  <c r="AG13" i="11"/>
  <c r="AN13" i="11"/>
  <c r="J95" i="11"/>
  <c r="N95" i="11"/>
  <c r="BA38" i="11" s="1"/>
  <c r="AY38" i="11"/>
  <c r="AW38" i="11"/>
  <c r="AQ38" i="11"/>
  <c r="AS38" i="11"/>
  <c r="AU38" i="11"/>
  <c r="BB38" i="11"/>
  <c r="AT38" i="11"/>
  <c r="AR38" i="11"/>
  <c r="AX38" i="11"/>
  <c r="AV38" i="11"/>
  <c r="AZ38" i="11"/>
  <c r="EF35" i="18"/>
  <c r="EO35" i="18"/>
  <c r="EG35" i="18"/>
  <c r="EK35" i="18"/>
  <c r="ED35" i="18"/>
  <c r="EH35" i="18"/>
  <c r="EJ35" i="18"/>
  <c r="EL35" i="18"/>
  <c r="EN35" i="18"/>
  <c r="EI35" i="18"/>
  <c r="EE35" i="18"/>
  <c r="EM35" i="18"/>
  <c r="O33" i="18"/>
  <c r="T33" i="18" s="1"/>
  <c r="EC33" i="18"/>
  <c r="T67" i="21"/>
  <c r="D168" i="19"/>
  <c r="P213" i="19"/>
  <c r="N104" i="11"/>
  <c r="AU47" i="11" s="1"/>
  <c r="J104" i="11"/>
  <c r="P15" i="23"/>
  <c r="D123" i="12" s="1"/>
  <c r="AP45" i="11"/>
  <c r="AC48" i="11"/>
  <c r="AB12" i="11"/>
  <c r="AP49" i="11"/>
  <c r="N106" i="11"/>
  <c r="AY49" i="11" s="1"/>
  <c r="J106" i="11"/>
  <c r="AC24" i="5"/>
  <c r="R42" i="23"/>
  <c r="AE29" i="11"/>
  <c r="AJ29" i="11"/>
  <c r="D64" i="19"/>
  <c r="AL18" i="11"/>
  <c r="T42" i="23"/>
  <c r="AE42" i="23"/>
  <c r="E27" i="5"/>
  <c r="E26" i="5" s="1"/>
  <c r="E16" i="5"/>
  <c r="E77" i="21" s="1"/>
  <c r="O76" i="11"/>
  <c r="AI13" i="11"/>
  <c r="N65" i="11"/>
  <c r="AZ13" i="11" s="1"/>
  <c r="J65" i="11"/>
  <c r="AQ13" i="11"/>
  <c r="AY13" i="11"/>
  <c r="J111" i="11"/>
  <c r="N111" i="11"/>
  <c r="AW54" i="11"/>
  <c r="AY54" i="11"/>
  <c r="AQ54" i="11"/>
  <c r="AS54" i="11"/>
  <c r="AZ54" i="11"/>
  <c r="AT54" i="11"/>
  <c r="BA54" i="11"/>
  <c r="AR54" i="11"/>
  <c r="AU54" i="11"/>
  <c r="AV54" i="11"/>
  <c r="AX54" i="11"/>
  <c r="BB54" i="11"/>
  <c r="D27" i="5"/>
  <c r="D16" i="5"/>
  <c r="D77" i="21" s="1"/>
  <c r="Q15" i="23"/>
  <c r="AC14" i="20"/>
  <c r="Y42" i="23"/>
  <c r="Z27" i="5"/>
  <c r="AC40" i="11"/>
  <c r="P12" i="11"/>
  <c r="AC36" i="23"/>
  <c r="E144" i="12" s="1"/>
  <c r="AR18" i="17"/>
  <c r="G18" i="5"/>
  <c r="G28" i="5" s="1"/>
  <c r="AD29" i="11"/>
  <c r="AN29" i="11"/>
  <c r="K42" i="23"/>
  <c r="P101" i="19"/>
  <c r="D98" i="19"/>
  <c r="J92" i="11"/>
  <c r="N92" i="11"/>
  <c r="AT35" i="11" s="1"/>
  <c r="AW35" i="11"/>
  <c r="AX35" i="11"/>
  <c r="AQ35" i="11"/>
  <c r="AS35" i="11"/>
  <c r="AZ35" i="11"/>
  <c r="BA35" i="11"/>
  <c r="AP13" i="11"/>
  <c r="Q34" i="11"/>
  <c r="Q68" i="21" s="1"/>
  <c r="EQ36" i="18"/>
  <c r="P36" i="18"/>
  <c r="U36" i="18" s="1"/>
  <c r="K90" i="19"/>
  <c r="K64" i="19" s="1"/>
  <c r="K62" i="19" s="1"/>
  <c r="K99" i="19"/>
  <c r="K98" i="19" s="1"/>
  <c r="K70" i="19" s="1"/>
  <c r="K68" i="19" s="1"/>
  <c r="AY38" i="17"/>
  <c r="AB19" i="5"/>
  <c r="AB29" i="5" s="1"/>
  <c r="AP48" i="11"/>
  <c r="V12" i="11"/>
  <c r="I67" i="21"/>
  <c r="I66" i="21" s="1"/>
  <c r="I42" i="21" s="1"/>
  <c r="I71" i="21" s="1"/>
  <c r="I10" i="11"/>
  <c r="AP52" i="11"/>
  <c r="P34" i="11"/>
  <c r="M10" i="11"/>
  <c r="M67" i="21"/>
  <c r="M66" i="21" s="1"/>
  <c r="M42" i="21" s="1"/>
  <c r="M71" i="21" s="1"/>
  <c r="X34" i="11"/>
  <c r="X68" i="21" s="1"/>
  <c r="Y58" i="18"/>
  <c r="AI46" i="11"/>
  <c r="AP23" i="11"/>
  <c r="U42" i="23"/>
  <c r="D10" i="11"/>
  <c r="D67" i="21"/>
  <c r="T34" i="11"/>
  <c r="T68" i="21" s="1"/>
  <c r="AP22" i="11"/>
  <c r="J74" i="11"/>
  <c r="N74" i="11"/>
  <c r="AT22" i="11" s="1"/>
  <c r="AV22" i="11"/>
  <c r="BA22" i="11"/>
  <c r="AS22" i="11"/>
  <c r="AX22" i="11"/>
  <c r="AU22" i="11"/>
  <c r="AW22" i="11"/>
  <c r="AR22" i="11"/>
  <c r="AY22" i="11"/>
  <c r="AZ22" i="11"/>
  <c r="N110" i="11"/>
  <c r="AT53" i="11" s="1"/>
  <c r="J110" i="11"/>
  <c r="AM29" i="11"/>
  <c r="S27" i="5"/>
  <c r="J70" i="11"/>
  <c r="N70" i="11"/>
  <c r="AW18" i="11" s="1"/>
  <c r="AV18" i="11"/>
  <c r="AT18" i="11"/>
  <c r="AX18" i="11"/>
  <c r="AU18" i="11"/>
  <c r="BB18" i="11"/>
  <c r="F67" i="21"/>
  <c r="F66" i="21" s="1"/>
  <c r="F42" i="21" s="1"/>
  <c r="F71" i="21" s="1"/>
  <c r="F75" i="21" s="1"/>
  <c r="F10" i="11"/>
  <c r="AC52" i="11"/>
  <c r="AG34" i="11"/>
  <c r="AG68" i="21" s="1"/>
  <c r="W34" i="11"/>
  <c r="W68" i="21" s="1"/>
  <c r="Y12" i="11"/>
  <c r="AC35" i="11"/>
  <c r="T27" i="5"/>
  <c r="EE47" i="18" l="1"/>
  <c r="EF47" i="18" s="1"/>
  <c r="EG47" i="18" s="1"/>
  <c r="EH47" i="18" s="1"/>
  <c r="EI47" i="18" s="1"/>
  <c r="EJ47" i="18" s="1"/>
  <c r="EK47" i="18" s="1"/>
  <c r="EL47" i="18" s="1"/>
  <c r="EM47" i="18" s="1"/>
  <c r="EN47" i="18" s="1"/>
  <c r="EO47" i="18" s="1"/>
  <c r="EC15" i="18"/>
  <c r="O15" i="18"/>
  <c r="T15" i="18" s="1"/>
  <c r="G73" i="21"/>
  <c r="CQ60" i="18"/>
  <c r="G15" i="22" s="1"/>
  <c r="EQ21" i="18"/>
  <c r="P21" i="18"/>
  <c r="U21" i="18" s="1"/>
  <c r="AQ199" i="19"/>
  <c r="AQ201" i="19"/>
  <c r="AQ203" i="19"/>
  <c r="AQ200" i="19"/>
  <c r="AQ204" i="19"/>
  <c r="AQ198" i="19"/>
  <c r="AQ202" i="19"/>
  <c r="BW41" i="18"/>
  <c r="BW45" i="18"/>
  <c r="BW56" i="18"/>
  <c r="BW20" i="18"/>
  <c r="BW46" i="18"/>
  <c r="AL234" i="19"/>
  <c r="AL213" i="19" s="1"/>
  <c r="AL170" i="19"/>
  <c r="AY203" i="19"/>
  <c r="AY246" i="19" s="1"/>
  <c r="AY201" i="19"/>
  <c r="AY244" i="19" s="1"/>
  <c r="AY200" i="19"/>
  <c r="AY243" i="19" s="1"/>
  <c r="AY199" i="19"/>
  <c r="AY242" i="19" s="1"/>
  <c r="AY198" i="19"/>
  <c r="AY204" i="19"/>
  <c r="AY247" i="19" s="1"/>
  <c r="AY202" i="19"/>
  <c r="AY245" i="19" s="1"/>
  <c r="AP25" i="11"/>
  <c r="O42" i="18"/>
  <c r="EC42" i="18"/>
  <c r="T42" i="18"/>
  <c r="EE31" i="18"/>
  <c r="EG31" i="18"/>
  <c r="EI31" i="18"/>
  <c r="EO31" i="18"/>
  <c r="EM31" i="18"/>
  <c r="EK31" i="18"/>
  <c r="EH31" i="18"/>
  <c r="EL31" i="18"/>
  <c r="EF31" i="18"/>
  <c r="EJ31" i="18"/>
  <c r="ED31" i="18"/>
  <c r="EN31" i="18"/>
  <c r="BE7" i="20"/>
  <c r="BE7" i="22"/>
  <c r="BE7" i="19"/>
  <c r="BE7" i="5"/>
  <c r="ES6" i="18"/>
  <c r="BE7" i="21"/>
  <c r="BY6" i="18"/>
  <c r="BE7" i="11"/>
  <c r="BE7" i="23"/>
  <c r="S35" i="23"/>
  <c r="S21" i="5"/>
  <c r="AF54" i="17"/>
  <c r="AH53" i="17"/>
  <c r="AS12" i="5" s="1"/>
  <c r="AJ53" i="17"/>
  <c r="AS22" i="5" s="1"/>
  <c r="AI53" i="17"/>
  <c r="AE18" i="5"/>
  <c r="AR40" i="17"/>
  <c r="AW204" i="19"/>
  <c r="AW247" i="19" s="1"/>
  <c r="AW199" i="19"/>
  <c r="AW242" i="19" s="1"/>
  <c r="AW203" i="19"/>
  <c r="AW246" i="19" s="1"/>
  <c r="AW201" i="19"/>
  <c r="AW244" i="19" s="1"/>
  <c r="AW200" i="19"/>
  <c r="AW243" i="19" s="1"/>
  <c r="AW202" i="19"/>
  <c r="AW245" i="19" s="1"/>
  <c r="AW198" i="19"/>
  <c r="AS202" i="19"/>
  <c r="AS245" i="19" s="1"/>
  <c r="AS204" i="19"/>
  <c r="AS247" i="19" s="1"/>
  <c r="AS201" i="19"/>
  <c r="AS244" i="19" s="1"/>
  <c r="AS198" i="19"/>
  <c r="AS199" i="19"/>
  <c r="AS242" i="19" s="1"/>
  <c r="AS203" i="19"/>
  <c r="AS246" i="19" s="1"/>
  <c r="AS200" i="19"/>
  <c r="AS243" i="19" s="1"/>
  <c r="AM170" i="19"/>
  <c r="AM234" i="19"/>
  <c r="AZ59" i="18"/>
  <c r="AF42" i="23" s="1"/>
  <c r="AQ18" i="5"/>
  <c r="AR51" i="17"/>
  <c r="AY64" i="17"/>
  <c r="BE19" i="5"/>
  <c r="AT200" i="19"/>
  <c r="AT243" i="19" s="1"/>
  <c r="AT198" i="19"/>
  <c r="AT204" i="19"/>
  <c r="AT247" i="19" s="1"/>
  <c r="AT199" i="19"/>
  <c r="AT242" i="19" s="1"/>
  <c r="AT203" i="19"/>
  <c r="AT246" i="19" s="1"/>
  <c r="AT201" i="19"/>
  <c r="AT244" i="19" s="1"/>
  <c r="AT202" i="19"/>
  <c r="AT245" i="19" s="1"/>
  <c r="AN234" i="19"/>
  <c r="AN170" i="19"/>
  <c r="EQ23" i="18"/>
  <c r="P23" i="18"/>
  <c r="U23" i="18" s="1"/>
  <c r="ED51" i="18"/>
  <c r="AD237" i="19"/>
  <c r="AP237" i="19" s="1"/>
  <c r="AP194" i="19"/>
  <c r="DI26" i="18"/>
  <c r="DK26" i="18"/>
  <c r="DK59" i="18" s="1"/>
  <c r="Z73" i="21" s="1"/>
  <c r="Z75" i="21" s="1"/>
  <c r="S16" i="18"/>
  <c r="AS13" i="11"/>
  <c r="AT20" i="11"/>
  <c r="AZ27" i="11"/>
  <c r="AV30" i="11"/>
  <c r="BA31" i="11"/>
  <c r="G75" i="21"/>
  <c r="AU51" i="11"/>
  <c r="AY19" i="11"/>
  <c r="AE12" i="11"/>
  <c r="AP40" i="11"/>
  <c r="AY15" i="11"/>
  <c r="AJ34" i="11"/>
  <c r="AJ68" i="21" s="1"/>
  <c r="EB31" i="18"/>
  <c r="BW40" i="18"/>
  <c r="BM26" i="18"/>
  <c r="BW54" i="18"/>
  <c r="AP17" i="11"/>
  <c r="EQ31" i="18"/>
  <c r="P31" i="18"/>
  <c r="U31" i="18" s="1"/>
  <c r="BD7" i="19"/>
  <c r="BD7" i="5"/>
  <c r="BD7" i="23"/>
  <c r="BD7" i="21"/>
  <c r="BD7" i="20"/>
  <c r="BD7" i="22"/>
  <c r="BX6" i="18"/>
  <c r="BD7" i="11"/>
  <c r="ER6" i="18"/>
  <c r="ER54" i="18" s="1"/>
  <c r="BH7" i="20"/>
  <c r="CB6" i="18"/>
  <c r="BH7" i="23"/>
  <c r="BH7" i="19"/>
  <c r="EV6" i="18"/>
  <c r="BH7" i="22"/>
  <c r="BH7" i="5"/>
  <c r="BH7" i="21"/>
  <c r="BH7" i="11"/>
  <c r="BF7" i="19"/>
  <c r="BF7" i="20"/>
  <c r="BZ6" i="18"/>
  <c r="BF7" i="23"/>
  <c r="BF7" i="22"/>
  <c r="BF7" i="11"/>
  <c r="BF7" i="5"/>
  <c r="ET6" i="18"/>
  <c r="BF7" i="21"/>
  <c r="BD17" i="5"/>
  <c r="AK63" i="17"/>
  <c r="EQ46" i="18"/>
  <c r="P46" i="18"/>
  <c r="U46" i="18"/>
  <c r="S30" i="23"/>
  <c r="S11" i="5"/>
  <c r="BP22" i="18"/>
  <c r="BW22" i="18" s="1"/>
  <c r="EI27" i="18"/>
  <c r="EI58" i="18"/>
  <c r="EI13" i="18"/>
  <c r="AO41" i="17"/>
  <c r="AF13" i="5" s="1"/>
  <c r="AF30" i="23" s="1"/>
  <c r="AM42" i="17"/>
  <c r="AP41" i="17"/>
  <c r="AQ41" i="17"/>
  <c r="AF23" i="5" s="1"/>
  <c r="AF35" i="23" s="1"/>
  <c r="P45" i="18"/>
  <c r="U45" i="18" s="1"/>
  <c r="EQ45" i="18"/>
  <c r="BJ21" i="18"/>
  <c r="AO52" i="17"/>
  <c r="AR13" i="5" s="1"/>
  <c r="AR30" i="23" s="1"/>
  <c r="AM53" i="17"/>
  <c r="AP52" i="17"/>
  <c r="AQ52" i="17"/>
  <c r="AR23" i="5" s="1"/>
  <c r="AR35" i="23" s="1"/>
  <c r="FD41" i="18"/>
  <c r="BE36" i="23"/>
  <c r="EE27" i="18"/>
  <c r="EE13" i="18"/>
  <c r="EE58" i="18"/>
  <c r="AT17" i="11"/>
  <c r="AT50" i="11"/>
  <c r="AT42" i="11"/>
  <c r="AT25" i="11"/>
  <c r="AF34" i="23"/>
  <c r="EB34" i="18"/>
  <c r="EH27" i="18"/>
  <c r="EH58" i="18"/>
  <c r="EH13" i="18"/>
  <c r="AZ17" i="11"/>
  <c r="AZ25" i="11"/>
  <c r="AZ50" i="11"/>
  <c r="AZ42" i="11"/>
  <c r="AZ24" i="11"/>
  <c r="BR49" i="18"/>
  <c r="BW49" i="18" s="1"/>
  <c r="EK58" i="18"/>
  <c r="EK27" i="18"/>
  <c r="EK13" i="18"/>
  <c r="EQ51" i="18"/>
  <c r="P51" i="18"/>
  <c r="U51" i="18" s="1"/>
  <c r="ED23" i="18"/>
  <c r="AD238" i="19"/>
  <c r="AP195" i="19"/>
  <c r="DH26" i="18"/>
  <c r="DF26" i="18"/>
  <c r="DW16" i="18"/>
  <c r="DP16" i="18"/>
  <c r="EA16" i="18"/>
  <c r="DS16" i="18"/>
  <c r="DR16" i="18"/>
  <c r="DQ16" i="18"/>
  <c r="DQ26" i="18" s="1"/>
  <c r="DX16" i="18"/>
  <c r="DY16" i="18"/>
  <c r="DZ16" i="18"/>
  <c r="DU16" i="18"/>
  <c r="DT16" i="18"/>
  <c r="DV16" i="18"/>
  <c r="AU13" i="11"/>
  <c r="AW47" i="11"/>
  <c r="BA18" i="11"/>
  <c r="AQ22" i="11"/>
  <c r="AU35" i="11"/>
  <c r="AX13" i="11"/>
  <c r="P90" i="19"/>
  <c r="AQ49" i="11"/>
  <c r="BA47" i="11"/>
  <c r="AU20" i="11"/>
  <c r="AQ27" i="11"/>
  <c r="AV52" i="11"/>
  <c r="BB48" i="11"/>
  <c r="AR30" i="11"/>
  <c r="AU31" i="11"/>
  <c r="AF34" i="11"/>
  <c r="AF68" i="21" s="1"/>
  <c r="AY28" i="11"/>
  <c r="BA51" i="11"/>
  <c r="AX19" i="11"/>
  <c r="AQ43" i="11"/>
  <c r="AO12" i="11"/>
  <c r="BA23" i="11"/>
  <c r="AR15" i="11"/>
  <c r="AR45" i="11"/>
  <c r="BO57" i="18"/>
  <c r="BO59" i="18" s="1"/>
  <c r="AU42" i="23" s="1"/>
  <c r="BL57" i="18"/>
  <c r="BV48" i="18"/>
  <c r="BV57" i="18" s="1"/>
  <c r="BW43" i="18"/>
  <c r="BW39" i="18"/>
  <c r="BW34" i="18"/>
  <c r="BS26" i="18"/>
  <c r="BA17" i="11"/>
  <c r="BA50" i="11"/>
  <c r="BA25" i="11"/>
  <c r="BA42" i="11"/>
  <c r="ED43" i="18"/>
  <c r="EO43" i="18"/>
  <c r="EH43" i="18"/>
  <c r="EN43" i="18"/>
  <c r="EK43" i="18"/>
  <c r="EE43" i="18"/>
  <c r="EG43" i="18"/>
  <c r="EM43" i="18"/>
  <c r="EL43" i="18"/>
  <c r="EF43" i="18"/>
  <c r="EJ43" i="18"/>
  <c r="EI43" i="18"/>
  <c r="AF170" i="19"/>
  <c r="AF234" i="19"/>
  <c r="AF213" i="19" s="1"/>
  <c r="AF168" i="19" s="1"/>
  <c r="AF15" i="19" s="1"/>
  <c r="AF12" i="19" s="1"/>
  <c r="AP50" i="11"/>
  <c r="BM7" i="22"/>
  <c r="CG6" i="18"/>
  <c r="BM7" i="11"/>
  <c r="BM7" i="21"/>
  <c r="BM7" i="20"/>
  <c r="BM7" i="5"/>
  <c r="BM7" i="19"/>
  <c r="FA6" i="18"/>
  <c r="BM7" i="23"/>
  <c r="K56" i="18"/>
  <c r="U56" i="18" s="1"/>
  <c r="K52" i="18"/>
  <c r="K25" i="18"/>
  <c r="U25" i="18" s="1"/>
  <c r="K55" i="18"/>
  <c r="U55" i="18" s="1"/>
  <c r="P6" i="18"/>
  <c r="U6" i="18" s="1"/>
  <c r="K53" i="18"/>
  <c r="U53" i="18" s="1"/>
  <c r="K24" i="18"/>
  <c r="K54" i="18"/>
  <c r="U54" i="18" s="1"/>
  <c r="BG7" i="22"/>
  <c r="BG7" i="21"/>
  <c r="BG7" i="11"/>
  <c r="BG7" i="20"/>
  <c r="BG7" i="23"/>
  <c r="BG7" i="5"/>
  <c r="BG7" i="19"/>
  <c r="CA6" i="18"/>
  <c r="CA25" i="18" s="1"/>
  <c r="EU6" i="18"/>
  <c r="BD34" i="23"/>
  <c r="EI46" i="18"/>
  <c r="EM46" i="18"/>
  <c r="EG46" i="18"/>
  <c r="EK46" i="18"/>
  <c r="EJ46" i="18"/>
  <c r="EL46" i="18"/>
  <c r="EN46" i="18"/>
  <c r="EH46" i="18"/>
  <c r="EE46" i="18"/>
  <c r="ED46" i="18"/>
  <c r="EF46" i="18"/>
  <c r="EO46" i="18"/>
  <c r="AO30" i="17"/>
  <c r="T13" i="5" s="1"/>
  <c r="AM31" i="17"/>
  <c r="AQ30" i="17"/>
  <c r="T23" i="5" s="1"/>
  <c r="AP30" i="17"/>
  <c r="AV199" i="19"/>
  <c r="AV242" i="19" s="1"/>
  <c r="AV203" i="19"/>
  <c r="AV246" i="19" s="1"/>
  <c r="AV201" i="19"/>
  <c r="AV244" i="19" s="1"/>
  <c r="AV202" i="19"/>
  <c r="AV245" i="19" s="1"/>
  <c r="AV198" i="19"/>
  <c r="AV200" i="19"/>
  <c r="AV243" i="19" s="1"/>
  <c r="AV204" i="19"/>
  <c r="AV247" i="19" s="1"/>
  <c r="BA37" i="11"/>
  <c r="EF45" i="18"/>
  <c r="EN45" i="18"/>
  <c r="EJ45" i="18"/>
  <c r="EK45" i="18"/>
  <c r="EL45" i="18"/>
  <c r="EM45" i="18"/>
  <c r="ED45" i="18"/>
  <c r="EO45" i="18"/>
  <c r="EE45" i="18"/>
  <c r="EG45" i="18"/>
  <c r="EH45" i="18"/>
  <c r="EI45" i="18"/>
  <c r="BJ45" i="18"/>
  <c r="BJ57" i="18" s="1"/>
  <c r="BJ59" i="18" s="1"/>
  <c r="EQ34" i="18"/>
  <c r="P34" i="18"/>
  <c r="U34" i="18" s="1"/>
  <c r="AM64" i="17"/>
  <c r="AO63" i="17"/>
  <c r="BD13" i="5" s="1"/>
  <c r="BD11" i="5" s="1"/>
  <c r="AP63" i="17"/>
  <c r="AQ63" i="17"/>
  <c r="BD23" i="5" s="1"/>
  <c r="BD21" i="5" s="1"/>
  <c r="AV65" i="17"/>
  <c r="BF14" i="5" s="1"/>
  <c r="AT66" i="17"/>
  <c r="AX65" i="17"/>
  <c r="BF24" i="5" s="1"/>
  <c r="BF36" i="23" s="1"/>
  <c r="AW65" i="17"/>
  <c r="AN213" i="19"/>
  <c r="AK41" i="17"/>
  <c r="AF17" i="5"/>
  <c r="BB41" i="11"/>
  <c r="AT41" i="11"/>
  <c r="T47" i="18"/>
  <c r="J57" i="18"/>
  <c r="ED50" i="18"/>
  <c r="DJ26" i="18"/>
  <c r="BB13" i="11"/>
  <c r="AV49" i="11"/>
  <c r="AS47" i="11"/>
  <c r="AY20" i="11"/>
  <c r="DF59" i="18"/>
  <c r="U73" i="21" s="1"/>
  <c r="BB31" i="11"/>
  <c r="AH12" i="11"/>
  <c r="BB201" i="19"/>
  <c r="BB244" i="19" s="1"/>
  <c r="BB203" i="19"/>
  <c r="BB246" i="19" s="1"/>
  <c r="BB200" i="19"/>
  <c r="BB243" i="19" s="1"/>
  <c r="BB204" i="19"/>
  <c r="BB247" i="19" s="1"/>
  <c r="BB198" i="19"/>
  <c r="BB199" i="19"/>
  <c r="BB242" i="19" s="1"/>
  <c r="BB202" i="19"/>
  <c r="BB245" i="19" s="1"/>
  <c r="EO58" i="18"/>
  <c r="EO27" i="18"/>
  <c r="EO13" i="18"/>
  <c r="AQ25" i="11"/>
  <c r="AQ42" i="11"/>
  <c r="AQ17" i="11"/>
  <c r="AQ50" i="11"/>
  <c r="AQ24" i="11"/>
  <c r="BW19" i="18"/>
  <c r="BK12" i="18"/>
  <c r="BW10" i="18"/>
  <c r="BW12" i="18" s="1"/>
  <c r="BN26" i="18"/>
  <c r="BW35" i="18"/>
  <c r="BL12" i="18"/>
  <c r="P43" i="18"/>
  <c r="U43" i="18" s="1"/>
  <c r="EQ43" i="18"/>
  <c r="CI11" i="18"/>
  <c r="CF16" i="18"/>
  <c r="CA15" i="18"/>
  <c r="CI36" i="18"/>
  <c r="CH50" i="18"/>
  <c r="CE35" i="18"/>
  <c r="CD42" i="18"/>
  <c r="CB48" i="18"/>
  <c r="BZ34" i="18"/>
  <c r="BX36" i="18"/>
  <c r="BX11" i="18"/>
  <c r="CD15" i="18"/>
  <c r="BZ19" i="18"/>
  <c r="CH39" i="18"/>
  <c r="CG42" i="18"/>
  <c r="CE48" i="18"/>
  <c r="CC34" i="18"/>
  <c r="CA36" i="18"/>
  <c r="BZ51" i="18"/>
  <c r="BX33" i="18"/>
  <c r="CF23" i="18"/>
  <c r="CI38" i="18"/>
  <c r="CF51" i="18"/>
  <c r="CC44" i="18"/>
  <c r="BZ29" i="18"/>
  <c r="CD11" i="18"/>
  <c r="BZ16" i="18"/>
  <c r="CF30" i="18"/>
  <c r="CC48" i="18"/>
  <c r="BY39" i="18"/>
  <c r="CG15" i="18"/>
  <c r="CH36" i="18"/>
  <c r="CE45" i="18"/>
  <c r="BZ49" i="18"/>
  <c r="CI20" i="18"/>
  <c r="CH32" i="18"/>
  <c r="CE50" i="18"/>
  <c r="CA41" i="18"/>
  <c r="CC19" i="18"/>
  <c r="CI51" i="18"/>
  <c r="CI10" i="18"/>
  <c r="CI12" i="18" s="1"/>
  <c r="BZ41" i="18"/>
  <c r="CA38" i="18"/>
  <c r="CF45" i="18"/>
  <c r="CI41" i="18"/>
  <c r="CI22" i="18"/>
  <c r="CF18" i="18"/>
  <c r="CD37" i="18"/>
  <c r="BY52" i="18"/>
  <c r="BY53" i="18"/>
  <c r="CA40" i="18"/>
  <c r="CG53" i="18"/>
  <c r="CH40" i="18"/>
  <c r="CH25" i="18"/>
  <c r="CH18" i="18"/>
  <c r="CF10" i="18"/>
  <c r="CF12" i="18" s="1"/>
  <c r="CF20" i="18"/>
  <c r="CA19" i="18"/>
  <c r="CI44" i="18"/>
  <c r="CG29" i="18"/>
  <c r="CE39" i="18"/>
  <c r="CD46" i="18"/>
  <c r="CA31" i="18"/>
  <c r="BZ38" i="18"/>
  <c r="BX44" i="18"/>
  <c r="CH15" i="18"/>
  <c r="CD19" i="18"/>
  <c r="BZ23" i="18"/>
  <c r="CH43" i="18"/>
  <c r="CG46" i="18"/>
  <c r="CD31" i="18"/>
  <c r="CC38" i="18"/>
  <c r="CA44" i="18"/>
  <c r="BY30" i="18"/>
  <c r="CG11" i="18"/>
  <c r="CC16" i="18"/>
  <c r="CI46" i="18"/>
  <c r="CE30" i="18"/>
  <c r="CB31" i="18"/>
  <c r="BZ45" i="18"/>
  <c r="BZ10" i="18"/>
  <c r="BZ12" i="18" s="1"/>
  <c r="BY15" i="18"/>
  <c r="CE11" i="18"/>
  <c r="CE15" i="18"/>
  <c r="CA23" i="18"/>
  <c r="CI48" i="18"/>
  <c r="CG33" i="18"/>
  <c r="CE43" i="18"/>
  <c r="CD50" i="18"/>
  <c r="CA35" i="18"/>
  <c r="BZ42" i="18"/>
  <c r="BX48" i="18"/>
  <c r="CH19" i="18"/>
  <c r="CD23" i="18"/>
  <c r="BX17" i="18"/>
  <c r="CH47" i="18"/>
  <c r="CG50" i="18"/>
  <c r="CD35" i="18"/>
  <c r="CC42" i="18"/>
  <c r="CA48" i="18"/>
  <c r="BY34" i="18"/>
  <c r="CD10" i="18"/>
  <c r="CD12" i="18" s="1"/>
  <c r="CB19" i="18"/>
  <c r="CH29" i="18"/>
  <c r="CE38" i="18"/>
  <c r="CB39" i="18"/>
  <c r="BY32" i="18"/>
  <c r="CI23" i="18"/>
  <c r="CI35" i="18"/>
  <c r="CF50" i="18"/>
  <c r="CB42" i="18"/>
  <c r="BX31" i="18"/>
  <c r="CC15" i="18"/>
  <c r="CG39" i="18"/>
  <c r="CC31" i="18"/>
  <c r="BY43" i="18"/>
  <c r="CC20" i="18"/>
  <c r="CG35" i="18"/>
  <c r="CD44" i="18"/>
  <c r="BZ44" i="18"/>
  <c r="CB35" i="18"/>
  <c r="CF34" i="18"/>
  <c r="CH20" i="18"/>
  <c r="CI16" i="18"/>
  <c r="BY49" i="18"/>
  <c r="BX41" i="18"/>
  <c r="BX49" i="18"/>
  <c r="BX22" i="18"/>
  <c r="BX21" i="18"/>
  <c r="CD22" i="18"/>
  <c r="CC18" i="18"/>
  <c r="CB56" i="18"/>
  <c r="BZ22" i="18"/>
  <c r="CG56" i="18"/>
  <c r="CB53" i="18"/>
  <c r="CC21" i="18"/>
  <c r="CA11" i="18"/>
  <c r="CE23" i="18"/>
  <c r="BY24" i="18"/>
  <c r="CH34" i="18"/>
  <c r="CF36" i="18"/>
  <c r="CE51" i="18"/>
  <c r="CC33" i="18"/>
  <c r="CA43" i="18"/>
  <c r="BZ50" i="18"/>
  <c r="CF11" i="18"/>
  <c r="CF17" i="18"/>
  <c r="CB24" i="18"/>
  <c r="CI33" i="18"/>
  <c r="CF33" i="18"/>
  <c r="CD43" i="18"/>
  <c r="CC50" i="18"/>
  <c r="BZ35" i="18"/>
  <c r="BY42" i="18"/>
  <c r="CI19" i="18"/>
  <c r="BY20" i="18"/>
  <c r="CG32" i="18"/>
  <c r="CD33" i="18"/>
  <c r="CB55" i="18"/>
  <c r="BX35" i="18"/>
  <c r="CF19" i="18"/>
  <c r="CH33" i="18"/>
  <c r="CE42" i="18"/>
  <c r="CA33" i="18"/>
  <c r="CC11" i="18"/>
  <c r="BZ20" i="18"/>
  <c r="CF31" i="18"/>
  <c r="CB34" i="18"/>
  <c r="BX46" i="18"/>
  <c r="BY23" i="18"/>
  <c r="CF38" i="18"/>
  <c r="CC47" i="18"/>
  <c r="BY47" i="18"/>
  <c r="BX10" i="18"/>
  <c r="CC17" i="18"/>
  <c r="BX16" i="18"/>
  <c r="CH38" i="18"/>
  <c r="CF44" i="18"/>
  <c r="CD30" i="18"/>
  <c r="CB32" i="18"/>
  <c r="CA47" i="18"/>
  <c r="BY29" i="18"/>
  <c r="CC10" i="18"/>
  <c r="CC12" i="18" s="1"/>
  <c r="CA16" i="18"/>
  <c r="CG30" i="18"/>
  <c r="CE32" i="18"/>
  <c r="CD47" i="18"/>
  <c r="CB29" i="18"/>
  <c r="BZ39" i="18"/>
  <c r="BY46" i="18"/>
  <c r="CH17" i="18"/>
  <c r="BX15" i="18"/>
  <c r="CG48" i="18"/>
  <c r="CD41" i="18"/>
  <c r="CA34" i="18"/>
  <c r="CI17" i="18"/>
  <c r="CB16" i="18"/>
  <c r="BX20" i="18"/>
  <c r="CH42" i="18"/>
  <c r="CF48" i="18"/>
  <c r="CD34" i="18"/>
  <c r="CB36" i="18"/>
  <c r="CA51" i="18"/>
  <c r="BY33" i="18"/>
  <c r="CB11" i="18"/>
  <c r="CE16" i="18"/>
  <c r="CA20" i="18"/>
  <c r="CH31" i="18"/>
  <c r="CG34" i="18"/>
  <c r="CE36" i="18"/>
  <c r="CD51" i="18"/>
  <c r="CB33" i="18"/>
  <c r="BZ43" i="18"/>
  <c r="BY50" i="18"/>
  <c r="CG20" i="18"/>
  <c r="BX23" i="18"/>
  <c r="CF35" i="18"/>
  <c r="CD49" i="18"/>
  <c r="CA42" i="18"/>
  <c r="BX51" i="18"/>
  <c r="CD16" i="18"/>
  <c r="CG36" i="18"/>
  <c r="CD45" i="18"/>
  <c r="BZ36" i="18"/>
  <c r="CI15" i="18"/>
  <c r="CI39" i="18"/>
  <c r="CB54" i="18"/>
  <c r="CE10" i="18"/>
  <c r="CE12" i="18" s="1"/>
  <c r="CI34" i="18"/>
  <c r="CE29" i="18"/>
  <c r="CB50" i="18"/>
  <c r="BX39" i="18"/>
  <c r="CJ39" i="18" s="1"/>
  <c r="CB15" i="18"/>
  <c r="BZ32" i="18"/>
  <c r="CC43" i="18"/>
  <c r="CG43" i="18"/>
  <c r="CF49" i="18"/>
  <c r="CB45" i="18"/>
  <c r="CF41" i="18"/>
  <c r="CD18" i="18"/>
  <c r="CC37" i="18"/>
  <c r="CG40" i="18"/>
  <c r="CA21" i="18"/>
  <c r="CA37" i="18"/>
  <c r="CB21" i="18"/>
  <c r="CE40" i="18"/>
  <c r="CG21" i="18"/>
  <c r="CE37" i="18"/>
  <c r="CG17" i="18"/>
  <c r="CB20" i="18"/>
  <c r="CI32" i="18"/>
  <c r="CH46" i="18"/>
  <c r="CE31" i="18"/>
  <c r="CD38" i="18"/>
  <c r="CB44" i="18"/>
  <c r="BZ30" i="18"/>
  <c r="BX32" i="18"/>
  <c r="BY10" i="18"/>
  <c r="CE20" i="18"/>
  <c r="BZ15" i="18"/>
  <c r="CH35" i="18"/>
  <c r="CG38" i="18"/>
  <c r="CE44" i="18"/>
  <c r="CC30" i="18"/>
  <c r="CA32" i="18"/>
  <c r="BZ47" i="18"/>
  <c r="BX29" i="18"/>
  <c r="CF15" i="18"/>
  <c r="CI30" i="18"/>
  <c r="CF43" i="18"/>
  <c r="CC36" i="18"/>
  <c r="CA50" i="18"/>
  <c r="CH11" i="18"/>
  <c r="CC23" i="18"/>
  <c r="CG47" i="18"/>
  <c r="CC39" i="18"/>
  <c r="BZ48" i="18"/>
  <c r="CH16" i="18"/>
  <c r="CI50" i="18"/>
  <c r="CE34" i="18"/>
  <c r="CA46" i="18"/>
  <c r="CA10" i="18"/>
  <c r="CI43" i="18"/>
  <c r="CE41" i="18"/>
  <c r="CA30" i="18"/>
  <c r="BX50" i="18"/>
  <c r="BY17" i="18"/>
  <c r="CH23" i="18"/>
  <c r="BY38" i="18"/>
  <c r="CG23" i="18"/>
  <c r="CB51" i="18"/>
  <c r="CH48" i="18"/>
  <c r="CH10" i="18"/>
  <c r="CC35" i="18"/>
  <c r="BX47" i="18"/>
  <c r="CG31" i="18"/>
  <c r="CB49" i="18"/>
  <c r="CA22" i="18"/>
  <c r="BZ21" i="18"/>
  <c r="CE18" i="18"/>
  <c r="CB22" i="18"/>
  <c r="CE22" i="18"/>
  <c r="CF25" i="18"/>
  <c r="CG37" i="18"/>
  <c r="CH30" i="18"/>
  <c r="CB17" i="18"/>
  <c r="BY11" i="18"/>
  <c r="CE17" i="18"/>
  <c r="CA45" i="18"/>
  <c r="CG51" i="18"/>
  <c r="CG19" i="18"/>
  <c r="CB38" i="18"/>
  <c r="BY19" i="18"/>
  <c r="CF46" i="18"/>
  <c r="BX38" i="18"/>
  <c r="CC45" i="18"/>
  <c r="CI40" i="18"/>
  <c r="CI37" i="18"/>
  <c r="CB18" i="18"/>
  <c r="CD40" i="18"/>
  <c r="CB40" i="18"/>
  <c r="BX54" i="18"/>
  <c r="CF32" i="18"/>
  <c r="CI29" i="18"/>
  <c r="BZ17" i="18"/>
  <c r="CI47" i="18"/>
  <c r="BY51" i="18"/>
  <c r="CF42" i="18"/>
  <c r="CA17" i="18"/>
  <c r="BZ33" i="18"/>
  <c r="CH49" i="18"/>
  <c r="CD29" i="18"/>
  <c r="CI49" i="18"/>
  <c r="CC41" i="18"/>
  <c r="CC40" i="18"/>
  <c r="BX40" i="18"/>
  <c r="CI21" i="18"/>
  <c r="BY56" i="18"/>
  <c r="BY40" i="18"/>
  <c r="CB37" i="18"/>
  <c r="BZ55" i="18"/>
  <c r="CG52" i="18"/>
  <c r="CE47" i="18"/>
  <c r="CH51" i="18"/>
  <c r="CH45" i="18"/>
  <c r="CH44" i="18"/>
  <c r="BX42" i="18"/>
  <c r="CD48" i="18"/>
  <c r="BX19" i="18"/>
  <c r="BY36" i="18"/>
  <c r="CE49" i="18"/>
  <c r="CA29" i="18"/>
  <c r="CI45" i="18"/>
  <c r="CC49" i="18"/>
  <c r="CB52" i="18"/>
  <c r="CG22" i="18"/>
  <c r="BY25" i="18"/>
  <c r="BZ37" i="18"/>
  <c r="CC29" i="18"/>
  <c r="CF29" i="18"/>
  <c r="CE46" i="18"/>
  <c r="CF39" i="18"/>
  <c r="BZ11" i="18"/>
  <c r="CC51" i="18"/>
  <c r="CH41" i="18"/>
  <c r="BX30" i="18"/>
  <c r="CC32" i="18"/>
  <c r="BY55" i="18"/>
  <c r="CB41" i="18"/>
  <c r="BY45" i="18"/>
  <c r="CG18" i="18"/>
  <c r="CF22" i="18"/>
  <c r="CF53" i="18"/>
  <c r="CH52" i="18"/>
  <c r="BY18" i="18"/>
  <c r="BY22" i="18"/>
  <c r="CA39" i="18"/>
  <c r="CD39" i="18"/>
  <c r="CB47" i="18"/>
  <c r="CE33" i="18"/>
  <c r="CD17" i="18"/>
  <c r="CB43" i="18"/>
  <c r="CG44" i="18"/>
  <c r="CI42" i="18"/>
  <c r="CB46" i="18"/>
  <c r="CG16" i="18"/>
  <c r="CG45" i="18"/>
  <c r="BX45" i="18"/>
  <c r="CJ45" i="18" s="1"/>
  <c r="BY21" i="18"/>
  <c r="CF40" i="18"/>
  <c r="BY37" i="18"/>
  <c r="CH21" i="18"/>
  <c r="CA18" i="18"/>
  <c r="CI18" i="18"/>
  <c r="CH56" i="18"/>
  <c r="CB10" i="18"/>
  <c r="BZ46" i="18"/>
  <c r="CC46" i="18"/>
  <c r="BY48" i="18"/>
  <c r="CD36" i="18"/>
  <c r="CB23" i="18"/>
  <c r="BY31" i="18"/>
  <c r="CF47" i="18"/>
  <c r="CA49" i="18"/>
  <c r="BY44" i="18"/>
  <c r="CD20" i="18"/>
  <c r="CG41" i="18"/>
  <c r="BY41" i="18"/>
  <c r="CD21" i="18"/>
  <c r="BZ40" i="18"/>
  <c r="CF37" i="18"/>
  <c r="BX37" i="18"/>
  <c r="BX18" i="18"/>
  <c r="CG25" i="18"/>
  <c r="CG54" i="18"/>
  <c r="CG24" i="18"/>
  <c r="BZ52" i="18"/>
  <c r="BZ24" i="18"/>
  <c r="CE19" i="18"/>
  <c r="CG10" i="18"/>
  <c r="CG12" i="18" s="1"/>
  <c r="BZ31" i="18"/>
  <c r="BX43" i="18"/>
  <c r="CB30" i="18"/>
  <c r="BY16" i="18"/>
  <c r="BX34" i="18"/>
  <c r="CD32" i="18"/>
  <c r="BY35" i="18"/>
  <c r="CI31" i="18"/>
  <c r="CG49" i="18"/>
  <c r="CH22" i="18"/>
  <c r="CE21" i="18"/>
  <c r="BZ18" i="18"/>
  <c r="CH37" i="18"/>
  <c r="CC22" i="18"/>
  <c r="CF21" i="18"/>
  <c r="CB25" i="18"/>
  <c r="BX56" i="18"/>
  <c r="CG55" i="18"/>
  <c r="BZ54" i="18"/>
  <c r="CC24" i="18"/>
  <c r="BZ56" i="18"/>
  <c r="BZ25" i="18"/>
  <c r="CA56" i="18"/>
  <c r="CA54" i="18"/>
  <c r="CA24" i="18"/>
  <c r="CC25" i="18"/>
  <c r="CC52" i="18"/>
  <c r="BX25" i="18"/>
  <c r="CC55" i="18"/>
  <c r="BX24" i="18"/>
  <c r="BX55" i="18"/>
  <c r="CA55" i="18"/>
  <c r="CA53" i="18"/>
  <c r="CD54" i="18"/>
  <c r="BX53" i="18"/>
  <c r="BX52" i="18"/>
  <c r="BL7" i="22"/>
  <c r="BL7" i="21"/>
  <c r="BL7" i="19"/>
  <c r="BL7" i="20"/>
  <c r="CF6" i="18"/>
  <c r="CF54" i="18" s="1"/>
  <c r="BL7" i="11"/>
  <c r="BL7" i="5"/>
  <c r="BL7" i="23"/>
  <c r="EZ6" i="18"/>
  <c r="AH64" i="17"/>
  <c r="BE12" i="5" s="1"/>
  <c r="AF65" i="17"/>
  <c r="AI64" i="17"/>
  <c r="AJ64" i="17"/>
  <c r="BE22" i="5" s="1"/>
  <c r="AS36" i="23"/>
  <c r="AE234" i="19"/>
  <c r="AE213" i="19" s="1"/>
  <c r="AE168" i="19" s="1"/>
  <c r="AE15" i="19" s="1"/>
  <c r="AE12" i="19" s="1"/>
  <c r="AE170" i="19"/>
  <c r="BB37" i="11"/>
  <c r="AT37" i="11"/>
  <c r="BC37" i="11" s="1"/>
  <c r="AW17" i="11"/>
  <c r="AW25" i="11"/>
  <c r="AW50" i="11"/>
  <c r="AW42" i="11"/>
  <c r="AW24" i="11"/>
  <c r="AS17" i="11"/>
  <c r="AS50" i="11"/>
  <c r="AS25" i="11"/>
  <c r="AS42" i="11"/>
  <c r="AQ30" i="23"/>
  <c r="BJ20" i="18"/>
  <c r="AR199" i="19"/>
  <c r="AR242" i="19" s="1"/>
  <c r="AR203" i="19"/>
  <c r="AR246" i="19" s="1"/>
  <c r="AR201" i="19"/>
  <c r="AR244" i="19" s="1"/>
  <c r="AR202" i="19"/>
  <c r="AR245" i="19" s="1"/>
  <c r="AR200" i="19"/>
  <c r="AR243" i="19" s="1"/>
  <c r="AR198" i="19"/>
  <c r="AR204" i="19"/>
  <c r="AR247" i="19" s="1"/>
  <c r="AH42" i="17"/>
  <c r="AG12" i="5" s="1"/>
  <c r="AF43" i="17"/>
  <c r="AJ42" i="17"/>
  <c r="AG22" i="5" s="1"/>
  <c r="AI42" i="17"/>
  <c r="BD57" i="18"/>
  <c r="BD59" i="18" s="1"/>
  <c r="AJ42" i="23" s="1"/>
  <c r="AU25" i="11"/>
  <c r="AU17" i="11"/>
  <c r="AU50" i="11"/>
  <c r="AU42" i="11"/>
  <c r="AU24" i="11"/>
  <c r="AU198" i="19"/>
  <c r="AU199" i="19"/>
  <c r="AU242" i="19" s="1"/>
  <c r="AU201" i="19"/>
  <c r="AU244" i="19" s="1"/>
  <c r="AU203" i="19"/>
  <c r="AU246" i="19" s="1"/>
  <c r="AU200" i="19"/>
  <c r="AU243" i="19" s="1"/>
  <c r="AU204" i="19"/>
  <c r="AU247" i="19" s="1"/>
  <c r="AU202" i="19"/>
  <c r="AU245" i="19" s="1"/>
  <c r="P50" i="18"/>
  <c r="U50" i="18" s="1"/>
  <c r="EQ50" i="18"/>
  <c r="ED22" i="18"/>
  <c r="AD235" i="19"/>
  <c r="AP192" i="19"/>
  <c r="DD26" i="18"/>
  <c r="DD59" i="18" s="1"/>
  <c r="S73" i="21" s="1"/>
  <c r="BB32" i="11"/>
  <c r="BA32" i="11"/>
  <c r="DC59" i="18"/>
  <c r="R73" i="21" s="1"/>
  <c r="AW31" i="11"/>
  <c r="AY51" i="11"/>
  <c r="AW13" i="11"/>
  <c r="BB20" i="11"/>
  <c r="AQ20" i="11"/>
  <c r="AS27" i="11"/>
  <c r="AR48" i="11"/>
  <c r="BA30" i="11"/>
  <c r="AQ31" i="11"/>
  <c r="AP20" i="11"/>
  <c r="BA15" i="11"/>
  <c r="BW44" i="18"/>
  <c r="BW17" i="18"/>
  <c r="BW24" i="18"/>
  <c r="BK57" i="18"/>
  <c r="BW31" i="18"/>
  <c r="EN58" i="18"/>
  <c r="EN27" i="18"/>
  <c r="EN13" i="18"/>
  <c r="BA59" i="18"/>
  <c r="AG42" i="23" s="1"/>
  <c r="AY50" i="11"/>
  <c r="AY42" i="11"/>
  <c r="AY17" i="11"/>
  <c r="AY25" i="11"/>
  <c r="AY24" i="11"/>
  <c r="EZ37" i="18"/>
  <c r="ET37" i="18"/>
  <c r="EX37" i="18"/>
  <c r="FB37" i="18"/>
  <c r="EV37" i="18"/>
  <c r="EU37" i="18"/>
  <c r="FA37" i="18"/>
  <c r="EY37" i="18"/>
  <c r="EW37" i="18"/>
  <c r="FC37" i="18"/>
  <c r="ES37" i="18"/>
  <c r="ER37" i="18"/>
  <c r="AG19" i="5"/>
  <c r="AG29" i="5" s="1"/>
  <c r="AY42" i="17"/>
  <c r="BK7" i="21"/>
  <c r="CE6" i="18"/>
  <c r="CE25" i="18" s="1"/>
  <c r="BK7" i="11"/>
  <c r="BK7" i="5"/>
  <c r="BK7" i="23"/>
  <c r="EY6" i="18"/>
  <c r="BK7" i="19"/>
  <c r="BK7" i="22"/>
  <c r="BK7" i="20"/>
  <c r="BO7" i="11"/>
  <c r="BO26" i="11" s="1"/>
  <c r="BO7" i="19"/>
  <c r="BO7" i="23"/>
  <c r="CI6" i="18"/>
  <c r="CI56" i="18" s="1"/>
  <c r="BO7" i="5"/>
  <c r="FC6" i="18"/>
  <c r="BO7" i="22"/>
  <c r="BO7" i="21"/>
  <c r="BO7" i="20"/>
  <c r="BD29" i="23"/>
  <c r="AS19" i="5"/>
  <c r="AY53" i="17"/>
  <c r="AP32" i="11"/>
  <c r="AI234" i="19"/>
  <c r="AI213" i="19" s="1"/>
  <c r="AI170" i="19"/>
  <c r="AG234" i="19"/>
  <c r="AG213" i="19" s="1"/>
  <c r="AG168" i="19" s="1"/>
  <c r="AG15" i="19" s="1"/>
  <c r="AG12" i="19" s="1"/>
  <c r="AG170" i="19"/>
  <c r="AV32" i="11"/>
  <c r="AV25" i="11"/>
  <c r="AV50" i="11"/>
  <c r="AV42" i="11"/>
  <c r="AV17" i="11"/>
  <c r="AV24" i="11"/>
  <c r="AZ37" i="11"/>
  <c r="AV37" i="11"/>
  <c r="EO34" i="18"/>
  <c r="ED34" i="18"/>
  <c r="EH34" i="18"/>
  <c r="EN34" i="18"/>
  <c r="EF34" i="18"/>
  <c r="EE34" i="18"/>
  <c r="EI34" i="18"/>
  <c r="EJ34" i="18"/>
  <c r="EK34" i="18"/>
  <c r="EL34" i="18"/>
  <c r="EG34" i="18"/>
  <c r="EM34" i="18"/>
  <c r="AR42" i="11"/>
  <c r="AR17" i="11"/>
  <c r="AR25" i="11"/>
  <c r="AR50" i="11"/>
  <c r="BC50" i="11" s="1"/>
  <c r="AR24" i="11"/>
  <c r="BC24" i="11" s="1"/>
  <c r="AF29" i="23"/>
  <c r="AF27" i="23" s="1"/>
  <c r="AS41" i="11"/>
  <c r="AS34" i="11" s="1"/>
  <c r="AS68" i="21" s="1"/>
  <c r="AW41" i="11"/>
  <c r="EB20" i="18"/>
  <c r="AX202" i="19"/>
  <c r="AX245" i="19" s="1"/>
  <c r="AX204" i="19"/>
  <c r="AX247" i="19" s="1"/>
  <c r="AX200" i="19"/>
  <c r="AX243" i="19" s="1"/>
  <c r="AX199" i="19"/>
  <c r="AX242" i="19" s="1"/>
  <c r="AX201" i="19"/>
  <c r="AX244" i="19" s="1"/>
  <c r="AX203" i="19"/>
  <c r="AX246" i="19" s="1"/>
  <c r="AX198" i="19"/>
  <c r="P49" i="18"/>
  <c r="U49" i="18" s="1"/>
  <c r="EQ49" i="18"/>
  <c r="ED48" i="18"/>
  <c r="AD240" i="19"/>
  <c r="AP240" i="19" s="1"/>
  <c r="AP197" i="19"/>
  <c r="DC26" i="18"/>
  <c r="AZ32" i="11"/>
  <c r="AT32" i="11"/>
  <c r="AX31" i="11"/>
  <c r="AR19" i="11"/>
  <c r="AI12" i="11"/>
  <c r="AX49" i="11"/>
  <c r="AR47" i="11"/>
  <c r="DG59" i="18"/>
  <c r="V73" i="21" s="1"/>
  <c r="AW27" i="11"/>
  <c r="AW14" i="11"/>
  <c r="AQ30" i="11"/>
  <c r="AR31" i="11"/>
  <c r="AS51" i="11"/>
  <c r="BB19" i="11"/>
  <c r="AS15" i="11"/>
  <c r="AW45" i="11"/>
  <c r="AR18" i="11"/>
  <c r="BA53" i="11"/>
  <c r="BB22" i="11"/>
  <c r="BB35" i="11"/>
  <c r="BA13" i="11"/>
  <c r="AT49" i="11"/>
  <c r="AY47" i="11"/>
  <c r="AW20" i="11"/>
  <c r="BA20" i="11"/>
  <c r="DI59" i="18"/>
  <c r="X73" i="21" s="1"/>
  <c r="AU27" i="11"/>
  <c r="AX27" i="11"/>
  <c r="AZ48" i="11"/>
  <c r="AU14" i="11"/>
  <c r="AZ30" i="11"/>
  <c r="AT30" i="11"/>
  <c r="AS31" i="11"/>
  <c r="AT31" i="11"/>
  <c r="AR51" i="11"/>
  <c r="AV19" i="11"/>
  <c r="AW29" i="11"/>
  <c r="AQ46" i="11"/>
  <c r="BC46" i="11" s="1"/>
  <c r="AV21" i="11"/>
  <c r="AP39" i="11"/>
  <c r="AZ15" i="11"/>
  <c r="AW15" i="11"/>
  <c r="AS45" i="11"/>
  <c r="ED13" i="18"/>
  <c r="ED58" i="18"/>
  <c r="ED27" i="18"/>
  <c r="BW50" i="18"/>
  <c r="BK50" i="18"/>
  <c r="BP23" i="18"/>
  <c r="BW23" i="18" s="1"/>
  <c r="BU49" i="18"/>
  <c r="BU57" i="18" s="1"/>
  <c r="BU59" i="18" s="1"/>
  <c r="BA42" i="23" s="1"/>
  <c r="BL26" i="18"/>
  <c r="BW53" i="18"/>
  <c r="BW32" i="18"/>
  <c r="BV22" i="18"/>
  <c r="BV26" i="18" s="1"/>
  <c r="BU50" i="18"/>
  <c r="BW11" i="18"/>
  <c r="BW52" i="18"/>
  <c r="BM12" i="18"/>
  <c r="BW33" i="18"/>
  <c r="BV49" i="18"/>
  <c r="ER53" i="18"/>
  <c r="ER56" i="18"/>
  <c r="ER24" i="18"/>
  <c r="ER25" i="18"/>
  <c r="ER52" i="18"/>
  <c r="ER55" i="18"/>
  <c r="BI7" i="23"/>
  <c r="BI7" i="11"/>
  <c r="BI41" i="11" s="1"/>
  <c r="BI7" i="21"/>
  <c r="BI7" i="20"/>
  <c r="BI7" i="22"/>
  <c r="BI7" i="19"/>
  <c r="BI7" i="5"/>
  <c r="EW6" i="18"/>
  <c r="CC6" i="18"/>
  <c r="CC53" i="18" s="1"/>
  <c r="BN7" i="11"/>
  <c r="BN32" i="11" s="1"/>
  <c r="BN7" i="21"/>
  <c r="BN7" i="20"/>
  <c r="BN7" i="19"/>
  <c r="BN7" i="5"/>
  <c r="BN7" i="22"/>
  <c r="FB6" i="18"/>
  <c r="CH6" i="18"/>
  <c r="CH55" i="18" s="1"/>
  <c r="BN7" i="23"/>
  <c r="AV54" i="17"/>
  <c r="AT14" i="5" s="1"/>
  <c r="AT31" i="23" s="1"/>
  <c r="AT55" i="17"/>
  <c r="AW54" i="17"/>
  <c r="AX54" i="17"/>
  <c r="AT24" i="5" s="1"/>
  <c r="AT36" i="23" s="1"/>
  <c r="EB45" i="18"/>
  <c r="AK52" i="17"/>
  <c r="AR17" i="5"/>
  <c r="O94" i="11"/>
  <c r="BK37" i="11" s="1"/>
  <c r="BM37" i="11"/>
  <c r="BI37" i="11"/>
  <c r="BH37" i="11"/>
  <c r="BG37" i="11"/>
  <c r="BF37" i="11"/>
  <c r="BL37" i="11"/>
  <c r="BD37" i="11"/>
  <c r="EG21" i="18"/>
  <c r="EO21" i="18"/>
  <c r="EH21" i="18"/>
  <c r="ED21" i="18"/>
  <c r="EI21" i="18"/>
  <c r="EJ21" i="18"/>
  <c r="EL21" i="18"/>
  <c r="EF21" i="18"/>
  <c r="EN21" i="18"/>
  <c r="EK21" i="18"/>
  <c r="EM21" i="18"/>
  <c r="EE21" i="18"/>
  <c r="BJ26" i="18"/>
  <c r="AT24" i="11"/>
  <c r="EQ44" i="18"/>
  <c r="P44" i="18"/>
  <c r="U44" i="18" s="1"/>
  <c r="EB44" i="18"/>
  <c r="AY41" i="11"/>
  <c r="BO41" i="11"/>
  <c r="BG41" i="11"/>
  <c r="AO170" i="19"/>
  <c r="AO234" i="19"/>
  <c r="AO213" i="19" s="1"/>
  <c r="AO168" i="19" s="1"/>
  <c r="AO15" i="19" s="1"/>
  <c r="AO12" i="19" s="1"/>
  <c r="AZ201" i="19"/>
  <c r="AZ244" i="19" s="1"/>
  <c r="AZ200" i="19"/>
  <c r="AZ243" i="19" s="1"/>
  <c r="AZ198" i="19"/>
  <c r="AZ204" i="19"/>
  <c r="AZ247" i="19" s="1"/>
  <c r="AZ199" i="19"/>
  <c r="AZ242" i="19" s="1"/>
  <c r="AZ202" i="19"/>
  <c r="AZ245" i="19" s="1"/>
  <c r="AZ203" i="19"/>
  <c r="AZ246" i="19" s="1"/>
  <c r="P48" i="18"/>
  <c r="U48" i="18" s="1"/>
  <c r="EQ48" i="18"/>
  <c r="AD236" i="19"/>
  <c r="AP236" i="19" s="1"/>
  <c r="AP193" i="19"/>
  <c r="O20" i="18"/>
  <c r="T20" i="18" s="1"/>
  <c r="EC20" i="18"/>
  <c r="DM26" i="18"/>
  <c r="DM59" i="18" s="1"/>
  <c r="AB73" i="21" s="1"/>
  <c r="AU32" i="11"/>
  <c r="BD32" i="11"/>
  <c r="BG32" i="11"/>
  <c r="BM32" i="11"/>
  <c r="BE32" i="11"/>
  <c r="BH32" i="11"/>
  <c r="BI32" i="11"/>
  <c r="BJ32" i="11"/>
  <c r="BK32" i="11"/>
  <c r="BL32" i="11"/>
  <c r="BF32" i="11"/>
  <c r="BI59" i="18"/>
  <c r="AO42" i="23" s="1"/>
  <c r="EB21" i="18"/>
  <c r="DJ59" i="18"/>
  <c r="Y73" i="21" s="1"/>
  <c r="AZ20" i="11"/>
  <c r="AR27" i="11"/>
  <c r="AY30" i="11"/>
  <c r="BC30" i="11" s="1"/>
  <c r="AT13" i="11"/>
  <c r="AC42" i="23"/>
  <c r="E150" i="12" s="1"/>
  <c r="E52" i="13" s="1"/>
  <c r="AV47" i="11"/>
  <c r="AG12" i="11"/>
  <c r="AS20" i="11"/>
  <c r="J12" i="19"/>
  <c r="DH59" i="18"/>
  <c r="W73" i="21" s="1"/>
  <c r="BA27" i="11"/>
  <c r="AT27" i="11"/>
  <c r="AY48" i="11"/>
  <c r="AX14" i="11"/>
  <c r="BB30" i="11"/>
  <c r="AX30" i="11"/>
  <c r="AY31" i="11"/>
  <c r="BC31" i="11" s="1"/>
  <c r="AQ51" i="11"/>
  <c r="AW19" i="11"/>
  <c r="BB46" i="11"/>
  <c r="BB21" i="11"/>
  <c r="AY45" i="11"/>
  <c r="BB36" i="11"/>
  <c r="BA24" i="11"/>
  <c r="BW29" i="18"/>
  <c r="BV50" i="18"/>
  <c r="BU26" i="18"/>
  <c r="BW55" i="18"/>
  <c r="BN57" i="18"/>
  <c r="BN59" i="18" s="1"/>
  <c r="AT42" i="23" s="1"/>
  <c r="BQ57" i="18"/>
  <c r="BW42" i="18"/>
  <c r="BP12" i="18"/>
  <c r="BA201" i="19"/>
  <c r="BA244" i="19" s="1"/>
  <c r="BA204" i="19"/>
  <c r="BA247" i="19" s="1"/>
  <c r="BA203" i="19"/>
  <c r="BA246" i="19" s="1"/>
  <c r="BA202" i="19"/>
  <c r="BA245" i="19" s="1"/>
  <c r="BA198" i="19"/>
  <c r="BA200" i="19"/>
  <c r="BA243" i="19" s="1"/>
  <c r="BA199" i="19"/>
  <c r="BA242" i="19" s="1"/>
  <c r="EP37" i="18"/>
  <c r="BS50" i="18"/>
  <c r="BS57" i="18" s="1"/>
  <c r="BS59" i="18" s="1"/>
  <c r="AY42" i="23" s="1"/>
  <c r="EL58" i="18"/>
  <c r="EL13" i="18"/>
  <c r="EL27" i="18"/>
  <c r="AP235" i="19"/>
  <c r="AT44" i="17"/>
  <c r="AV43" i="17"/>
  <c r="AH14" i="5" s="1"/>
  <c r="AH31" i="23" s="1"/>
  <c r="AX43" i="17"/>
  <c r="AH24" i="5" s="1"/>
  <c r="AH36" i="23" s="1"/>
  <c r="AW43" i="17"/>
  <c r="AK234" i="19"/>
  <c r="AK213" i="19" s="1"/>
  <c r="AK168" i="19" s="1"/>
  <c r="AK15" i="19" s="1"/>
  <c r="AK12" i="19" s="1"/>
  <c r="AK170" i="19"/>
  <c r="BJ7" i="11"/>
  <c r="BJ37" i="11" s="1"/>
  <c r="BJ7" i="21"/>
  <c r="BJ7" i="20"/>
  <c r="BJ7" i="19"/>
  <c r="BJ7" i="5"/>
  <c r="CD6" i="18"/>
  <c r="BJ7" i="23"/>
  <c r="BJ7" i="22"/>
  <c r="EX6" i="18"/>
  <c r="H116" i="12"/>
  <c r="H48" i="12"/>
  <c r="AS31" i="23"/>
  <c r="CS10" i="18"/>
  <c r="CR12" i="18"/>
  <c r="AR34" i="23"/>
  <c r="BQ23" i="18"/>
  <c r="BQ26" i="18" s="1"/>
  <c r="EJ13" i="18"/>
  <c r="EJ58" i="18"/>
  <c r="EJ27" i="18"/>
  <c r="BM47" i="18"/>
  <c r="BM57" i="18" s="1"/>
  <c r="BM59" i="18" s="1"/>
  <c r="AS42" i="23" s="1"/>
  <c r="EF13" i="18"/>
  <c r="EF58" i="18"/>
  <c r="EF27" i="18"/>
  <c r="AH170" i="19"/>
  <c r="AH234" i="19"/>
  <c r="AH213" i="19" s="1"/>
  <c r="BE59" i="18"/>
  <c r="AK42" i="23" s="1"/>
  <c r="AE11" i="5"/>
  <c r="EI44" i="18"/>
  <c r="EJ44" i="18"/>
  <c r="EK44" i="18"/>
  <c r="ED44" i="18"/>
  <c r="EP44" i="18" s="1"/>
  <c r="EL44" i="18"/>
  <c r="EH44" i="18"/>
  <c r="EE44" i="18"/>
  <c r="EF44" i="18"/>
  <c r="EG44" i="18"/>
  <c r="EN44" i="18"/>
  <c r="EO44" i="18"/>
  <c r="EM44" i="18"/>
  <c r="EG58" i="18"/>
  <c r="EG27" i="18"/>
  <c r="EG13" i="18"/>
  <c r="AQ41" i="11"/>
  <c r="BC41" i="11" s="1"/>
  <c r="BF59" i="18"/>
  <c r="AL42" i="23" s="1"/>
  <c r="ED49" i="18"/>
  <c r="AD234" i="19"/>
  <c r="AD170" i="19"/>
  <c r="AP191" i="19"/>
  <c r="DG26" i="18"/>
  <c r="DE26" i="18"/>
  <c r="DE59" i="18" s="1"/>
  <c r="T73" i="21" s="1"/>
  <c r="AS32" i="11"/>
  <c r="DP15" i="18"/>
  <c r="DU15" i="18"/>
  <c r="DV15" i="18"/>
  <c r="DW15" i="18"/>
  <c r="DX15" i="18"/>
  <c r="DQ15" i="18"/>
  <c r="DS15" i="18"/>
  <c r="DY15" i="18"/>
  <c r="DT15" i="18"/>
  <c r="DZ15" i="18"/>
  <c r="DR15" i="18"/>
  <c r="EA15" i="18"/>
  <c r="BB25" i="11"/>
  <c r="BB50" i="11"/>
  <c r="BB42" i="11"/>
  <c r="BB17" i="11"/>
  <c r="BW18" i="18"/>
  <c r="BT26" i="18"/>
  <c r="BT59" i="18" s="1"/>
  <c r="AZ42" i="23" s="1"/>
  <c r="BW21" i="18"/>
  <c r="BW16" i="18"/>
  <c r="BW15" i="18"/>
  <c r="BK26" i="18"/>
  <c r="BK59" i="18" s="1"/>
  <c r="AQ42" i="23" s="1"/>
  <c r="BR57" i="18"/>
  <c r="BW47" i="18"/>
  <c r="BW37" i="18"/>
  <c r="BW36" i="18"/>
  <c r="BW25" i="18"/>
  <c r="BP57" i="18"/>
  <c r="BR26" i="18"/>
  <c r="AP238" i="19"/>
  <c r="AP42" i="11"/>
  <c r="H26" i="13"/>
  <c r="H42" i="13"/>
  <c r="FD4" i="18"/>
  <c r="BP5" i="5"/>
  <c r="BP5" i="11"/>
  <c r="BP5" i="19"/>
  <c r="BP5" i="22"/>
  <c r="BP5" i="21"/>
  <c r="BP5" i="20"/>
  <c r="CJ4" i="18"/>
  <c r="BP5" i="23"/>
  <c r="S18" i="5"/>
  <c r="AR29" i="17"/>
  <c r="DN15" i="18"/>
  <c r="DB26" i="18"/>
  <c r="AR29" i="23"/>
  <c r="AR11" i="5"/>
  <c r="AE35" i="23"/>
  <c r="AE21" i="5"/>
  <c r="AJ170" i="19"/>
  <c r="AJ234" i="19"/>
  <c r="AJ213" i="19" s="1"/>
  <c r="AM213" i="19"/>
  <c r="AM168" i="19" s="1"/>
  <c r="AM15" i="19" s="1"/>
  <c r="AM12" i="19" s="1"/>
  <c r="AE27" i="23"/>
  <c r="AQ21" i="5"/>
  <c r="AQ35" i="23"/>
  <c r="CR26" i="18"/>
  <c r="CR59" i="18" s="1"/>
  <c r="CS15" i="18"/>
  <c r="EM13" i="18"/>
  <c r="EM27" i="18"/>
  <c r="EM58" i="18"/>
  <c r="AX17" i="11"/>
  <c r="AX25" i="11"/>
  <c r="AX50" i="11"/>
  <c r="AX42" i="11"/>
  <c r="AX24" i="11"/>
  <c r="T22" i="18"/>
  <c r="J26" i="18"/>
  <c r="J59" i="18" s="1"/>
  <c r="O98" i="11"/>
  <c r="BF41" i="11" s="1"/>
  <c r="AD239" i="19"/>
  <c r="AP239" i="19" s="1"/>
  <c r="AP196" i="19"/>
  <c r="DN16" i="18"/>
  <c r="DL26" i="18"/>
  <c r="DL59" i="18" s="1"/>
  <c r="AA73" i="21" s="1"/>
  <c r="AQ32" i="11"/>
  <c r="BC32" i="11" s="1"/>
  <c r="AC31" i="23"/>
  <c r="E139" i="12" s="1"/>
  <c r="AC19" i="5"/>
  <c r="AC29" i="5"/>
  <c r="AF10" i="11"/>
  <c r="AF67" i="21"/>
  <c r="AF66" i="21" s="1"/>
  <c r="AF42" i="21" s="1"/>
  <c r="AF71" i="21" s="1"/>
  <c r="AE67" i="21"/>
  <c r="AH67" i="21"/>
  <c r="AH66" i="21" s="1"/>
  <c r="AH42" i="21" s="1"/>
  <c r="AH71" i="21" s="1"/>
  <c r="AH10" i="11"/>
  <c r="AO10" i="11"/>
  <c r="AO67" i="21"/>
  <c r="AO66" i="21" s="1"/>
  <c r="AO42" i="21" s="1"/>
  <c r="AO71" i="21" s="1"/>
  <c r="AL10" i="11"/>
  <c r="AL67" i="21"/>
  <c r="AL66" i="21" s="1"/>
  <c r="AL42" i="21" s="1"/>
  <c r="AL71" i="21" s="1"/>
  <c r="AD67" i="21"/>
  <c r="H34" i="23"/>
  <c r="H21" i="5"/>
  <c r="E37" i="22"/>
  <c r="F34" i="5"/>
  <c r="J42" i="23"/>
  <c r="AD60" i="18"/>
  <c r="AE60" i="18" s="1"/>
  <c r="AF60" i="18" s="1"/>
  <c r="AG60" i="18" s="1"/>
  <c r="AH60" i="18" s="1"/>
  <c r="AI60" i="18" s="1"/>
  <c r="AK60" i="18" s="1"/>
  <c r="AL60" i="18" s="1"/>
  <c r="AM60" i="18" s="1"/>
  <c r="AN60" i="18" s="1"/>
  <c r="AO60" i="18" s="1"/>
  <c r="AP60" i="18" s="1"/>
  <c r="AQ60" i="18" s="1"/>
  <c r="AR60" i="18" s="1"/>
  <c r="AS60" i="18" s="1"/>
  <c r="AT60" i="18" s="1"/>
  <c r="AU60" i="18" s="1"/>
  <c r="AV60" i="18" s="1"/>
  <c r="AX60" i="18" s="1"/>
  <c r="AY60" i="18" s="1"/>
  <c r="AZ60" i="18" s="1"/>
  <c r="BA60" i="18" s="1"/>
  <c r="BB60" i="18" s="1"/>
  <c r="BC60" i="18" s="1"/>
  <c r="BD60" i="18" s="1"/>
  <c r="BE60" i="18" s="1"/>
  <c r="BF60" i="18" s="1"/>
  <c r="BG60" i="18" s="1"/>
  <c r="BH60" i="18" s="1"/>
  <c r="AU36" i="11"/>
  <c r="AR19" i="17"/>
  <c r="H18" i="5"/>
  <c r="H28" i="5" s="1"/>
  <c r="AP19" i="11"/>
  <c r="U66" i="21"/>
  <c r="U42" i="21" s="1"/>
  <c r="U71" i="21" s="1"/>
  <c r="U75" i="21" s="1"/>
  <c r="BC38" i="11"/>
  <c r="AW28" i="11"/>
  <c r="AW43" i="11"/>
  <c r="AS44" i="11"/>
  <c r="AS23" i="11"/>
  <c r="O70" i="11"/>
  <c r="BD18" i="11" s="1"/>
  <c r="BH18" i="11"/>
  <c r="BK18" i="11"/>
  <c r="BO18" i="11"/>
  <c r="BC22" i="11"/>
  <c r="AZ49" i="11"/>
  <c r="AX47" i="11"/>
  <c r="AP18" i="11"/>
  <c r="AP12" i="11" s="1"/>
  <c r="O72" i="11"/>
  <c r="BD20" i="11" s="1"/>
  <c r="BF20" i="11"/>
  <c r="BI20" i="11"/>
  <c r="BK20" i="11"/>
  <c r="J17" i="19"/>
  <c r="J21" i="22" s="1"/>
  <c r="J18" i="19"/>
  <c r="J43" i="22" s="1"/>
  <c r="Q38" i="23"/>
  <c r="O79" i="11"/>
  <c r="BN27" i="11" s="1"/>
  <c r="BM27" i="11"/>
  <c r="AQ52" i="11"/>
  <c r="AS48" i="11"/>
  <c r="O105" i="11"/>
  <c r="BK48" i="11"/>
  <c r="BN48" i="11"/>
  <c r="BH48" i="11"/>
  <c r="AS14" i="11"/>
  <c r="O82" i="11"/>
  <c r="BF30" i="11" s="1"/>
  <c r="BD30" i="11"/>
  <c r="BO30" i="11"/>
  <c r="BG30" i="11"/>
  <c r="BM30" i="11"/>
  <c r="BN30" i="11"/>
  <c r="BI30" i="11"/>
  <c r="AP36" i="11"/>
  <c r="AY40" i="11"/>
  <c r="E42" i="22"/>
  <c r="E60" i="19"/>
  <c r="E14" i="19" s="1"/>
  <c r="E12" i="19" s="1"/>
  <c r="AP15" i="11"/>
  <c r="BB26" i="11"/>
  <c r="AX26" i="11"/>
  <c r="AZ28" i="11"/>
  <c r="AT28" i="11"/>
  <c r="AI34" i="11"/>
  <c r="AI68" i="21" s="1"/>
  <c r="AS19" i="11"/>
  <c r="AZ43" i="11"/>
  <c r="AV43" i="11"/>
  <c r="Q10" i="11"/>
  <c r="Q67" i="21"/>
  <c r="AR44" i="11"/>
  <c r="AV44" i="11"/>
  <c r="EB33" i="18"/>
  <c r="BB29" i="11"/>
  <c r="AT23" i="11"/>
  <c r="AW23" i="11"/>
  <c r="AH20" i="17"/>
  <c r="I12" i="5" s="1"/>
  <c r="AF21" i="17"/>
  <c r="AI20" i="17"/>
  <c r="AJ20" i="17"/>
  <c r="I22" i="5" s="1"/>
  <c r="AZ36" i="11"/>
  <c r="AX36" i="11"/>
  <c r="EP32" i="18"/>
  <c r="H30" i="23"/>
  <c r="G27" i="5"/>
  <c r="G26" i="5" s="1"/>
  <c r="G16" i="5"/>
  <c r="G77" i="21" s="1"/>
  <c r="P42" i="22"/>
  <c r="D36" i="12" s="1"/>
  <c r="O19" i="23"/>
  <c r="AN12" i="11"/>
  <c r="BC54" i="11"/>
  <c r="EP35" i="18"/>
  <c r="AQ14" i="11"/>
  <c r="O66" i="11"/>
  <c r="BI14" i="11" s="1"/>
  <c r="BM14" i="11"/>
  <c r="BD14" i="11"/>
  <c r="BF14" i="11"/>
  <c r="BH14" i="11"/>
  <c r="BL14" i="11"/>
  <c r="AQ26" i="11"/>
  <c r="AS18" i="11"/>
  <c r="AV53" i="11"/>
  <c r="AP42" i="23"/>
  <c r="F150" i="12" s="1"/>
  <c r="F52" i="13" s="1"/>
  <c r="AB67" i="21"/>
  <c r="AB66" i="21" s="1"/>
  <c r="AB42" i="21" s="1"/>
  <c r="AB71" i="21" s="1"/>
  <c r="AB10" i="11"/>
  <c r="AC34" i="11"/>
  <c r="AY18" i="11"/>
  <c r="AQ53" i="11"/>
  <c r="AS53" i="11"/>
  <c r="AY35" i="11"/>
  <c r="AV35" i="11"/>
  <c r="D26" i="5"/>
  <c r="AV13" i="11"/>
  <c r="AR13" i="11"/>
  <c r="BC13" i="11" s="1"/>
  <c r="AU49" i="11"/>
  <c r="BB49" i="11"/>
  <c r="AQ47" i="11"/>
  <c r="D15" i="19"/>
  <c r="P15" i="19" s="1"/>
  <c r="P168" i="19"/>
  <c r="DN29" i="18"/>
  <c r="DN57" i="18" s="1"/>
  <c r="DB57" i="18"/>
  <c r="DB59" i="18" s="1"/>
  <c r="Q73" i="21" s="1"/>
  <c r="AW52" i="11"/>
  <c r="AX48" i="11"/>
  <c r="AY14" i="11"/>
  <c r="AT40" i="11"/>
  <c r="AT26" i="11"/>
  <c r="AR26" i="11"/>
  <c r="BB28" i="11"/>
  <c r="AX28" i="11"/>
  <c r="AT51" i="11"/>
  <c r="O108" i="11"/>
  <c r="BE51" i="11" s="1"/>
  <c r="AQ19" i="11"/>
  <c r="AY43" i="11"/>
  <c r="AX43" i="11"/>
  <c r="AC12" i="11"/>
  <c r="AZ44" i="11"/>
  <c r="AT44" i="11"/>
  <c r="BB39" i="11"/>
  <c r="AW39" i="11"/>
  <c r="AZ29" i="11"/>
  <c r="AR29" i="11"/>
  <c r="AZ23" i="11"/>
  <c r="AY23" i="11"/>
  <c r="H29" i="23"/>
  <c r="H11" i="5"/>
  <c r="AQ21" i="11"/>
  <c r="AX21" i="11"/>
  <c r="CT34" i="18"/>
  <c r="CS57" i="18"/>
  <c r="BA45" i="11"/>
  <c r="O102" i="11"/>
  <c r="BO45" i="11" s="1"/>
  <c r="BI45" i="11"/>
  <c r="BE45" i="11"/>
  <c r="AS36" i="11"/>
  <c r="BA36" i="11"/>
  <c r="AO20" i="17"/>
  <c r="I13" i="5" s="1"/>
  <c r="I30" i="23" s="1"/>
  <c r="AM21" i="17"/>
  <c r="AP20" i="17"/>
  <c r="AQ20" i="17"/>
  <c r="I23" i="5" s="1"/>
  <c r="F13" i="22"/>
  <c r="AA27" i="18"/>
  <c r="W66" i="21"/>
  <c r="W42" i="21" s="1"/>
  <c r="W71" i="21" s="1"/>
  <c r="V10" i="11"/>
  <c r="V67" i="21"/>
  <c r="V66" i="21" s="1"/>
  <c r="V42" i="21" s="1"/>
  <c r="V71" i="21" s="1"/>
  <c r="ES36" i="18"/>
  <c r="EW36" i="18"/>
  <c r="FA36" i="18"/>
  <c r="EY36" i="18"/>
  <c r="ET36" i="18"/>
  <c r="EV36" i="18"/>
  <c r="EX36" i="18"/>
  <c r="FC36" i="18"/>
  <c r="ER36" i="18"/>
  <c r="EU36" i="18"/>
  <c r="EZ36" i="18"/>
  <c r="FB36" i="18"/>
  <c r="BA29" i="11"/>
  <c r="AZ53" i="11"/>
  <c r="AQ18" i="11"/>
  <c r="BB53" i="11"/>
  <c r="AR53" i="11"/>
  <c r="P67" i="21"/>
  <c r="D92" i="12" s="1"/>
  <c r="D91" i="12" s="1"/>
  <c r="D66" i="21"/>
  <c r="E14" i="22"/>
  <c r="E10" i="22" s="1"/>
  <c r="Z58" i="18"/>
  <c r="AC68" i="21"/>
  <c r="E93" i="12" s="1"/>
  <c r="AR35" i="11"/>
  <c r="BC35" i="11" s="1"/>
  <c r="P10" i="11"/>
  <c r="O65" i="11"/>
  <c r="BG13" i="11" s="1"/>
  <c r="BJ13" i="11"/>
  <c r="BK13" i="11"/>
  <c r="BA49" i="11"/>
  <c r="AS49" i="11"/>
  <c r="BB47" i="11"/>
  <c r="AT47" i="11"/>
  <c r="T66" i="21"/>
  <c r="T42" i="21" s="1"/>
  <c r="T71" i="21" s="1"/>
  <c r="BB52" i="11"/>
  <c r="AY52" i="11"/>
  <c r="AW48" i="11"/>
  <c r="AZ14" i="11"/>
  <c r="AT14" i="11"/>
  <c r="AW40" i="11"/>
  <c r="AV40" i="11"/>
  <c r="AU26" i="11"/>
  <c r="AV26" i="11"/>
  <c r="AS28" i="11"/>
  <c r="BA28" i="11"/>
  <c r="AK12" i="11"/>
  <c r="AW51" i="11"/>
  <c r="AZ19" i="11"/>
  <c r="AU19" i="11"/>
  <c r="BB43" i="11"/>
  <c r="BA43" i="11"/>
  <c r="P99" i="19"/>
  <c r="S29" i="18"/>
  <c r="BB44" i="11"/>
  <c r="AX44" i="11"/>
  <c r="AY39" i="11"/>
  <c r="AX29" i="11"/>
  <c r="AY29" i="11"/>
  <c r="BB23" i="11"/>
  <c r="AQ23" i="11"/>
  <c r="AW21" i="11"/>
  <c r="BC15" i="11"/>
  <c r="O67" i="11"/>
  <c r="BM15" i="11" s="1"/>
  <c r="BL15" i="11"/>
  <c r="BG15" i="11"/>
  <c r="BD15" i="11"/>
  <c r="BJ15" i="11"/>
  <c r="BK15" i="11"/>
  <c r="BO15" i="11"/>
  <c r="BE15" i="11"/>
  <c r="BF15" i="11"/>
  <c r="BN15" i="11"/>
  <c r="BH15" i="11"/>
  <c r="EW32" i="18"/>
  <c r="FA32" i="18"/>
  <c r="EU32" i="18"/>
  <c r="ET32" i="18"/>
  <c r="FC32" i="18"/>
  <c r="EX32" i="18"/>
  <c r="EZ32" i="18"/>
  <c r="ES32" i="18"/>
  <c r="EY32" i="18"/>
  <c r="EV32" i="18"/>
  <c r="FB32" i="18"/>
  <c r="ER32" i="18"/>
  <c r="BB45" i="11"/>
  <c r="BC45" i="11" s="1"/>
  <c r="AY36" i="11"/>
  <c r="AT36" i="11"/>
  <c r="X67" i="21"/>
  <c r="X66" i="21" s="1"/>
  <c r="X42" i="21" s="1"/>
  <c r="X71" i="21" s="1"/>
  <c r="X75" i="21" s="1"/>
  <c r="X10" i="11"/>
  <c r="W10" i="11"/>
  <c r="EQ33" i="18"/>
  <c r="P33" i="18"/>
  <c r="U33" i="18" s="1"/>
  <c r="O78" i="11"/>
  <c r="BK26" i="11" s="1"/>
  <c r="BM26" i="11"/>
  <c r="BN26" i="11"/>
  <c r="BF26" i="11"/>
  <c r="BG26" i="11"/>
  <c r="BH26" i="11"/>
  <c r="BI26" i="11"/>
  <c r="BL26" i="11"/>
  <c r="BE26" i="11"/>
  <c r="BD26" i="11"/>
  <c r="BJ26" i="11"/>
  <c r="O100" i="11"/>
  <c r="BJ43" i="11" s="1"/>
  <c r="BO43" i="11"/>
  <c r="BE43" i="11"/>
  <c r="AX53" i="11"/>
  <c r="D70" i="19"/>
  <c r="P98" i="19"/>
  <c r="O104" i="11"/>
  <c r="BL47" i="11" s="1"/>
  <c r="BM47" i="11"/>
  <c r="BE47" i="11"/>
  <c r="BN47" i="11"/>
  <c r="BK47" i="11"/>
  <c r="BH47" i="11"/>
  <c r="EJ33" i="18"/>
  <c r="EK33" i="18"/>
  <c r="ED33" i="18"/>
  <c r="EL33" i="18"/>
  <c r="EE33" i="18"/>
  <c r="EM33" i="18"/>
  <c r="EF33" i="18"/>
  <c r="EN33" i="18"/>
  <c r="EG33" i="18"/>
  <c r="EO33" i="18"/>
  <c r="EH33" i="18"/>
  <c r="EI33" i="18"/>
  <c r="O109" i="11"/>
  <c r="BD52" i="11" s="1"/>
  <c r="BE52" i="11"/>
  <c r="BM52" i="11"/>
  <c r="O97" i="11"/>
  <c r="BK40" i="11" s="1"/>
  <c r="BN40" i="11"/>
  <c r="BE40" i="11"/>
  <c r="Q26" i="5"/>
  <c r="AC27" i="5"/>
  <c r="O71" i="11"/>
  <c r="BM19" i="11" s="1"/>
  <c r="BF19" i="11"/>
  <c r="BG19" i="11"/>
  <c r="BK19" i="11"/>
  <c r="BO19" i="11"/>
  <c r="BI19" i="11"/>
  <c r="AU53" i="11"/>
  <c r="AW49" i="11"/>
  <c r="AG10" i="11"/>
  <c r="AG67" i="21"/>
  <c r="AG66" i="21" s="1"/>
  <c r="AG42" i="21" s="1"/>
  <c r="AG71" i="21" s="1"/>
  <c r="J19" i="23"/>
  <c r="J40" i="22"/>
  <c r="AQ28" i="11"/>
  <c r="AW44" i="11"/>
  <c r="Y67" i="21"/>
  <c r="Y66" i="21" s="1"/>
  <c r="Y42" i="21" s="1"/>
  <c r="Y71" i="21" s="1"/>
  <c r="Y75" i="21" s="1"/>
  <c r="Y10" i="11"/>
  <c r="AZ18" i="11"/>
  <c r="AY53" i="11"/>
  <c r="AW53" i="11"/>
  <c r="O74" i="11"/>
  <c r="BI22" i="11" s="1"/>
  <c r="BD22" i="11"/>
  <c r="K42" i="22"/>
  <c r="L19" i="23" s="1"/>
  <c r="K60" i="19"/>
  <c r="K14" i="19" s="1"/>
  <c r="K12" i="19" s="1"/>
  <c r="K17" i="19" s="1"/>
  <c r="K21" i="22" s="1"/>
  <c r="K17" i="23" s="1"/>
  <c r="AP29" i="11"/>
  <c r="AC15" i="23"/>
  <c r="E123" i="12" s="1"/>
  <c r="O111" i="11"/>
  <c r="BI54" i="11" s="1"/>
  <c r="AR49" i="11"/>
  <c r="AZ47" i="11"/>
  <c r="T10" i="11"/>
  <c r="O95" i="11"/>
  <c r="BL38" i="11" s="1"/>
  <c r="BD38" i="11"/>
  <c r="BF38" i="11"/>
  <c r="I19" i="23"/>
  <c r="BC27" i="11"/>
  <c r="AZ52" i="11"/>
  <c r="AQ48" i="11"/>
  <c r="BB14" i="11"/>
  <c r="O83" i="11"/>
  <c r="BM31" i="11" s="1"/>
  <c r="BF31" i="11"/>
  <c r="BG31" i="11"/>
  <c r="BD31" i="11"/>
  <c r="BJ31" i="11"/>
  <c r="BL31" i="11"/>
  <c r="BO31" i="11"/>
  <c r="BB40" i="11"/>
  <c r="AZ26" i="11"/>
  <c r="O80" i="11"/>
  <c r="BI28" i="11" s="1"/>
  <c r="BD28" i="11"/>
  <c r="BG28" i="11"/>
  <c r="AM12" i="11"/>
  <c r="BA19" i="11"/>
  <c r="BA12" i="11" s="1"/>
  <c r="AR43" i="11"/>
  <c r="BC43" i="11" s="1"/>
  <c r="G60" i="19"/>
  <c r="G14" i="19" s="1"/>
  <c r="G12" i="19" s="1"/>
  <c r="G42" i="22"/>
  <c r="DR29" i="18"/>
  <c r="DR57" i="18" s="1"/>
  <c r="DT29" i="18"/>
  <c r="DT57" i="18" s="1"/>
  <c r="DV29" i="18"/>
  <c r="DV57" i="18" s="1"/>
  <c r="DZ29" i="18"/>
  <c r="DZ57" i="18" s="1"/>
  <c r="DX29" i="18"/>
  <c r="DX57" i="18" s="1"/>
  <c r="DU29" i="18"/>
  <c r="DU57" i="18" s="1"/>
  <c r="DS29" i="18"/>
  <c r="DS57" i="18" s="1"/>
  <c r="EA29" i="18"/>
  <c r="EA57" i="18" s="1"/>
  <c r="DY29" i="18"/>
  <c r="DY57" i="18" s="1"/>
  <c r="DP29" i="18"/>
  <c r="DW29" i="18"/>
  <c r="DW57" i="18" s="1"/>
  <c r="DQ29" i="18"/>
  <c r="DQ57" i="18" s="1"/>
  <c r="DQ59" i="18" s="1"/>
  <c r="AE73" i="21" s="1"/>
  <c r="P42" i="23"/>
  <c r="D150" i="12" s="1"/>
  <c r="D52" i="13" s="1"/>
  <c r="AU44" i="11"/>
  <c r="AU34" i="11" s="1"/>
  <c r="AU68" i="21" s="1"/>
  <c r="O101" i="11"/>
  <c r="BI44" i="11" s="1"/>
  <c r="BO44" i="11"/>
  <c r="BE44" i="11"/>
  <c r="BH44" i="11"/>
  <c r="BF44" i="11"/>
  <c r="BJ44" i="11"/>
  <c r="BD44" i="11"/>
  <c r="BN44" i="11"/>
  <c r="BL44" i="11"/>
  <c r="E36" i="22"/>
  <c r="F33" i="5"/>
  <c r="AS29" i="11"/>
  <c r="AT29" i="11"/>
  <c r="AU23" i="11"/>
  <c r="O103" i="11"/>
  <c r="BL46" i="11" s="1"/>
  <c r="BD46" i="11"/>
  <c r="BK46" i="11"/>
  <c r="AQ36" i="11"/>
  <c r="AV36" i="11"/>
  <c r="EP36" i="18"/>
  <c r="AE34" i="11"/>
  <c r="AE68" i="21" s="1"/>
  <c r="L12" i="19"/>
  <c r="AA10" i="11"/>
  <c r="R66" i="21"/>
  <c r="R42" i="21" s="1"/>
  <c r="R71" i="21" s="1"/>
  <c r="R75" i="21" s="1"/>
  <c r="O106" i="11"/>
  <c r="BD49" i="11" s="1"/>
  <c r="BO49" i="11"/>
  <c r="BL49" i="11"/>
  <c r="BM49" i="11"/>
  <c r="BG49" i="11"/>
  <c r="BJ49" i="11"/>
  <c r="BK49" i="11"/>
  <c r="BF49" i="11"/>
  <c r="BH49" i="11"/>
  <c r="BE49" i="11"/>
  <c r="O110" i="11"/>
  <c r="BL53" i="11" s="1"/>
  <c r="BO53" i="11"/>
  <c r="BN53" i="11"/>
  <c r="BJ53" i="11"/>
  <c r="BH53" i="11"/>
  <c r="BM53" i="11"/>
  <c r="BE53" i="11"/>
  <c r="BI53" i="11"/>
  <c r="BG53" i="11"/>
  <c r="O92" i="11"/>
  <c r="BK35" i="11" s="1"/>
  <c r="BE35" i="11"/>
  <c r="BI35" i="11"/>
  <c r="BG35" i="11"/>
  <c r="AI67" i="21"/>
  <c r="AI66" i="21" s="1"/>
  <c r="AI42" i="21" s="1"/>
  <c r="AI71" i="21" s="1"/>
  <c r="AI10" i="11"/>
  <c r="P64" i="19"/>
  <c r="D62" i="19"/>
  <c r="P62" i="19" s="1"/>
  <c r="AD26" i="5"/>
  <c r="Q64" i="19"/>
  <c r="AC90" i="19"/>
  <c r="AD38" i="23"/>
  <c r="O96" i="11"/>
  <c r="BM39" i="11" s="1"/>
  <c r="BO39" i="11"/>
  <c r="BD39" i="11"/>
  <c r="BN39" i="11"/>
  <c r="BH39" i="11"/>
  <c r="BL39" i="11"/>
  <c r="BG39" i="11"/>
  <c r="F42" i="22"/>
  <c r="F60" i="19"/>
  <c r="F14" i="19" s="1"/>
  <c r="F12" i="19" s="1"/>
  <c r="AQ29" i="11"/>
  <c r="AV29" i="11"/>
  <c r="AP46" i="11"/>
  <c r="O73" i="11"/>
  <c r="BN21" i="11" s="1"/>
  <c r="BG21" i="11"/>
  <c r="K12" i="22"/>
  <c r="AF13" i="18"/>
  <c r="AA66" i="21"/>
  <c r="AA42" i="21" s="1"/>
  <c r="AA71" i="21" s="1"/>
  <c r="R10" i="11"/>
  <c r="O81" i="11"/>
  <c r="BN29" i="11" s="1"/>
  <c r="BE29" i="11"/>
  <c r="BJ29" i="11"/>
  <c r="O75" i="11"/>
  <c r="BK23" i="11" s="1"/>
  <c r="BM23" i="11"/>
  <c r="BH23" i="11"/>
  <c r="S67" i="21"/>
  <c r="S66" i="21" s="1"/>
  <c r="S42" i="21" s="1"/>
  <c r="S71" i="21" s="1"/>
  <c r="S10" i="11"/>
  <c r="AS16" i="11"/>
  <c r="AS12" i="11" s="1"/>
  <c r="AZ16" i="11"/>
  <c r="AX16" i="11"/>
  <c r="BA16" i="11"/>
  <c r="AV16" i="11"/>
  <c r="BB16" i="11"/>
  <c r="AQ16" i="11"/>
  <c r="AT16" i="11"/>
  <c r="AY16" i="11"/>
  <c r="AY12" i="11" s="1"/>
  <c r="AU16" i="11"/>
  <c r="AU12" i="11" s="1"/>
  <c r="AW16" i="11"/>
  <c r="AR16" i="11"/>
  <c r="O68" i="11"/>
  <c r="AD34" i="11"/>
  <c r="AD68" i="21" s="1"/>
  <c r="N17" i="19"/>
  <c r="N21" i="22" s="1"/>
  <c r="M17" i="19"/>
  <c r="M21" i="22" s="1"/>
  <c r="N18" i="19"/>
  <c r="N43" i="22" s="1"/>
  <c r="O17" i="19"/>
  <c r="O21" i="22" s="1"/>
  <c r="O18" i="19"/>
  <c r="O43" i="22" s="1"/>
  <c r="M18" i="19"/>
  <c r="M43" i="22" s="1"/>
  <c r="M40" i="22" s="1"/>
  <c r="O93" i="11"/>
  <c r="BL36" i="11" s="1"/>
  <c r="BI36" i="11"/>
  <c r="BE36" i="11"/>
  <c r="BN36" i="11"/>
  <c r="CW29" i="18"/>
  <c r="ER35" i="18"/>
  <c r="FC35" i="18"/>
  <c r="EV35" i="18"/>
  <c r="EZ35" i="18"/>
  <c r="EX35" i="18"/>
  <c r="ET35" i="18"/>
  <c r="ES35" i="18"/>
  <c r="EY35" i="18"/>
  <c r="FA35" i="18"/>
  <c r="FB35" i="18"/>
  <c r="EW35" i="18"/>
  <c r="EU35" i="18"/>
  <c r="F32" i="5"/>
  <c r="E35" i="22"/>
  <c r="E31" i="5"/>
  <c r="Q98" i="19"/>
  <c r="AC99" i="19"/>
  <c r="H17" i="5"/>
  <c r="AK19" i="17"/>
  <c r="AP16" i="11"/>
  <c r="AP44" i="11"/>
  <c r="M19" i="23"/>
  <c r="AJ12" i="11"/>
  <c r="U10" i="11"/>
  <c r="AR21" i="5" l="1"/>
  <c r="AF11" i="5"/>
  <c r="BV59" i="18"/>
  <c r="BB42" i="23" s="1"/>
  <c r="P20" i="18"/>
  <c r="U20" i="18" s="1"/>
  <c r="EQ20" i="18"/>
  <c r="H73" i="21"/>
  <c r="H75" i="21" s="1"/>
  <c r="CR60" i="18"/>
  <c r="H15" i="22" s="1"/>
  <c r="BD29" i="11"/>
  <c r="BH29" i="11"/>
  <c r="BE22" i="11"/>
  <c r="BF23" i="11"/>
  <c r="BJ21" i="11"/>
  <c r="BI31" i="11"/>
  <c r="BM22" i="11"/>
  <c r="BH19" i="11"/>
  <c r="BC51" i="11"/>
  <c r="EX58" i="18"/>
  <c r="EX13" i="18"/>
  <c r="EX27" i="18"/>
  <c r="FD35" i="18"/>
  <c r="BJ36" i="11"/>
  <c r="BG23" i="11"/>
  <c r="BL29" i="11"/>
  <c r="BH21" i="11"/>
  <c r="BF53" i="11"/>
  <c r="BC36" i="11"/>
  <c r="BL28" i="11"/>
  <c r="BE31" i="11"/>
  <c r="BI38" i="11"/>
  <c r="BN22" i="11"/>
  <c r="BL40" i="11"/>
  <c r="BN43" i="11"/>
  <c r="BH13" i="11"/>
  <c r="W75" i="21"/>
  <c r="BN18" i="11"/>
  <c r="AR27" i="23"/>
  <c r="BN41" i="11"/>
  <c r="EZ44" i="18"/>
  <c r="ET44" i="18"/>
  <c r="EX44" i="18"/>
  <c r="EU44" i="18"/>
  <c r="ES44" i="18"/>
  <c r="EW44" i="18"/>
  <c r="FA44" i="18"/>
  <c r="EY44" i="18"/>
  <c r="FB44" i="18"/>
  <c r="FC44" i="18"/>
  <c r="ER44" i="18"/>
  <c r="EV44" i="18"/>
  <c r="BI208" i="19"/>
  <c r="BI251" i="19" s="1"/>
  <c r="BI205" i="19"/>
  <c r="BI211" i="19"/>
  <c r="BI254" i="19" s="1"/>
  <c r="BI207" i="19"/>
  <c r="BI250" i="19" s="1"/>
  <c r="BI209" i="19"/>
  <c r="BI252" i="19" s="1"/>
  <c r="BI206" i="19"/>
  <c r="BI249" i="19" s="1"/>
  <c r="BI210" i="19"/>
  <c r="BI253" i="19" s="1"/>
  <c r="ES25" i="18"/>
  <c r="ET25" i="18" s="1"/>
  <c r="EU25" i="18" s="1"/>
  <c r="EV25" i="18" s="1"/>
  <c r="EW25" i="18" s="1"/>
  <c r="EX25" i="18" s="1"/>
  <c r="EY25" i="18" s="1"/>
  <c r="EZ25" i="18" s="1"/>
  <c r="FA25" i="18" s="1"/>
  <c r="FB25" i="18" s="1"/>
  <c r="FC25" i="18" s="1"/>
  <c r="FB49" i="18"/>
  <c r="EV49" i="18"/>
  <c r="EY49" i="18"/>
  <c r="ES49" i="18"/>
  <c r="FC49" i="18"/>
  <c r="EZ49" i="18"/>
  <c r="ER49" i="18"/>
  <c r="FD49" i="18" s="1"/>
  <c r="EW49" i="18"/>
  <c r="ET49" i="18"/>
  <c r="EU49" i="18"/>
  <c r="EX49" i="18"/>
  <c r="FA49" i="18"/>
  <c r="BC25" i="11"/>
  <c r="AG29" i="23"/>
  <c r="CC54" i="18"/>
  <c r="CD55" i="18"/>
  <c r="CJ55" i="18" s="1"/>
  <c r="CJ18" i="18"/>
  <c r="CJ42" i="18"/>
  <c r="CH53" i="18"/>
  <c r="CH57" i="18" s="1"/>
  <c r="CH59" i="18" s="1"/>
  <c r="BN42" i="23" s="1"/>
  <c r="CJ29" i="18"/>
  <c r="BX57" i="18"/>
  <c r="CJ51" i="18"/>
  <c r="BX12" i="18"/>
  <c r="CJ10" i="18"/>
  <c r="CB57" i="18"/>
  <c r="CJ22" i="18"/>
  <c r="CJ31" i="18"/>
  <c r="FA43" i="18"/>
  <c r="ET43" i="18"/>
  <c r="ER43" i="18"/>
  <c r="EY43" i="18"/>
  <c r="EX43" i="18"/>
  <c r="EU43" i="18"/>
  <c r="ES43" i="18"/>
  <c r="FB43" i="18"/>
  <c r="EW43" i="18"/>
  <c r="EV43" i="18"/>
  <c r="EZ43" i="18"/>
  <c r="FC43" i="18"/>
  <c r="EQ47" i="18"/>
  <c r="U47" i="18"/>
  <c r="P47" i="18"/>
  <c r="AV66" i="17"/>
  <c r="BG14" i="5" s="1"/>
  <c r="BG31" i="23" s="1"/>
  <c r="AT67" i="17"/>
  <c r="AX66" i="17"/>
  <c r="BG24" i="5" s="1"/>
  <c r="BG36" i="23" s="1"/>
  <c r="AW66" i="17"/>
  <c r="EZ34" i="18"/>
  <c r="EX34" i="18"/>
  <c r="FA34" i="18"/>
  <c r="EV34" i="18"/>
  <c r="EY34" i="18"/>
  <c r="ES34" i="18"/>
  <c r="ER34" i="18"/>
  <c r="FD34" i="18" s="1"/>
  <c r="EU34" i="18"/>
  <c r="FC34" i="18"/>
  <c r="ET34" i="18"/>
  <c r="EW34" i="18"/>
  <c r="FB34" i="18"/>
  <c r="T35" i="23"/>
  <c r="T33" i="23" s="1"/>
  <c r="T21" i="5"/>
  <c r="U52" i="18"/>
  <c r="K57" i="18"/>
  <c r="BM42" i="11"/>
  <c r="BM17" i="11"/>
  <c r="BM50" i="11"/>
  <c r="BM25" i="11"/>
  <c r="BM24" i="11"/>
  <c r="DZ26" i="18"/>
  <c r="DZ59" i="18" s="1"/>
  <c r="AN73" i="21" s="1"/>
  <c r="DW26" i="18"/>
  <c r="DW59" i="18" s="1"/>
  <c r="AK73" i="21" s="1"/>
  <c r="ER27" i="18"/>
  <c r="ER58" i="18"/>
  <c r="ER13" i="18"/>
  <c r="EW31" i="18"/>
  <c r="EX31" i="18"/>
  <c r="FA31" i="18"/>
  <c r="FC31" i="18"/>
  <c r="EZ31" i="18"/>
  <c r="ET31" i="18"/>
  <c r="FB31" i="18"/>
  <c r="EU31" i="18"/>
  <c r="EY31" i="18"/>
  <c r="ES31" i="18"/>
  <c r="ER31" i="18"/>
  <c r="EV31" i="18"/>
  <c r="EE51" i="18"/>
  <c r="EF51" i="18" s="1"/>
  <c r="EG51" i="18" s="1"/>
  <c r="EH51" i="18" s="1"/>
  <c r="EI51" i="18" s="1"/>
  <c r="EJ51" i="18" s="1"/>
  <c r="EK51" i="18" s="1"/>
  <c r="EL51" i="18" s="1"/>
  <c r="EM51" i="18" s="1"/>
  <c r="EN51" i="18" s="1"/>
  <c r="EO51" i="18" s="1"/>
  <c r="BE205" i="19"/>
  <c r="BE210" i="19"/>
  <c r="BE253" i="19" s="1"/>
  <c r="BE208" i="19"/>
  <c r="BE251" i="19" s="1"/>
  <c r="BE211" i="19"/>
  <c r="BE254" i="19" s="1"/>
  <c r="BE207" i="19"/>
  <c r="BE250" i="19" s="1"/>
  <c r="BE209" i="19"/>
  <c r="BE252" i="19" s="1"/>
  <c r="BE206" i="19"/>
  <c r="BE249" i="19" s="1"/>
  <c r="EJ42" i="18"/>
  <c r="EK42" i="18"/>
  <c r="EF42" i="18"/>
  <c r="EN42" i="18"/>
  <c r="EG42" i="18"/>
  <c r="EO42" i="18"/>
  <c r="EH42" i="18"/>
  <c r="ED42" i="18"/>
  <c r="EI42" i="18"/>
  <c r="EL42" i="18"/>
  <c r="EM42" i="18"/>
  <c r="EE42" i="18"/>
  <c r="AQ243" i="19"/>
  <c r="BC243" i="19" s="1"/>
  <c r="BC200" i="19"/>
  <c r="EV21" i="18"/>
  <c r="EU21" i="18"/>
  <c r="EW21" i="18"/>
  <c r="FC21" i="18"/>
  <c r="EZ21" i="18"/>
  <c r="ER21" i="18"/>
  <c r="FA21" i="18"/>
  <c r="ET21" i="18"/>
  <c r="EX21" i="18"/>
  <c r="EY21" i="18"/>
  <c r="FB21" i="18"/>
  <c r="ES21" i="18"/>
  <c r="S75" i="21"/>
  <c r="AA75" i="21"/>
  <c r="BK28" i="11"/>
  <c r="BG29" i="11"/>
  <c r="BI21" i="11"/>
  <c r="BN28" i="11"/>
  <c r="BH38" i="11"/>
  <c r="BH22" i="11"/>
  <c r="BH43" i="11"/>
  <c r="CT10" i="18"/>
  <c r="CS12" i="18"/>
  <c r="BI29" i="11"/>
  <c r="BM21" i="11"/>
  <c r="BG44" i="11"/>
  <c r="BM28" i="11"/>
  <c r="BB12" i="11"/>
  <c r="BC49" i="11"/>
  <c r="BJ22" i="11"/>
  <c r="BD19" i="11"/>
  <c r="BF47" i="11"/>
  <c r="BI43" i="11"/>
  <c r="AT34" i="11"/>
  <c r="AT68" i="21" s="1"/>
  <c r="BA34" i="11"/>
  <c r="BA68" i="21" s="1"/>
  <c r="BL20" i="11"/>
  <c r="BI60" i="18"/>
  <c r="BK60" i="18" s="1"/>
  <c r="AM18" i="19"/>
  <c r="AM43" i="22" s="1"/>
  <c r="AM17" i="19"/>
  <c r="AM21" i="22" s="1"/>
  <c r="BR59" i="18"/>
  <c r="AX42" i="23" s="1"/>
  <c r="BH36" i="11"/>
  <c r="AW12" i="11"/>
  <c r="AX12" i="11"/>
  <c r="BO23" i="11"/>
  <c r="BF29" i="11"/>
  <c r="BK29" i="11"/>
  <c r="BO21" i="11"/>
  <c r="BE21" i="11"/>
  <c r="BD53" i="11"/>
  <c r="BP53" i="11" s="1"/>
  <c r="BF46" i="11"/>
  <c r="BM44" i="11"/>
  <c r="BF28" i="11"/>
  <c r="BJ28" i="11"/>
  <c r="BK31" i="11"/>
  <c r="BN38" i="11"/>
  <c r="BD54" i="11"/>
  <c r="BK22" i="11"/>
  <c r="BL22" i="11"/>
  <c r="BJ19" i="11"/>
  <c r="BD40" i="11"/>
  <c r="BI47" i="11"/>
  <c r="BG43" i="11"/>
  <c r="BD43" i="11"/>
  <c r="BM13" i="11"/>
  <c r="AX34" i="11"/>
  <c r="AX68" i="21" s="1"/>
  <c r="AC73" i="21"/>
  <c r="E98" i="12" s="1"/>
  <c r="BE14" i="11"/>
  <c r="BL30" i="11"/>
  <c r="BO48" i="11"/>
  <c r="BN20" i="11"/>
  <c r="BM18" i="11"/>
  <c r="BC44" i="11"/>
  <c r="P22" i="18"/>
  <c r="U22" i="18" s="1"/>
  <c r="EQ22" i="18"/>
  <c r="AJ168" i="19"/>
  <c r="AJ15" i="19" s="1"/>
  <c r="AJ12" i="19" s="1"/>
  <c r="AH168" i="19"/>
  <c r="AH15" i="19" s="1"/>
  <c r="AH12" i="19" s="1"/>
  <c r="AH18" i="19" s="1"/>
  <c r="AH43" i="22" s="1"/>
  <c r="BJ210" i="19"/>
  <c r="BJ253" i="19" s="1"/>
  <c r="BJ207" i="19"/>
  <c r="BJ250" i="19" s="1"/>
  <c r="BJ208" i="19"/>
  <c r="BJ251" i="19" s="1"/>
  <c r="BJ211" i="19"/>
  <c r="BJ254" i="19" s="1"/>
  <c r="BJ209" i="19"/>
  <c r="BJ252" i="19" s="1"/>
  <c r="BJ205" i="19"/>
  <c r="BJ206" i="19"/>
  <c r="BJ249" i="19" s="1"/>
  <c r="BE41" i="11"/>
  <c r="BE37" i="11"/>
  <c r="BP37" i="11" s="1"/>
  <c r="AT19" i="5"/>
  <c r="AT29" i="5" s="1"/>
  <c r="AY54" i="17"/>
  <c r="BN205" i="19"/>
  <c r="BN210" i="19"/>
  <c r="BN253" i="19" s="1"/>
  <c r="BN209" i="19"/>
  <c r="BN252" i="19" s="1"/>
  <c r="BN211" i="19"/>
  <c r="BN254" i="19" s="1"/>
  <c r="BN207" i="19"/>
  <c r="BN250" i="19" s="1"/>
  <c r="BN208" i="19"/>
  <c r="BN251" i="19" s="1"/>
  <c r="BN206" i="19"/>
  <c r="BN249" i="19" s="1"/>
  <c r="ES24" i="18"/>
  <c r="ET24" i="18" s="1"/>
  <c r="EU24" i="18" s="1"/>
  <c r="EV24" i="18" s="1"/>
  <c r="EW24" i="18" s="1"/>
  <c r="EX24" i="18" s="1"/>
  <c r="EY24" i="18" s="1"/>
  <c r="EZ24" i="18" s="1"/>
  <c r="FA24" i="18" s="1"/>
  <c r="FB24" i="18" s="1"/>
  <c r="FC24" i="18" s="1"/>
  <c r="BW48" i="18"/>
  <c r="BW57" i="18" s="1"/>
  <c r="BW59" i="18" s="1"/>
  <c r="BC17" i="11"/>
  <c r="BO208" i="19"/>
  <c r="BO251" i="19" s="1"/>
  <c r="BO209" i="19"/>
  <c r="BO252" i="19" s="1"/>
  <c r="BO206" i="19"/>
  <c r="BO249" i="19" s="1"/>
  <c r="BO205" i="19"/>
  <c r="BO210" i="19"/>
  <c r="BO253" i="19" s="1"/>
  <c r="BO211" i="19"/>
  <c r="BO254" i="19" s="1"/>
  <c r="BO207" i="19"/>
  <c r="BO250" i="19" s="1"/>
  <c r="BK17" i="11"/>
  <c r="BK50" i="11"/>
  <c r="BK25" i="11"/>
  <c r="BK42" i="11"/>
  <c r="BK24" i="11"/>
  <c r="BC20" i="11"/>
  <c r="BL50" i="11"/>
  <c r="BL25" i="11"/>
  <c r="BL17" i="11"/>
  <c r="BL42" i="11"/>
  <c r="BL24" i="11"/>
  <c r="CD24" i="18"/>
  <c r="CD26" i="18" s="1"/>
  <c r="CD25" i="18"/>
  <c r="CJ37" i="18"/>
  <c r="CB12" i="18"/>
  <c r="CA12" i="18"/>
  <c r="BY12" i="18"/>
  <c r="CJ49" i="18"/>
  <c r="CJ17" i="18"/>
  <c r="BF31" i="23"/>
  <c r="AM32" i="17"/>
  <c r="AO31" i="17"/>
  <c r="U13" i="5" s="1"/>
  <c r="AP31" i="17"/>
  <c r="AQ31" i="17"/>
  <c r="U23" i="5" s="1"/>
  <c r="FA27" i="18"/>
  <c r="FA13" i="18"/>
  <c r="FA58" i="18"/>
  <c r="EP43" i="18"/>
  <c r="BP26" i="18"/>
  <c r="DY26" i="18"/>
  <c r="EY46" i="18"/>
  <c r="FC46" i="18"/>
  <c r="EV46" i="18"/>
  <c r="ET46" i="18"/>
  <c r="EZ46" i="18"/>
  <c r="EW46" i="18"/>
  <c r="ER46" i="18"/>
  <c r="FB46" i="18"/>
  <c r="EU46" i="18"/>
  <c r="ES46" i="18"/>
  <c r="FA46" i="18"/>
  <c r="EX46" i="18"/>
  <c r="S33" i="23"/>
  <c r="EP31" i="18"/>
  <c r="AQ246" i="19"/>
  <c r="BC246" i="19" s="1"/>
  <c r="BC203" i="19"/>
  <c r="BL21" i="11"/>
  <c r="BD21" i="11"/>
  <c r="DY59" i="18"/>
  <c r="AM73" i="21" s="1"/>
  <c r="DR59" i="18"/>
  <c r="AF73" i="21" s="1"/>
  <c r="BF22" i="11"/>
  <c r="BO22" i="11"/>
  <c r="AW34" i="11"/>
  <c r="AW68" i="21" s="1"/>
  <c r="DN59" i="18"/>
  <c r="AZ34" i="11"/>
  <c r="AZ68" i="21" s="1"/>
  <c r="BJ18" i="11"/>
  <c r="CS26" i="18"/>
  <c r="CS59" i="18" s="1"/>
  <c r="CT15" i="18"/>
  <c r="BW26" i="18"/>
  <c r="AT45" i="17"/>
  <c r="AV44" i="17"/>
  <c r="AI14" i="5" s="1"/>
  <c r="AW44" i="17"/>
  <c r="AX44" i="17"/>
  <c r="AI24" i="5" s="1"/>
  <c r="BQ59" i="18"/>
  <c r="AW42" i="23" s="1"/>
  <c r="EF20" i="18"/>
  <c r="EJ20" i="18"/>
  <c r="ED20" i="18"/>
  <c r="EL20" i="18"/>
  <c r="EG20" i="18"/>
  <c r="EM20" i="18"/>
  <c r="EK20" i="18"/>
  <c r="EI20" i="18"/>
  <c r="EO20" i="18"/>
  <c r="EN20" i="18"/>
  <c r="EH20" i="18"/>
  <c r="EE20" i="18"/>
  <c r="AZ213" i="19"/>
  <c r="BD41" i="11"/>
  <c r="BM41" i="11"/>
  <c r="AT56" i="17"/>
  <c r="AV55" i="17"/>
  <c r="AU14" i="5" s="1"/>
  <c r="AU31" i="23" s="1"/>
  <c r="AW55" i="17"/>
  <c r="AX55" i="17"/>
  <c r="AU24" i="5" s="1"/>
  <c r="AU36" i="23" s="1"/>
  <c r="ES56" i="18"/>
  <c r="ET56" i="18" s="1"/>
  <c r="EU56" i="18" s="1"/>
  <c r="EV56" i="18" s="1"/>
  <c r="EW56" i="18" s="1"/>
  <c r="EX56" i="18" s="1"/>
  <c r="EY56" i="18" s="1"/>
  <c r="EZ56" i="18" s="1"/>
  <c r="FA56" i="18" s="1"/>
  <c r="FB56" i="18" s="1"/>
  <c r="FC56" i="18" s="1"/>
  <c r="FD56" i="18"/>
  <c r="AX241" i="19"/>
  <c r="AX213" i="19" s="1"/>
  <c r="AX168" i="19" s="1"/>
  <c r="AX15" i="19" s="1"/>
  <c r="AX12" i="19" s="1"/>
  <c r="AX170" i="19"/>
  <c r="BC42" i="11"/>
  <c r="AI17" i="19"/>
  <c r="AI21" i="22" s="1"/>
  <c r="AG18" i="19"/>
  <c r="AG43" i="22" s="1"/>
  <c r="AG40" i="22" s="1"/>
  <c r="AG17" i="19"/>
  <c r="AG21" i="22" s="1"/>
  <c r="AI18" i="19"/>
  <c r="AI43" i="22" s="1"/>
  <c r="BO50" i="11"/>
  <c r="BO17" i="11"/>
  <c r="BO25" i="11"/>
  <c r="BO42" i="11"/>
  <c r="BO24" i="11"/>
  <c r="EY58" i="18"/>
  <c r="EY27" i="18"/>
  <c r="EY13" i="18"/>
  <c r="FD37" i="18"/>
  <c r="AR241" i="19"/>
  <c r="AR213" i="19" s="1"/>
  <c r="AR168" i="19" s="1"/>
  <c r="AR15" i="19" s="1"/>
  <c r="AR12" i="19" s="1"/>
  <c r="AR170" i="19"/>
  <c r="BE34" i="23"/>
  <c r="EZ13" i="18"/>
  <c r="EZ27" i="18"/>
  <c r="EZ58" i="18"/>
  <c r="CC26" i="18"/>
  <c r="CI25" i="18"/>
  <c r="CE52" i="18"/>
  <c r="CJ30" i="18"/>
  <c r="CI24" i="18"/>
  <c r="CI26" i="18" s="1"/>
  <c r="CF55" i="18"/>
  <c r="CJ32" i="18"/>
  <c r="CB26" i="18"/>
  <c r="CJ41" i="18"/>
  <c r="BD35" i="23"/>
  <c r="AV241" i="19"/>
  <c r="AV213" i="19" s="1"/>
  <c r="AV170" i="19"/>
  <c r="T30" i="23"/>
  <c r="T27" i="23" s="1"/>
  <c r="T11" i="5"/>
  <c r="EU13" i="18"/>
  <c r="EU58" i="18"/>
  <c r="EU27" i="18"/>
  <c r="DX26" i="18"/>
  <c r="AQ27" i="23"/>
  <c r="BZ53" i="18"/>
  <c r="BZ57" i="18" s="1"/>
  <c r="BZ59" i="18" s="1"/>
  <c r="BF42" i="23" s="1"/>
  <c r="ET58" i="18"/>
  <c r="ET27" i="18"/>
  <c r="ET13" i="18"/>
  <c r="BH209" i="19"/>
  <c r="BH252" i="19" s="1"/>
  <c r="BH211" i="19"/>
  <c r="BH254" i="19" s="1"/>
  <c r="BH210" i="19"/>
  <c r="BH253" i="19" s="1"/>
  <c r="BH206" i="19"/>
  <c r="BH249" i="19" s="1"/>
  <c r="BH207" i="19"/>
  <c r="BH250" i="19" s="1"/>
  <c r="BH205" i="19"/>
  <c r="BH208" i="19"/>
  <c r="BH251" i="19" s="1"/>
  <c r="EV23" i="18"/>
  <c r="FC23" i="18"/>
  <c r="EZ23" i="18"/>
  <c r="EX23" i="18"/>
  <c r="ET23" i="18"/>
  <c r="ES23" i="18"/>
  <c r="EY23" i="18"/>
  <c r="EW23" i="18"/>
  <c r="EU23" i="18"/>
  <c r="FA23" i="18"/>
  <c r="ER23" i="18"/>
  <c r="FB23" i="18"/>
  <c r="AT170" i="19"/>
  <c r="AT241" i="19"/>
  <c r="AT213" i="19" s="1"/>
  <c r="AT168" i="19" s="1"/>
  <c r="AT15" i="19" s="1"/>
  <c r="AT12" i="19" s="1"/>
  <c r="AW241" i="19"/>
  <c r="AW213" i="19" s="1"/>
  <c r="AW168" i="19" s="1"/>
  <c r="AW15" i="19" s="1"/>
  <c r="AW12" i="19" s="1"/>
  <c r="AW170" i="19"/>
  <c r="AE28" i="5"/>
  <c r="AE16" i="5"/>
  <c r="AE77" i="21" s="1"/>
  <c r="AQ244" i="19"/>
  <c r="BC244" i="19" s="1"/>
  <c r="BC201" i="19"/>
  <c r="AK64" i="17"/>
  <c r="BE17" i="5"/>
  <c r="CA26" i="18"/>
  <c r="AF27" i="5"/>
  <c r="BD18" i="5"/>
  <c r="BD16" i="5" s="1"/>
  <c r="BD77" i="21" s="1"/>
  <c r="AR63" i="17"/>
  <c r="BG210" i="19"/>
  <c r="BG253" i="19" s="1"/>
  <c r="BG208" i="19"/>
  <c r="BG251" i="19" s="1"/>
  <c r="BG209" i="19"/>
  <c r="BG252" i="19" s="1"/>
  <c r="BG211" i="19"/>
  <c r="BG254" i="19" s="1"/>
  <c r="BG206" i="19"/>
  <c r="BG249" i="19" s="1"/>
  <c r="BG205" i="19"/>
  <c r="BG207" i="19"/>
  <c r="BG250" i="19" s="1"/>
  <c r="U24" i="18"/>
  <c r="K26" i="18"/>
  <c r="AR18" i="5"/>
  <c r="AR28" i="5" s="1"/>
  <c r="AR52" i="17"/>
  <c r="BD27" i="5"/>
  <c r="O16" i="18"/>
  <c r="O26" i="18" s="1"/>
  <c r="EC16" i="18"/>
  <c r="AS17" i="5"/>
  <c r="AK53" i="17"/>
  <c r="BE42" i="11"/>
  <c r="BE50" i="11"/>
  <c r="BE25" i="11"/>
  <c r="BE17" i="11"/>
  <c r="BE24" i="11"/>
  <c r="AQ242" i="19"/>
  <c r="BC242" i="19" s="1"/>
  <c r="BC199" i="19"/>
  <c r="S26" i="18"/>
  <c r="ES53" i="18"/>
  <c r="ET53" i="18" s="1"/>
  <c r="EU53" i="18" s="1"/>
  <c r="EV53" i="18" s="1"/>
  <c r="EW53" i="18" s="1"/>
  <c r="EX53" i="18" s="1"/>
  <c r="EY53" i="18" s="1"/>
  <c r="EZ53" i="18" s="1"/>
  <c r="FA53" i="18" s="1"/>
  <c r="FB53" i="18" s="1"/>
  <c r="FC53" i="18" s="1"/>
  <c r="FD53" i="18"/>
  <c r="AP34" i="11"/>
  <c r="BD36" i="11"/>
  <c r="BO36" i="11"/>
  <c r="BD23" i="11"/>
  <c r="BM29" i="11"/>
  <c r="BF21" i="11"/>
  <c r="BK53" i="11"/>
  <c r="DS59" i="18"/>
  <c r="AG73" i="21" s="1"/>
  <c r="BO28" i="11"/>
  <c r="BB34" i="11"/>
  <c r="BB68" i="21" s="1"/>
  <c r="BH31" i="11"/>
  <c r="BE38" i="11"/>
  <c r="BG22" i="11"/>
  <c r="BE19" i="11"/>
  <c r="BL19" i="11"/>
  <c r="BI40" i="11"/>
  <c r="BF43" i="11"/>
  <c r="AT12" i="11"/>
  <c r="BO13" i="11"/>
  <c r="V75" i="21"/>
  <c r="BG45" i="11"/>
  <c r="BK14" i="11"/>
  <c r="BH20" i="11"/>
  <c r="BL18" i="11"/>
  <c r="BG18" i="11"/>
  <c r="DN26" i="18"/>
  <c r="AQ33" i="23"/>
  <c r="S28" i="5"/>
  <c r="S16" i="5"/>
  <c r="S77" i="21" s="1"/>
  <c r="AD213" i="19"/>
  <c r="AP234" i="19"/>
  <c r="BJ17" i="11"/>
  <c r="BJ50" i="11"/>
  <c r="BJ25" i="11"/>
  <c r="BJ42" i="11"/>
  <c r="BJ24" i="11"/>
  <c r="AZ241" i="19"/>
  <c r="AZ170" i="19"/>
  <c r="BK41" i="11"/>
  <c r="BL41" i="11"/>
  <c r="EP21" i="18"/>
  <c r="BN50" i="11"/>
  <c r="BN25" i="11"/>
  <c r="BN17" i="11"/>
  <c r="BN42" i="11"/>
  <c r="BN24" i="11"/>
  <c r="BI50" i="11"/>
  <c r="BI25" i="11"/>
  <c r="BI17" i="11"/>
  <c r="BI42" i="11"/>
  <c r="BI24" i="11"/>
  <c r="AI168" i="19"/>
  <c r="AI15" i="19" s="1"/>
  <c r="AI12" i="19" s="1"/>
  <c r="EE22" i="18"/>
  <c r="EF22" i="18" s="1"/>
  <c r="EG22" i="18" s="1"/>
  <c r="EH22" i="18" s="1"/>
  <c r="EI22" i="18" s="1"/>
  <c r="EJ22" i="18" s="1"/>
  <c r="EK22" i="18" s="1"/>
  <c r="EL22" i="18" s="1"/>
  <c r="EM22" i="18" s="1"/>
  <c r="EN22" i="18" s="1"/>
  <c r="EO22" i="18" s="1"/>
  <c r="EP22" i="18"/>
  <c r="AH65" i="17"/>
  <c r="BF12" i="5" s="1"/>
  <c r="AF66" i="17"/>
  <c r="AJ65" i="17"/>
  <c r="BF22" i="5" s="1"/>
  <c r="AI65" i="17"/>
  <c r="BL210" i="19"/>
  <c r="BL253" i="19" s="1"/>
  <c r="BL206" i="19"/>
  <c r="BL249" i="19" s="1"/>
  <c r="BL207" i="19"/>
  <c r="BL250" i="19" s="1"/>
  <c r="BL209" i="19"/>
  <c r="BL252" i="19" s="1"/>
  <c r="BL208" i="19"/>
  <c r="BL251" i="19" s="1"/>
  <c r="BL205" i="19"/>
  <c r="BL211" i="19"/>
  <c r="BL254" i="19" s="1"/>
  <c r="CD53" i="18"/>
  <c r="CD57" i="18" s="1"/>
  <c r="CD59" i="18" s="1"/>
  <c r="BJ42" i="23" s="1"/>
  <c r="CI55" i="18"/>
  <c r="CJ34" i="18"/>
  <c r="CE54" i="18"/>
  <c r="CF56" i="18"/>
  <c r="CJ47" i="18"/>
  <c r="CJ23" i="18"/>
  <c r="CJ15" i="18"/>
  <c r="BX26" i="18"/>
  <c r="CI54" i="18"/>
  <c r="CI53" i="18"/>
  <c r="CJ48" i="18"/>
  <c r="CG57" i="18"/>
  <c r="CG59" i="18" s="1"/>
  <c r="BM42" i="23" s="1"/>
  <c r="CJ33" i="18"/>
  <c r="BD30" i="23"/>
  <c r="BM211" i="19"/>
  <c r="BM254" i="19" s="1"/>
  <c r="BM205" i="19"/>
  <c r="BM210" i="19"/>
  <c r="BM253" i="19" s="1"/>
  <c r="BM207" i="19"/>
  <c r="BM250" i="19" s="1"/>
  <c r="BM209" i="19"/>
  <c r="BM252" i="19" s="1"/>
  <c r="BM208" i="19"/>
  <c r="BM251" i="19" s="1"/>
  <c r="BM206" i="19"/>
  <c r="BM249" i="19" s="1"/>
  <c r="BL59" i="18"/>
  <c r="AR42" i="23" s="1"/>
  <c r="DR26" i="18"/>
  <c r="AO53" i="17"/>
  <c r="AS13" i="5" s="1"/>
  <c r="AM54" i="17"/>
  <c r="AP53" i="17"/>
  <c r="AQ53" i="17"/>
  <c r="AS23" i="5" s="1"/>
  <c r="AS21" i="5" s="1"/>
  <c r="AR41" i="17"/>
  <c r="AF18" i="5"/>
  <c r="AF28" i="5" s="1"/>
  <c r="BF205" i="19"/>
  <c r="BF210" i="19"/>
  <c r="BF253" i="19" s="1"/>
  <c r="BF208" i="19"/>
  <c r="BF251" i="19" s="1"/>
  <c r="BF209" i="19"/>
  <c r="BF252" i="19" s="1"/>
  <c r="BF211" i="19"/>
  <c r="BF254" i="19" s="1"/>
  <c r="BF206" i="19"/>
  <c r="BF249" i="19" s="1"/>
  <c r="BF207" i="19"/>
  <c r="BF250" i="19" s="1"/>
  <c r="EV27" i="18"/>
  <c r="EV13" i="18"/>
  <c r="EV58" i="18"/>
  <c r="BE29" i="5"/>
  <c r="AS34" i="23"/>
  <c r="BY54" i="18"/>
  <c r="CJ54" i="18" s="1"/>
  <c r="ES13" i="18"/>
  <c r="ES58" i="18"/>
  <c r="ES27" i="18"/>
  <c r="BC245" i="19"/>
  <c r="AL168" i="19"/>
  <c r="AL15" i="19" s="1"/>
  <c r="AL12" i="19" s="1"/>
  <c r="EQ15" i="18"/>
  <c r="P15" i="18"/>
  <c r="U15" i="18" s="1"/>
  <c r="T75" i="21"/>
  <c r="BP59" i="18"/>
  <c r="AV42" i="23" s="1"/>
  <c r="BK21" i="11"/>
  <c r="BE28" i="11"/>
  <c r="BL43" i="11"/>
  <c r="AZ12" i="11"/>
  <c r="AZ67" i="21" s="1"/>
  <c r="AZ66" i="21" s="1"/>
  <c r="AZ42" i="21" s="1"/>
  <c r="AZ71" i="21" s="1"/>
  <c r="BH51" i="11"/>
  <c r="BC40" i="11"/>
  <c r="BK30" i="11"/>
  <c r="BM20" i="11"/>
  <c r="BI18" i="11"/>
  <c r="BF18" i="11"/>
  <c r="AE33" i="23"/>
  <c r="AE38" i="23" s="1"/>
  <c r="EE49" i="18"/>
  <c r="EF49" i="18" s="1"/>
  <c r="EG49" i="18" s="1"/>
  <c r="EH49" i="18" s="1"/>
  <c r="EI49" i="18" s="1"/>
  <c r="EJ49" i="18" s="1"/>
  <c r="EK49" i="18" s="1"/>
  <c r="EL49" i="18" s="1"/>
  <c r="EM49" i="18" s="1"/>
  <c r="EN49" i="18" s="1"/>
  <c r="EO49" i="18" s="1"/>
  <c r="EP49" i="18"/>
  <c r="AR33" i="23"/>
  <c r="AR38" i="23" s="1"/>
  <c r="BO32" i="11"/>
  <c r="BH41" i="11"/>
  <c r="BN37" i="11"/>
  <c r="AR27" i="5"/>
  <c r="CH24" i="18"/>
  <c r="FB13" i="18"/>
  <c r="FB27" i="18"/>
  <c r="FB58" i="18"/>
  <c r="EW27" i="18"/>
  <c r="EW13" i="18"/>
  <c r="EW58" i="18"/>
  <c r="EP34" i="18"/>
  <c r="BK208" i="19"/>
  <c r="BK251" i="19" s="1"/>
  <c r="BK205" i="19"/>
  <c r="BK207" i="19"/>
  <c r="BK250" i="19" s="1"/>
  <c r="BK209" i="19"/>
  <c r="BK252" i="19" s="1"/>
  <c r="BK210" i="19"/>
  <c r="BK253" i="19" s="1"/>
  <c r="BK211" i="19"/>
  <c r="BK254" i="19" s="1"/>
  <c r="BK206" i="19"/>
  <c r="BK249" i="19" s="1"/>
  <c r="EY50" i="18"/>
  <c r="FB50" i="18"/>
  <c r="FC50" i="18"/>
  <c r="ES50" i="18"/>
  <c r="EX50" i="18"/>
  <c r="EV50" i="18"/>
  <c r="ET50" i="18"/>
  <c r="EZ50" i="18"/>
  <c r="FA50" i="18"/>
  <c r="EU50" i="18"/>
  <c r="EW50" i="18"/>
  <c r="ER50" i="18"/>
  <c r="AK42" i="17"/>
  <c r="AG17" i="5"/>
  <c r="BE29" i="23"/>
  <c r="CC56" i="18"/>
  <c r="CJ56" i="18" s="1"/>
  <c r="CA52" i="18"/>
  <c r="CA57" i="18" s="1"/>
  <c r="CA59" i="18" s="1"/>
  <c r="BG42" i="23" s="1"/>
  <c r="CD52" i="18"/>
  <c r="CG26" i="18"/>
  <c r="CF52" i="18"/>
  <c r="CF57" i="18" s="1"/>
  <c r="CF59" i="18" s="1"/>
  <c r="BL42" i="23" s="1"/>
  <c r="CJ40" i="18"/>
  <c r="CH54" i="18"/>
  <c r="CJ50" i="18"/>
  <c r="CJ46" i="18"/>
  <c r="CJ11" i="18"/>
  <c r="CJ12" i="18" s="1"/>
  <c r="AN168" i="19"/>
  <c r="AN15" i="19" s="1"/>
  <c r="AN12" i="19" s="1"/>
  <c r="AO18" i="19" s="1"/>
  <c r="AO43" i="22" s="1"/>
  <c r="AO64" i="17"/>
  <c r="BE13" i="5" s="1"/>
  <c r="BE30" i="23" s="1"/>
  <c r="AM65" i="17"/>
  <c r="AQ64" i="17"/>
  <c r="BE23" i="5" s="1"/>
  <c r="BE35" i="23" s="1"/>
  <c r="AP64" i="17"/>
  <c r="EP46" i="18"/>
  <c r="AP170" i="19"/>
  <c r="BC42" i="23"/>
  <c r="G150" i="12" s="1"/>
  <c r="G52" i="13" s="1"/>
  <c r="DV26" i="18"/>
  <c r="DV59" i="18" s="1"/>
  <c r="AJ73" i="21" s="1"/>
  <c r="DS26" i="18"/>
  <c r="EE23" i="18"/>
  <c r="EF23" i="18" s="1"/>
  <c r="EG23" i="18" s="1"/>
  <c r="EH23" i="18" s="1"/>
  <c r="EI23" i="18" s="1"/>
  <c r="EJ23" i="18" s="1"/>
  <c r="EK23" i="18" s="1"/>
  <c r="EL23" i="18" s="1"/>
  <c r="EM23" i="18" s="1"/>
  <c r="EN23" i="18" s="1"/>
  <c r="EO23" i="18" s="1"/>
  <c r="EP23" i="18"/>
  <c r="AO42" i="17"/>
  <c r="AG13" i="5" s="1"/>
  <c r="AG11" i="5" s="1"/>
  <c r="AM43" i="17"/>
  <c r="AP42" i="17"/>
  <c r="AQ42" i="17"/>
  <c r="AG23" i="5" s="1"/>
  <c r="BH17" i="11"/>
  <c r="BH25" i="11"/>
  <c r="BH42" i="11"/>
  <c r="BH50" i="11"/>
  <c r="BH24" i="11"/>
  <c r="AS29" i="23"/>
  <c r="AS11" i="5"/>
  <c r="AQ245" i="19"/>
  <c r="BC202" i="19"/>
  <c r="EE15" i="18"/>
  <c r="EO15" i="18"/>
  <c r="EI15" i="18"/>
  <c r="EK15" i="18"/>
  <c r="EM15" i="18"/>
  <c r="EG15" i="18"/>
  <c r="EH15" i="18"/>
  <c r="EL15" i="18"/>
  <c r="EF15" i="18"/>
  <c r="EJ15" i="18"/>
  <c r="ED15" i="18"/>
  <c r="EN15" i="18"/>
  <c r="BG38" i="11"/>
  <c r="BP38" i="11" s="1"/>
  <c r="BK43" i="11"/>
  <c r="AB75" i="21"/>
  <c r="AQ12" i="11"/>
  <c r="BO20" i="11"/>
  <c r="BE18" i="11"/>
  <c r="EB15" i="18"/>
  <c r="DP26" i="18"/>
  <c r="BP32" i="11"/>
  <c r="EU48" i="18"/>
  <c r="ER48" i="18"/>
  <c r="FC48" i="18"/>
  <c r="EX48" i="18"/>
  <c r="EY48" i="18"/>
  <c r="FB48" i="18"/>
  <c r="EZ48" i="18"/>
  <c r="ES48" i="18"/>
  <c r="EW48" i="18"/>
  <c r="ET48" i="18"/>
  <c r="FA48" i="18"/>
  <c r="EV48" i="18"/>
  <c r="BJ41" i="11"/>
  <c r="ES55" i="18"/>
  <c r="ET55" i="18" s="1"/>
  <c r="EU55" i="18" s="1"/>
  <c r="EV55" i="18" s="1"/>
  <c r="EW55" i="18" s="1"/>
  <c r="EX55" i="18" s="1"/>
  <c r="EY55" i="18" s="1"/>
  <c r="EZ55" i="18" s="1"/>
  <c r="FA55" i="18" s="1"/>
  <c r="FB55" i="18" s="1"/>
  <c r="FC55" i="18" s="1"/>
  <c r="AU241" i="19"/>
  <c r="AU213" i="19" s="1"/>
  <c r="AU170" i="19"/>
  <c r="AG34" i="23"/>
  <c r="AG21" i="5"/>
  <c r="CD56" i="18"/>
  <c r="CJ25" i="18"/>
  <c r="CJ19" i="18"/>
  <c r="CE24" i="18"/>
  <c r="CE26" i="18" s="1"/>
  <c r="CH12" i="18"/>
  <c r="CJ20" i="18"/>
  <c r="CF24" i="18"/>
  <c r="CJ16" i="18"/>
  <c r="CJ35" i="18"/>
  <c r="BY26" i="18"/>
  <c r="CH26" i="18"/>
  <c r="CJ36" i="18"/>
  <c r="EE50" i="18"/>
  <c r="EF50" i="18" s="1"/>
  <c r="EG50" i="18" s="1"/>
  <c r="EH50" i="18" s="1"/>
  <c r="EI50" i="18" s="1"/>
  <c r="EJ50" i="18" s="1"/>
  <c r="EK50" i="18" s="1"/>
  <c r="EL50" i="18" s="1"/>
  <c r="EM50" i="18" s="1"/>
  <c r="EN50" i="18" s="1"/>
  <c r="EO50" i="18" s="1"/>
  <c r="EP50" i="18"/>
  <c r="BF19" i="5"/>
  <c r="BF29" i="5" s="1"/>
  <c r="AY65" i="17"/>
  <c r="DT26" i="18"/>
  <c r="DT59" i="18" s="1"/>
  <c r="AH73" i="21" s="1"/>
  <c r="AH75" i="21" s="1"/>
  <c r="EA26" i="18"/>
  <c r="EA59" i="18" s="1"/>
  <c r="AO73" i="21" s="1"/>
  <c r="AO75" i="21" s="1"/>
  <c r="AF21" i="5"/>
  <c r="S27" i="23"/>
  <c r="ES54" i="18"/>
  <c r="ET54" i="18" s="1"/>
  <c r="EU54" i="18" s="1"/>
  <c r="EV54" i="18" s="1"/>
  <c r="EW54" i="18" s="1"/>
  <c r="EX54" i="18" s="1"/>
  <c r="EY54" i="18" s="1"/>
  <c r="EZ54" i="18" s="1"/>
  <c r="FA54" i="18" s="1"/>
  <c r="FB54" i="18" s="1"/>
  <c r="FC54" i="18" s="1"/>
  <c r="FD54" i="18"/>
  <c r="BD208" i="19"/>
  <c r="BD211" i="19"/>
  <c r="BD207" i="19"/>
  <c r="BD209" i="19"/>
  <c r="BD205" i="19"/>
  <c r="BD210" i="19"/>
  <c r="BD206" i="19"/>
  <c r="AS241" i="19"/>
  <c r="AS213" i="19" s="1"/>
  <c r="AS170" i="19"/>
  <c r="AF55" i="17"/>
  <c r="AH54" i="17"/>
  <c r="AT12" i="5" s="1"/>
  <c r="AI54" i="17"/>
  <c r="AJ54" i="17"/>
  <c r="AT22" i="5" s="1"/>
  <c r="AY241" i="19"/>
  <c r="AY213" i="19" s="1"/>
  <c r="AY170" i="19"/>
  <c r="AQ241" i="19"/>
  <c r="AQ170" i="19"/>
  <c r="BC198" i="19"/>
  <c r="EP47" i="18"/>
  <c r="BA170" i="19"/>
  <c r="BA241" i="19"/>
  <c r="BA213" i="19" s="1"/>
  <c r="BK36" i="11"/>
  <c r="BO29" i="11"/>
  <c r="DX59" i="18"/>
  <c r="AL73" i="21" s="1"/>
  <c r="BM36" i="11"/>
  <c r="BC29" i="11"/>
  <c r="AG75" i="21"/>
  <c r="AH19" i="5"/>
  <c r="AH29" i="5" s="1"/>
  <c r="AY43" i="17"/>
  <c r="BO37" i="11"/>
  <c r="ES52" i="18"/>
  <c r="ET52" i="18" s="1"/>
  <c r="EU52" i="18" s="1"/>
  <c r="EV52" i="18" s="1"/>
  <c r="EW52" i="18" s="1"/>
  <c r="EX52" i="18" s="1"/>
  <c r="EY52" i="18" s="1"/>
  <c r="EZ52" i="18" s="1"/>
  <c r="FA52" i="18" s="1"/>
  <c r="FB52" i="18" s="1"/>
  <c r="FC52" i="18" s="1"/>
  <c r="FD52" i="18"/>
  <c r="EE48" i="18"/>
  <c r="EF48" i="18" s="1"/>
  <c r="EG48" i="18" s="1"/>
  <c r="EH48" i="18" s="1"/>
  <c r="EI48" i="18" s="1"/>
  <c r="EJ48" i="18" s="1"/>
  <c r="EK48" i="18" s="1"/>
  <c r="EL48" i="18" s="1"/>
  <c r="EM48" i="18" s="1"/>
  <c r="EN48" i="18" s="1"/>
  <c r="EO48" i="18" s="1"/>
  <c r="EP48" i="18"/>
  <c r="AS29" i="5"/>
  <c r="FC58" i="18"/>
  <c r="FC27" i="18"/>
  <c r="FC13" i="18"/>
  <c r="AF44" i="17"/>
  <c r="AH43" i="17"/>
  <c r="AH12" i="5" s="1"/>
  <c r="AJ43" i="17"/>
  <c r="AH22" i="5" s="1"/>
  <c r="AI43" i="17"/>
  <c r="CJ52" i="18"/>
  <c r="CE56" i="18"/>
  <c r="CJ43" i="18"/>
  <c r="CE55" i="18"/>
  <c r="CE53" i="18"/>
  <c r="CI52" i="18"/>
  <c r="CI57" i="18" s="1"/>
  <c r="CI59" i="18" s="1"/>
  <c r="BO42" i="23" s="1"/>
  <c r="CJ38" i="18"/>
  <c r="CF26" i="18"/>
  <c r="BZ26" i="18"/>
  <c r="CJ21" i="18"/>
  <c r="CJ44" i="18"/>
  <c r="BB241" i="19"/>
  <c r="BB213" i="19" s="1"/>
  <c r="BB170" i="19"/>
  <c r="EP45" i="18"/>
  <c r="AR30" i="17"/>
  <c r="T18" i="5"/>
  <c r="BD33" i="23"/>
  <c r="BG50" i="11"/>
  <c r="BG25" i="11"/>
  <c r="BG17" i="11"/>
  <c r="BG42" i="11"/>
  <c r="BG24" i="11"/>
  <c r="DU26" i="18"/>
  <c r="DU59" i="18" s="1"/>
  <c r="AI73" i="21" s="1"/>
  <c r="AI75" i="21" s="1"/>
  <c r="EB16" i="18"/>
  <c r="EB26" i="18" s="1"/>
  <c r="ES51" i="18"/>
  <c r="EU51" i="18"/>
  <c r="EW51" i="18"/>
  <c r="FB51" i="18"/>
  <c r="EV51" i="18"/>
  <c r="ET51" i="18"/>
  <c r="EZ51" i="18"/>
  <c r="EX51" i="18"/>
  <c r="FD51" i="18" s="1"/>
  <c r="FC51" i="18"/>
  <c r="FA51" i="18"/>
  <c r="ER51" i="18"/>
  <c r="EY51" i="18"/>
  <c r="AF33" i="23"/>
  <c r="AF38" i="23" s="1"/>
  <c r="EX45" i="18"/>
  <c r="FB45" i="18"/>
  <c r="EY45" i="18"/>
  <c r="EV45" i="18"/>
  <c r="FC45" i="18"/>
  <c r="FA45" i="18"/>
  <c r="ER45" i="18"/>
  <c r="ET45" i="18"/>
  <c r="EZ45" i="18"/>
  <c r="EW45" i="18"/>
  <c r="ES45" i="18"/>
  <c r="EU45" i="18"/>
  <c r="BF42" i="11"/>
  <c r="BF17" i="11"/>
  <c r="BF50" i="11"/>
  <c r="BF25" i="11"/>
  <c r="BF24" i="11"/>
  <c r="BD17" i="11"/>
  <c r="BP17" i="11" s="1"/>
  <c r="BD50" i="11"/>
  <c r="BP50" i="11" s="1"/>
  <c r="BD25" i="11"/>
  <c r="BD42" i="11"/>
  <c r="BD24" i="11"/>
  <c r="AQ16" i="5"/>
  <c r="AQ77" i="21" s="1"/>
  <c r="AQ28" i="5"/>
  <c r="P42" i="18"/>
  <c r="U42" i="18" s="1"/>
  <c r="EQ42" i="18"/>
  <c r="AQ247" i="19"/>
  <c r="BC247" i="19" s="1"/>
  <c r="BC204" i="19"/>
  <c r="AS67" i="21"/>
  <c r="AS66" i="21" s="1"/>
  <c r="AS42" i="21" s="1"/>
  <c r="AS71" i="21" s="1"/>
  <c r="AS10" i="11"/>
  <c r="AT10" i="11"/>
  <c r="AT67" i="21"/>
  <c r="AT66" i="21" s="1"/>
  <c r="AT42" i="21" s="1"/>
  <c r="AT71" i="21" s="1"/>
  <c r="AZ10" i="11"/>
  <c r="AQ67" i="21"/>
  <c r="AQ10" i="11"/>
  <c r="AW10" i="11"/>
  <c r="AW67" i="21"/>
  <c r="AW66" i="21" s="1"/>
  <c r="AW42" i="21" s="1"/>
  <c r="AW71" i="21" s="1"/>
  <c r="AX67" i="21"/>
  <c r="AX66" i="21" s="1"/>
  <c r="AX42" i="21" s="1"/>
  <c r="AX71" i="21" s="1"/>
  <c r="AX10" i="11"/>
  <c r="AU67" i="21"/>
  <c r="AU66" i="21" s="1"/>
  <c r="AU42" i="21" s="1"/>
  <c r="AU71" i="21" s="1"/>
  <c r="AU10" i="11"/>
  <c r="BB10" i="11"/>
  <c r="BB67" i="21"/>
  <c r="BB66" i="21" s="1"/>
  <c r="BB42" i="21" s="1"/>
  <c r="BB71" i="21" s="1"/>
  <c r="AY67" i="21"/>
  <c r="N17" i="23"/>
  <c r="BP29" i="11"/>
  <c r="BD35" i="11"/>
  <c r="AP10" i="11"/>
  <c r="BN46" i="11"/>
  <c r="BO46" i="11"/>
  <c r="EB29" i="18"/>
  <c r="EB57" i="18" s="1"/>
  <c r="EB59" i="18" s="1"/>
  <c r="DP57" i="18"/>
  <c r="DP59" i="18" s="1"/>
  <c r="AD73" i="21" s="1"/>
  <c r="BE54" i="11"/>
  <c r="BO54" i="11"/>
  <c r="BJ40" i="11"/>
  <c r="BF40" i="11"/>
  <c r="BJ52" i="11"/>
  <c r="FC33" i="18"/>
  <c r="EZ33" i="18"/>
  <c r="ER33" i="18"/>
  <c r="FA33" i="18"/>
  <c r="ET33" i="18"/>
  <c r="EX33" i="18"/>
  <c r="EU33" i="18"/>
  <c r="EY33" i="18"/>
  <c r="FB33" i="18"/>
  <c r="EV33" i="18"/>
  <c r="ES33" i="18"/>
  <c r="EW33" i="18"/>
  <c r="EC29" i="18"/>
  <c r="O29" i="18"/>
  <c r="O57" i="18" s="1"/>
  <c r="O59" i="18" s="1"/>
  <c r="S57" i="18"/>
  <c r="S59" i="18" s="1"/>
  <c r="AK10" i="11"/>
  <c r="AK67" i="21"/>
  <c r="AK66" i="21" s="1"/>
  <c r="AK42" i="21" s="1"/>
  <c r="AK71" i="21" s="1"/>
  <c r="BL13" i="11"/>
  <c r="BN13" i="11"/>
  <c r="D42" i="21"/>
  <c r="P66" i="21"/>
  <c r="I35" i="23"/>
  <c r="BN45" i="11"/>
  <c r="BK45" i="11"/>
  <c r="BK51" i="11"/>
  <c r="BO51" i="11"/>
  <c r="AR12" i="11"/>
  <c r="BN14" i="11"/>
  <c r="BJ14" i="11"/>
  <c r="BE30" i="11"/>
  <c r="BP30" i="11" s="1"/>
  <c r="BJ48" i="11"/>
  <c r="BI48" i="11"/>
  <c r="BI27" i="11"/>
  <c r="BK27" i="11"/>
  <c r="L18" i="19"/>
  <c r="L43" i="22" s="1"/>
  <c r="M20" i="23" s="1"/>
  <c r="BJ20" i="11"/>
  <c r="H33" i="23"/>
  <c r="AL75" i="21"/>
  <c r="I18" i="5"/>
  <c r="AR20" i="17"/>
  <c r="BD45" i="11"/>
  <c r="BH45" i="11"/>
  <c r="BC21" i="11"/>
  <c r="BI51" i="11"/>
  <c r="BL51" i="11"/>
  <c r="AV12" i="11"/>
  <c r="I21" i="5"/>
  <c r="I34" i="23"/>
  <c r="BC39" i="11"/>
  <c r="BH30" i="11"/>
  <c r="BJ30" i="11"/>
  <c r="BL48" i="11"/>
  <c r="BM48" i="11"/>
  <c r="BG27" i="11"/>
  <c r="BO27" i="11"/>
  <c r="K18" i="19"/>
  <c r="K43" i="22" s="1"/>
  <c r="K20" i="23" s="1"/>
  <c r="BE20" i="11"/>
  <c r="I17" i="5"/>
  <c r="AK20" i="17"/>
  <c r="J17" i="23"/>
  <c r="AE10" i="11"/>
  <c r="BP44" i="11"/>
  <c r="D34" i="13"/>
  <c r="D67" i="12"/>
  <c r="F35" i="22"/>
  <c r="G32" i="5"/>
  <c r="F31" i="5"/>
  <c r="BF39" i="11"/>
  <c r="BO35" i="11"/>
  <c r="BC47" i="11"/>
  <c r="BC14" i="11"/>
  <c r="AP68" i="21"/>
  <c r="F93" i="12" s="1"/>
  <c r="F19" i="23"/>
  <c r="BJ35" i="11"/>
  <c r="BN49" i="11"/>
  <c r="BK38" i="11"/>
  <c r="BC28" i="11"/>
  <c r="BH52" i="11"/>
  <c r="AQ34" i="11"/>
  <c r="AQ68" i="21" s="1"/>
  <c r="G13" i="22"/>
  <c r="AB27" i="18"/>
  <c r="AH21" i="17"/>
  <c r="J12" i="5" s="1"/>
  <c r="AF22" i="17"/>
  <c r="AI21" i="17"/>
  <c r="AJ21" i="17"/>
  <c r="J22" i="5" s="1"/>
  <c r="BJ27" i="11"/>
  <c r="AE66" i="21"/>
  <c r="AE42" i="21" s="1"/>
  <c r="AE71" i="21" s="1"/>
  <c r="AE75" i="21" s="1"/>
  <c r="L12" i="22"/>
  <c r="AG13" i="18"/>
  <c r="BP26" i="11"/>
  <c r="BC16" i="11"/>
  <c r="BC12" i="11" s="1"/>
  <c r="BE23" i="11"/>
  <c r="BP23" i="11" s="1"/>
  <c r="BF35" i="11"/>
  <c r="BO52" i="11"/>
  <c r="AO21" i="17"/>
  <c r="J13" i="5" s="1"/>
  <c r="AM22" i="17"/>
  <c r="AP21" i="17"/>
  <c r="AQ21" i="17"/>
  <c r="J23" i="5" s="1"/>
  <c r="J35" i="23" s="1"/>
  <c r="AN10" i="11"/>
  <c r="AN67" i="21"/>
  <c r="AN66" i="21" s="1"/>
  <c r="AN42" i="21" s="1"/>
  <c r="AN71" i="21" s="1"/>
  <c r="BG36" i="11"/>
  <c r="BP21" i="11"/>
  <c r="BH35" i="11"/>
  <c r="BI46" i="11"/>
  <c r="G18" i="19"/>
  <c r="G43" i="22" s="1"/>
  <c r="G40" i="22" s="1"/>
  <c r="I17" i="19"/>
  <c r="I21" i="22" s="1"/>
  <c r="H17" i="19"/>
  <c r="H21" i="22" s="1"/>
  <c r="I18" i="19"/>
  <c r="I43" i="22" s="1"/>
  <c r="H18" i="19"/>
  <c r="H43" i="22" s="1"/>
  <c r="G17" i="19"/>
  <c r="G21" i="22" s="1"/>
  <c r="BN54" i="11"/>
  <c r="BF52" i="11"/>
  <c r="FD32" i="18"/>
  <c r="BE13" i="11"/>
  <c r="BG51" i="11"/>
  <c r="CX29" i="18"/>
  <c r="BF36" i="11"/>
  <c r="O20" i="23"/>
  <c r="P43" i="22"/>
  <c r="D37" i="12" s="1"/>
  <c r="BJ16" i="11"/>
  <c r="BM16" i="11"/>
  <c r="BI16" i="11"/>
  <c r="BK16" i="11"/>
  <c r="BK12" i="11" s="1"/>
  <c r="BN16" i="11"/>
  <c r="BF16" i="11"/>
  <c r="BO16" i="11"/>
  <c r="BG16" i="11"/>
  <c r="BL16" i="11"/>
  <c r="BD16" i="11"/>
  <c r="BE16" i="11"/>
  <c r="BH16" i="11"/>
  <c r="BJ23" i="11"/>
  <c r="BN23" i="11"/>
  <c r="BJ39" i="11"/>
  <c r="BI39" i="11"/>
  <c r="BM35" i="11"/>
  <c r="BL35" i="11"/>
  <c r="BI49" i="11"/>
  <c r="BP49" i="11" s="1"/>
  <c r="BM46" i="11"/>
  <c r="BK44" i="11"/>
  <c r="BH28" i="11"/>
  <c r="BP28" i="11" s="1"/>
  <c r="BN31" i="11"/>
  <c r="BP31" i="11" s="1"/>
  <c r="BM38" i="11"/>
  <c r="BO38" i="11"/>
  <c r="BK54" i="11"/>
  <c r="BP22" i="11"/>
  <c r="BN19" i="11"/>
  <c r="BP19" i="11" s="1"/>
  <c r="BO40" i="11"/>
  <c r="BI52" i="11"/>
  <c r="BL52" i="11"/>
  <c r="BO47" i="11"/>
  <c r="BG47" i="11"/>
  <c r="P70" i="19"/>
  <c r="D68" i="19"/>
  <c r="BM43" i="11"/>
  <c r="BP43" i="11" s="1"/>
  <c r="BI15" i="11"/>
  <c r="BP15" i="11" s="1"/>
  <c r="BI13" i="11"/>
  <c r="AR34" i="11"/>
  <c r="AR68" i="21" s="1"/>
  <c r="BC18" i="11"/>
  <c r="FD36" i="18"/>
  <c r="BF45" i="11"/>
  <c r="BC19" i="11"/>
  <c r="BM51" i="11"/>
  <c r="AV34" i="11"/>
  <c r="AV68" i="21" s="1"/>
  <c r="BO14" i="11"/>
  <c r="O40" i="22"/>
  <c r="P40" i="22" s="1"/>
  <c r="I29" i="23"/>
  <c r="I27" i="23" s="1"/>
  <c r="I11" i="5"/>
  <c r="Q66" i="21"/>
  <c r="AC67" i="21"/>
  <c r="E92" i="12" s="1"/>
  <c r="E91" i="12" s="1"/>
  <c r="BF48" i="11"/>
  <c r="BE27" i="11"/>
  <c r="BA67" i="21"/>
  <c r="BA66" i="21" s="1"/>
  <c r="BA42" i="21" s="1"/>
  <c r="BA71" i="21" s="1"/>
  <c r="BA10" i="11"/>
  <c r="EP33" i="18"/>
  <c r="BM12" i="11"/>
  <c r="BJ46" i="11"/>
  <c r="G19" i="23"/>
  <c r="BF54" i="11"/>
  <c r="BI23" i="11"/>
  <c r="BE39" i="11"/>
  <c r="BP39" i="11" s="1"/>
  <c r="BM40" i="11"/>
  <c r="BJ47" i="11"/>
  <c r="BJ45" i="11"/>
  <c r="H27" i="23"/>
  <c r="BC26" i="11"/>
  <c r="H27" i="5"/>
  <c r="H26" i="5" s="1"/>
  <c r="H16" i="5"/>
  <c r="H77" i="21" s="1"/>
  <c r="P21" i="22"/>
  <c r="D19" i="12" s="1"/>
  <c r="D11" i="13" s="1"/>
  <c r="O17" i="23"/>
  <c r="BL23" i="11"/>
  <c r="BK39" i="11"/>
  <c r="BN35" i="11"/>
  <c r="BH46" i="11"/>
  <c r="BG46" i="11"/>
  <c r="F36" i="22"/>
  <c r="G33" i="5"/>
  <c r="BC48" i="11"/>
  <c r="BJ38" i="11"/>
  <c r="BG54" i="11"/>
  <c r="BH54" i="11"/>
  <c r="BH40" i="11"/>
  <c r="BK52" i="11"/>
  <c r="BN52" i="11"/>
  <c r="BD47" i="11"/>
  <c r="BP47" i="11" s="1"/>
  <c r="H19" i="23"/>
  <c r="BD13" i="11"/>
  <c r="BL45" i="11"/>
  <c r="AC10" i="11"/>
  <c r="BD51" i="11"/>
  <c r="AY34" i="11"/>
  <c r="AY68" i="21" s="1"/>
  <c r="BG14" i="11"/>
  <c r="BE48" i="11"/>
  <c r="BC52" i="11"/>
  <c r="BD27" i="11"/>
  <c r="L17" i="19"/>
  <c r="L21" i="22" s="1"/>
  <c r="L17" i="23" s="1"/>
  <c r="BP18" i="11"/>
  <c r="G34" i="5"/>
  <c r="F37" i="22"/>
  <c r="AD66" i="21"/>
  <c r="Q70" i="19"/>
  <c r="AC98" i="19"/>
  <c r="AJ10" i="11"/>
  <c r="AJ67" i="21"/>
  <c r="AJ66" i="21" s="1"/>
  <c r="AJ42" i="21" s="1"/>
  <c r="AJ71" i="21" s="1"/>
  <c r="BP36" i="11"/>
  <c r="N20" i="23"/>
  <c r="N40" i="22"/>
  <c r="AC64" i="19"/>
  <c r="Q62" i="19"/>
  <c r="AC62" i="19" s="1"/>
  <c r="BE46" i="11"/>
  <c r="BP46" i="11" s="1"/>
  <c r="AM67" i="21"/>
  <c r="AM66" i="21" s="1"/>
  <c r="AM42" i="21" s="1"/>
  <c r="AM71" i="21" s="1"/>
  <c r="AM75" i="21" s="1"/>
  <c r="AM10" i="11"/>
  <c r="BM54" i="11"/>
  <c r="BJ54" i="11"/>
  <c r="BG40" i="11"/>
  <c r="BG52" i="11"/>
  <c r="BF13" i="11"/>
  <c r="BF12" i="11" s="1"/>
  <c r="F14" i="22"/>
  <c r="F10" i="22" s="1"/>
  <c r="AA58" i="18"/>
  <c r="BM45" i="11"/>
  <c r="CU34" i="18"/>
  <c r="CT57" i="18"/>
  <c r="BN51" i="11"/>
  <c r="BJ51" i="11"/>
  <c r="D35" i="12"/>
  <c r="D22" i="13" s="1"/>
  <c r="BD48" i="11"/>
  <c r="BF27" i="11"/>
  <c r="BL27" i="11"/>
  <c r="BG20" i="11"/>
  <c r="BP20" i="11" s="1"/>
  <c r="AD10" i="11"/>
  <c r="AF75" i="21"/>
  <c r="BL54" i="11"/>
  <c r="K19" i="23"/>
  <c r="K14" i="23" s="1"/>
  <c r="K40" i="22"/>
  <c r="BC23" i="11"/>
  <c r="BJ12" i="11"/>
  <c r="BF51" i="11"/>
  <c r="BC53" i="11"/>
  <c r="BG48" i="11"/>
  <c r="BH27" i="11"/>
  <c r="BE27" i="23" l="1"/>
  <c r="BE11" i="5"/>
  <c r="AR16" i="5"/>
  <c r="AR77" i="21" s="1"/>
  <c r="CS60" i="18"/>
  <c r="I15" i="22" s="1"/>
  <c r="I73" i="21"/>
  <c r="I75" i="21" s="1"/>
  <c r="AP43" i="22"/>
  <c r="F37" i="12" s="1"/>
  <c r="F35" i="12" s="1"/>
  <c r="F22" i="13" s="1"/>
  <c r="AO40" i="22"/>
  <c r="AP40" i="22" s="1"/>
  <c r="AK75" i="21"/>
  <c r="AR42" i="17"/>
  <c r="AG18" i="5"/>
  <c r="AG28" i="5" s="1"/>
  <c r="BF17" i="5"/>
  <c r="AK65" i="17"/>
  <c r="AS27" i="5"/>
  <c r="BE27" i="5"/>
  <c r="AW18" i="19"/>
  <c r="AW43" i="22" s="1"/>
  <c r="AW17" i="19"/>
  <c r="AW21" i="22" s="1"/>
  <c r="AX17" i="19"/>
  <c r="AX21" i="22" s="1"/>
  <c r="AX18" i="19"/>
  <c r="AX43" i="22" s="1"/>
  <c r="BH248" i="19"/>
  <c r="BH213" i="19" s="1"/>
  <c r="BH168" i="19" s="1"/>
  <c r="BH15" i="19" s="1"/>
  <c r="BH12" i="19" s="1"/>
  <c r="BH170" i="19"/>
  <c r="BP41" i="11"/>
  <c r="AI19" i="5"/>
  <c r="AI29" i="5" s="1"/>
  <c r="AY44" i="17"/>
  <c r="U35" i="23"/>
  <c r="U21" i="5"/>
  <c r="FD24" i="18"/>
  <c r="BN248" i="19"/>
  <c r="BN213" i="19" s="1"/>
  <c r="BN168" i="19" s="1"/>
  <c r="BN15" i="19" s="1"/>
  <c r="BN12" i="19" s="1"/>
  <c r="BN170" i="19"/>
  <c r="AN18" i="19"/>
  <c r="AN43" i="22" s="1"/>
  <c r="AO20" i="23" s="1"/>
  <c r="BE248" i="19"/>
  <c r="BE213" i="19" s="1"/>
  <c r="BE168" i="19" s="1"/>
  <c r="BE15" i="19" s="1"/>
  <c r="BE12" i="19" s="1"/>
  <c r="BE170" i="19"/>
  <c r="FD25" i="18"/>
  <c r="AH17" i="5"/>
  <c r="AK43" i="17"/>
  <c r="AH34" i="23"/>
  <c r="AT29" i="23"/>
  <c r="BD250" i="19"/>
  <c r="BP250" i="19" s="1"/>
  <c r="BP207" i="19"/>
  <c r="AO43" i="17"/>
  <c r="AH13" i="5" s="1"/>
  <c r="AH30" i="23" s="1"/>
  <c r="AM44" i="17"/>
  <c r="AQ43" i="17"/>
  <c r="AH23" i="5" s="1"/>
  <c r="AH35" i="23" s="1"/>
  <c r="AP43" i="17"/>
  <c r="AR26" i="5"/>
  <c r="BF34" i="23"/>
  <c r="T16" i="18"/>
  <c r="AT18" i="19"/>
  <c r="AT43" i="22" s="1"/>
  <c r="AT40" i="22" s="1"/>
  <c r="AT17" i="19"/>
  <c r="AT21" i="22" s="1"/>
  <c r="AI40" i="22"/>
  <c r="AI20" i="23"/>
  <c r="AZ168" i="19"/>
  <c r="AZ15" i="19" s="1"/>
  <c r="AZ12" i="19" s="1"/>
  <c r="AI31" i="23"/>
  <c r="U18" i="5"/>
  <c r="AR31" i="17"/>
  <c r="BO248" i="19"/>
  <c r="BO213" i="19" s="1"/>
  <c r="BO170" i="19"/>
  <c r="BO168" i="19" s="1"/>
  <c r="BO15" i="19" s="1"/>
  <c r="BO12" i="19" s="1"/>
  <c r="AO17" i="19"/>
  <c r="AO21" i="22" s="1"/>
  <c r="FB47" i="18"/>
  <c r="ER47" i="18"/>
  <c r="EU47" i="18"/>
  <c r="FA47" i="18"/>
  <c r="EV47" i="18"/>
  <c r="EZ47" i="18"/>
  <c r="ET47" i="18"/>
  <c r="EW47" i="18"/>
  <c r="FC47" i="18"/>
  <c r="EY47" i="18"/>
  <c r="ES47" i="18"/>
  <c r="EX47" i="18"/>
  <c r="CB59" i="18"/>
  <c r="BH42" i="23" s="1"/>
  <c r="AN75" i="21"/>
  <c r="AQ26" i="5"/>
  <c r="AH29" i="23"/>
  <c r="AF56" i="17"/>
  <c r="AH55" i="17"/>
  <c r="AU12" i="5" s="1"/>
  <c r="AI55" i="17"/>
  <c r="AJ55" i="17"/>
  <c r="AU22" i="5" s="1"/>
  <c r="BD254" i="19"/>
  <c r="BP254" i="19" s="1"/>
  <c r="BP211" i="19"/>
  <c r="EP15" i="18"/>
  <c r="AG30" i="23"/>
  <c r="AG27" i="23" s="1"/>
  <c r="BE18" i="5"/>
  <c r="BE28" i="5" s="1"/>
  <c r="AR64" i="17"/>
  <c r="EX15" i="18"/>
  <c r="EZ15" i="18"/>
  <c r="ET15" i="18"/>
  <c r="EY15" i="18"/>
  <c r="ES15" i="18"/>
  <c r="FC15" i="18"/>
  <c r="EW15" i="18"/>
  <c r="EU15" i="18"/>
  <c r="FA15" i="18"/>
  <c r="FB15" i="18"/>
  <c r="ER15" i="18"/>
  <c r="EV15" i="18"/>
  <c r="AS35" i="23"/>
  <c r="AS33" i="23" s="1"/>
  <c r="BL170" i="19"/>
  <c r="BL248" i="19"/>
  <c r="BL213" i="19" s="1"/>
  <c r="AF67" i="17"/>
  <c r="AH66" i="17"/>
  <c r="BG12" i="5" s="1"/>
  <c r="AJ66" i="17"/>
  <c r="BG22" i="5" s="1"/>
  <c r="AI66" i="17"/>
  <c r="EJ16" i="18"/>
  <c r="EJ26" i="18" s="1"/>
  <c r="EL16" i="18"/>
  <c r="EL26" i="18" s="1"/>
  <c r="EH16" i="18"/>
  <c r="EH26" i="18" s="1"/>
  <c r="EI16" i="18"/>
  <c r="EI26" i="18" s="1"/>
  <c r="EN16" i="18"/>
  <c r="EN26" i="18" s="1"/>
  <c r="EF16" i="18"/>
  <c r="EF26" i="18" s="1"/>
  <c r="EO16" i="18"/>
  <c r="EO26" i="18" s="1"/>
  <c r="ED16" i="18"/>
  <c r="EE16" i="18"/>
  <c r="EE26" i="18" s="1"/>
  <c r="EK16" i="18"/>
  <c r="EK26" i="18" s="1"/>
  <c r="EM16" i="18"/>
  <c r="EM26" i="18" s="1"/>
  <c r="EG16" i="18"/>
  <c r="EG26" i="18" s="1"/>
  <c r="BD28" i="5"/>
  <c r="BD26" i="5" s="1"/>
  <c r="AQ38" i="23"/>
  <c r="AV168" i="19"/>
  <c r="AV15" i="19" s="1"/>
  <c r="AV12" i="19" s="1"/>
  <c r="AH17" i="19"/>
  <c r="AH21" i="22" s="1"/>
  <c r="AH17" i="23" s="1"/>
  <c r="AV45" i="17"/>
  <c r="AJ14" i="5" s="1"/>
  <c r="AJ31" i="23" s="1"/>
  <c r="AT46" i="17"/>
  <c r="AW45" i="17"/>
  <c r="AX45" i="17"/>
  <c r="AJ24" i="5" s="1"/>
  <c r="AJ36" i="23" s="1"/>
  <c r="U30" i="23"/>
  <c r="U27" i="23" s="1"/>
  <c r="U11" i="5"/>
  <c r="EP42" i="18"/>
  <c r="EP51" i="18"/>
  <c r="AJ75" i="21"/>
  <c r="BH12" i="11"/>
  <c r="BN34" i="11"/>
  <c r="BN68" i="21" s="1"/>
  <c r="AR53" i="17"/>
  <c r="AS18" i="5"/>
  <c r="BF29" i="23"/>
  <c r="BG248" i="19"/>
  <c r="BG213" i="19" s="1"/>
  <c r="BG168" i="19" s="1"/>
  <c r="BG15" i="19" s="1"/>
  <c r="BG12" i="19" s="1"/>
  <c r="BG170" i="19"/>
  <c r="AF26" i="5"/>
  <c r="CE57" i="18"/>
  <c r="CE59" i="18" s="1"/>
  <c r="BK42" i="23" s="1"/>
  <c r="BE21" i="5"/>
  <c r="EP20" i="18"/>
  <c r="FD46" i="18"/>
  <c r="AO32" i="17"/>
  <c r="V13" i="5" s="1"/>
  <c r="AM33" i="17"/>
  <c r="AP32" i="17"/>
  <c r="AQ32" i="17"/>
  <c r="V23" i="5" s="1"/>
  <c r="AM40" i="22"/>
  <c r="K59" i="18"/>
  <c r="BG19" i="5"/>
  <c r="AY66" i="17"/>
  <c r="FD43" i="18"/>
  <c r="FD44" i="18"/>
  <c r="AG27" i="5"/>
  <c r="BG12" i="11"/>
  <c r="BP24" i="11"/>
  <c r="AQ213" i="19"/>
  <c r="BC241" i="19"/>
  <c r="AS168" i="19"/>
  <c r="AS15" i="19" s="1"/>
  <c r="AS12" i="19" s="1"/>
  <c r="FD48" i="18"/>
  <c r="AO65" i="17"/>
  <c r="BF13" i="5" s="1"/>
  <c r="AM66" i="17"/>
  <c r="AQ65" i="17"/>
  <c r="BF23" i="5" s="1"/>
  <c r="BF35" i="23" s="1"/>
  <c r="AP65" i="17"/>
  <c r="AM55" i="17"/>
  <c r="AO54" i="17"/>
  <c r="AT13" i="5" s="1"/>
  <c r="AT30" i="23" s="1"/>
  <c r="AP54" i="17"/>
  <c r="AQ54" i="17"/>
  <c r="AT23" i="5" s="1"/>
  <c r="AT35" i="23" s="1"/>
  <c r="AD168" i="19"/>
  <c r="AP213" i="19"/>
  <c r="AF16" i="5"/>
  <c r="AF77" i="21" s="1"/>
  <c r="BE33" i="23"/>
  <c r="BE38" i="23" s="1"/>
  <c r="AU19" i="5"/>
  <c r="AY55" i="17"/>
  <c r="CU15" i="18"/>
  <c r="CT26" i="18"/>
  <c r="CC57" i="18"/>
  <c r="CC59" i="18" s="1"/>
  <c r="BI42" i="23" s="1"/>
  <c r="BL60" i="18"/>
  <c r="BM60" i="18" s="1"/>
  <c r="BN60" i="18" s="1"/>
  <c r="BO60" i="18" s="1"/>
  <c r="BP60" i="18" s="1"/>
  <c r="BQ60" i="18" s="1"/>
  <c r="BR60" i="18" s="1"/>
  <c r="BS60" i="18" s="1"/>
  <c r="BT60" i="18" s="1"/>
  <c r="BU60" i="18" s="1"/>
  <c r="BV60" i="18" s="1"/>
  <c r="CU10" i="18"/>
  <c r="CT12" i="18"/>
  <c r="BY57" i="18"/>
  <c r="BY59" i="18" s="1"/>
  <c r="BE42" i="23" s="1"/>
  <c r="T28" i="5"/>
  <c r="T26" i="5" s="1"/>
  <c r="T16" i="5"/>
  <c r="T77" i="21" s="1"/>
  <c r="BD252" i="19"/>
  <c r="BP252" i="19" s="1"/>
  <c r="BP209" i="19"/>
  <c r="BP40" i="11"/>
  <c r="CT59" i="18"/>
  <c r="AH44" i="17"/>
  <c r="AI12" i="5" s="1"/>
  <c r="AF45" i="17"/>
  <c r="AI44" i="17"/>
  <c r="AJ44" i="17"/>
  <c r="AI22" i="5" s="1"/>
  <c r="BP52" i="11"/>
  <c r="T29" i="18"/>
  <c r="BC170" i="19"/>
  <c r="BD249" i="19"/>
  <c r="BP249" i="19" s="1"/>
  <c r="BP206" i="19"/>
  <c r="FD50" i="18"/>
  <c r="AS30" i="23"/>
  <c r="AS27" i="23" s="1"/>
  <c r="BM248" i="19"/>
  <c r="BM213" i="19" s="1"/>
  <c r="BM168" i="19" s="1"/>
  <c r="BM15" i="19" s="1"/>
  <c r="BM12" i="19" s="1"/>
  <c r="BM170" i="19"/>
  <c r="AI17" i="23"/>
  <c r="AI14" i="23" s="1"/>
  <c r="S38" i="23"/>
  <c r="BD27" i="23"/>
  <c r="BD38" i="23" s="1"/>
  <c r="AH40" i="22"/>
  <c r="AH20" i="23"/>
  <c r="FD31" i="18"/>
  <c r="AV67" i="17"/>
  <c r="BH14" i="5" s="1"/>
  <c r="AT68" i="17"/>
  <c r="AX67" i="17"/>
  <c r="BH24" i="5" s="1"/>
  <c r="AW67" i="17"/>
  <c r="ER20" i="18"/>
  <c r="EV20" i="18"/>
  <c r="EW20" i="18"/>
  <c r="EX20" i="18"/>
  <c r="EU20" i="18"/>
  <c r="ES20" i="18"/>
  <c r="ET20" i="18"/>
  <c r="FA20" i="18"/>
  <c r="FC20" i="18"/>
  <c r="EZ20" i="18"/>
  <c r="FB20" i="18"/>
  <c r="EY20" i="18"/>
  <c r="FD45" i="18"/>
  <c r="BD251" i="19"/>
  <c r="BP251" i="19" s="1"/>
  <c r="BP208" i="19"/>
  <c r="BI34" i="11"/>
  <c r="BI68" i="21" s="1"/>
  <c r="BB168" i="19"/>
  <c r="BB15" i="19" s="1"/>
  <c r="BB12" i="19" s="1"/>
  <c r="BO12" i="11"/>
  <c r="M17" i="23"/>
  <c r="BC34" i="11"/>
  <c r="BK34" i="11"/>
  <c r="BK68" i="21" s="1"/>
  <c r="BP54" i="11"/>
  <c r="BP25" i="11"/>
  <c r="AY168" i="19"/>
  <c r="AY15" i="19" s="1"/>
  <c r="AY12" i="19" s="1"/>
  <c r="AY18" i="19" s="1"/>
  <c r="AY43" i="22" s="1"/>
  <c r="BP210" i="19"/>
  <c r="BD253" i="19"/>
  <c r="BP253" i="19" s="1"/>
  <c r="AU168" i="19"/>
  <c r="AU15" i="19" s="1"/>
  <c r="AU12" i="19" s="1"/>
  <c r="AV17" i="19" s="1"/>
  <c r="AV21" i="22" s="1"/>
  <c r="BK248" i="19"/>
  <c r="BK213" i="19" s="1"/>
  <c r="BK168" i="19" s="1"/>
  <c r="BK15" i="19" s="1"/>
  <c r="BK12" i="19" s="1"/>
  <c r="BK170" i="19"/>
  <c r="BF248" i="19"/>
  <c r="BF213" i="19" s="1"/>
  <c r="BF170" i="19"/>
  <c r="BP42" i="11"/>
  <c r="AE26" i="5"/>
  <c r="FD23" i="18"/>
  <c r="CJ24" i="18"/>
  <c r="CJ26" i="18" s="1"/>
  <c r="AV56" i="17"/>
  <c r="AV14" i="5" s="1"/>
  <c r="AT57" i="17"/>
  <c r="AX56" i="17"/>
  <c r="AV24" i="5" s="1"/>
  <c r="AV36" i="23" s="1"/>
  <c r="AW56" i="17"/>
  <c r="BJ248" i="19"/>
  <c r="BJ213" i="19" s="1"/>
  <c r="BJ170" i="19"/>
  <c r="AK17" i="19"/>
  <c r="AK21" i="22" s="1"/>
  <c r="AL17" i="19"/>
  <c r="AL21" i="22" s="1"/>
  <c r="AJ18" i="19"/>
  <c r="AJ43" i="22" s="1"/>
  <c r="AK18" i="19"/>
  <c r="AK43" i="22" s="1"/>
  <c r="AJ17" i="19"/>
  <c r="AJ21" i="22" s="1"/>
  <c r="AJ17" i="23" s="1"/>
  <c r="AL18" i="19"/>
  <c r="AL43" i="22" s="1"/>
  <c r="AM20" i="23" s="1"/>
  <c r="AN17" i="19"/>
  <c r="AN21" i="22" s="1"/>
  <c r="AN17" i="23" s="1"/>
  <c r="FD21" i="18"/>
  <c r="T38" i="23"/>
  <c r="BX59" i="18"/>
  <c r="BD42" i="23" s="1"/>
  <c r="AT17" i="5"/>
  <c r="AK54" i="17"/>
  <c r="AP73" i="21"/>
  <c r="F98" i="12" s="1"/>
  <c r="ES42" i="18"/>
  <c r="ER42" i="18"/>
  <c r="ET42" i="18"/>
  <c r="EU42" i="18"/>
  <c r="EY42" i="18"/>
  <c r="FC42" i="18"/>
  <c r="EW42" i="18"/>
  <c r="EX42" i="18"/>
  <c r="EV42" i="18"/>
  <c r="FB42" i="18"/>
  <c r="EZ42" i="18"/>
  <c r="FA42" i="18"/>
  <c r="CJ57" i="18"/>
  <c r="CJ59" i="18" s="1"/>
  <c r="BA168" i="19"/>
  <c r="BA15" i="19" s="1"/>
  <c r="BA12" i="19" s="1"/>
  <c r="BB17" i="19" s="1"/>
  <c r="BB21" i="22" s="1"/>
  <c r="AT34" i="23"/>
  <c r="BD248" i="19"/>
  <c r="BD170" i="19"/>
  <c r="BP205" i="19"/>
  <c r="FD55" i="18"/>
  <c r="AG35" i="23"/>
  <c r="S26" i="5"/>
  <c r="CJ53" i="18"/>
  <c r="AI36" i="23"/>
  <c r="EU22" i="18"/>
  <c r="ES22" i="18"/>
  <c r="EZ22" i="18"/>
  <c r="EX22" i="18"/>
  <c r="EY22" i="18"/>
  <c r="FC22" i="18"/>
  <c r="EW22" i="18"/>
  <c r="ER22" i="18"/>
  <c r="FB22" i="18"/>
  <c r="ET22" i="18"/>
  <c r="EV22" i="18"/>
  <c r="FA22" i="18"/>
  <c r="BI248" i="19"/>
  <c r="BI213" i="19" s="1"/>
  <c r="BI168" i="19" s="1"/>
  <c r="BI15" i="19" s="1"/>
  <c r="BI12" i="19" s="1"/>
  <c r="BI170" i="19"/>
  <c r="BC10" i="11"/>
  <c r="BH67" i="21"/>
  <c r="BG10" i="11"/>
  <c r="BG67" i="21"/>
  <c r="BG66" i="21" s="1"/>
  <c r="BG42" i="21" s="1"/>
  <c r="BG71" i="21" s="1"/>
  <c r="BO67" i="21"/>
  <c r="I20" i="23"/>
  <c r="I40" i="22"/>
  <c r="M12" i="22"/>
  <c r="AH13" i="18"/>
  <c r="BD12" i="11"/>
  <c r="BP13" i="11"/>
  <c r="H38" i="23"/>
  <c r="BF67" i="21"/>
  <c r="BJ67" i="21"/>
  <c r="BP48" i="11"/>
  <c r="J30" i="23"/>
  <c r="I27" i="5"/>
  <c r="I16" i="5"/>
  <c r="I77" i="21" s="1"/>
  <c r="EG29" i="18"/>
  <c r="EG57" i="18" s="1"/>
  <c r="EG59" i="18" s="1"/>
  <c r="AT73" i="21" s="1"/>
  <c r="AT75" i="21" s="1"/>
  <c r="EO29" i="18"/>
  <c r="EO57" i="18" s="1"/>
  <c r="EO59" i="18" s="1"/>
  <c r="BB73" i="21" s="1"/>
  <c r="BB75" i="21" s="1"/>
  <c r="EH29" i="18"/>
  <c r="EH57" i="18" s="1"/>
  <c r="EI29" i="18"/>
  <c r="EI57" i="18" s="1"/>
  <c r="EI59" i="18" s="1"/>
  <c r="AV73" i="21" s="1"/>
  <c r="EJ29" i="18"/>
  <c r="EJ57" i="18" s="1"/>
  <c r="EJ59" i="18" s="1"/>
  <c r="AW73" i="21" s="1"/>
  <c r="AW75" i="21" s="1"/>
  <c r="EE29" i="18"/>
  <c r="EE57" i="18" s="1"/>
  <c r="EE59" i="18" s="1"/>
  <c r="AR73" i="21" s="1"/>
  <c r="EF29" i="18"/>
  <c r="EF57" i="18" s="1"/>
  <c r="EF59" i="18" s="1"/>
  <c r="AS73" i="21" s="1"/>
  <c r="AS75" i="21" s="1"/>
  <c r="EK29" i="18"/>
  <c r="EK57" i="18" s="1"/>
  <c r="EK59" i="18" s="1"/>
  <c r="AX73" i="21" s="1"/>
  <c r="AX75" i="21" s="1"/>
  <c r="EL29" i="18"/>
  <c r="EL57" i="18" s="1"/>
  <c r="EL59" i="18" s="1"/>
  <c r="AY73" i="21" s="1"/>
  <c r="EM29" i="18"/>
  <c r="EM57" i="18" s="1"/>
  <c r="EN29" i="18"/>
  <c r="EN57" i="18" s="1"/>
  <c r="EN59" i="18" s="1"/>
  <c r="BA73" i="21" s="1"/>
  <c r="ED29" i="18"/>
  <c r="J73" i="21"/>
  <c r="J75" i="21" s="1"/>
  <c r="CT60" i="18"/>
  <c r="J15" i="22" s="1"/>
  <c r="BG34" i="11"/>
  <c r="BG68" i="21" s="1"/>
  <c r="AP67" i="21"/>
  <c r="F92" i="12" s="1"/>
  <c r="F91" i="12" s="1"/>
  <c r="BP27" i="11"/>
  <c r="E34" i="13"/>
  <c r="E67" i="12"/>
  <c r="D60" i="19"/>
  <c r="P68" i="19"/>
  <c r="D42" i="22"/>
  <c r="CY29" i="18"/>
  <c r="CZ29" i="18"/>
  <c r="H20" i="23"/>
  <c r="H40" i="22"/>
  <c r="BC68" i="21"/>
  <c r="G93" i="12" s="1"/>
  <c r="BE34" i="11"/>
  <c r="BE68" i="21" s="1"/>
  <c r="D71" i="21"/>
  <c r="D75" i="21" s="1"/>
  <c r="D81" i="21" s="1"/>
  <c r="P42" i="21"/>
  <c r="P71" i="21" s="1"/>
  <c r="EQ29" i="18"/>
  <c r="P29" i="18"/>
  <c r="P57" i="18" s="1"/>
  <c r="T57" i="18"/>
  <c r="BP35" i="11"/>
  <c r="BD34" i="11"/>
  <c r="BD68" i="21" s="1"/>
  <c r="J34" i="23"/>
  <c r="J21" i="5"/>
  <c r="G35" i="22"/>
  <c r="H32" i="5"/>
  <c r="G31" i="5"/>
  <c r="BN12" i="11"/>
  <c r="BL34" i="11"/>
  <c r="BL68" i="21" s="1"/>
  <c r="BP16" i="11"/>
  <c r="H17" i="23"/>
  <c r="H14" i="23" s="1"/>
  <c r="BF34" i="11"/>
  <c r="BF68" i="21" s="1"/>
  <c r="I33" i="23"/>
  <c r="I38" i="23" s="1"/>
  <c r="BL12" i="11"/>
  <c r="J17" i="5"/>
  <c r="AK21" i="17"/>
  <c r="BP45" i="11"/>
  <c r="L20" i="23"/>
  <c r="L14" i="23" s="1"/>
  <c r="L40" i="22"/>
  <c r="G14" i="22"/>
  <c r="G10" i="22" s="1"/>
  <c r="AB58" i="18"/>
  <c r="G37" i="22"/>
  <c r="H34" i="5"/>
  <c r="G36" i="22"/>
  <c r="H33" i="5"/>
  <c r="O14" i="23"/>
  <c r="BK67" i="21"/>
  <c r="BK10" i="11"/>
  <c r="BM34" i="11"/>
  <c r="BM68" i="21" s="1"/>
  <c r="BE12" i="11"/>
  <c r="I17" i="23"/>
  <c r="AF23" i="17"/>
  <c r="AH22" i="17"/>
  <c r="K12" i="5" s="1"/>
  <c r="AI22" i="17"/>
  <c r="AJ22" i="17"/>
  <c r="K22" i="5" s="1"/>
  <c r="D32" i="13"/>
  <c r="D96" i="12"/>
  <c r="FD33" i="18"/>
  <c r="N14" i="23"/>
  <c r="AQ66" i="21"/>
  <c r="J29" i="23"/>
  <c r="J11" i="5"/>
  <c r="I28" i="5"/>
  <c r="Q42" i="21"/>
  <c r="AC66" i="21"/>
  <c r="BI12" i="11"/>
  <c r="BP14" i="11"/>
  <c r="AV10" i="11"/>
  <c r="AV67" i="21"/>
  <c r="AV66" i="21" s="1"/>
  <c r="AV42" i="21" s="1"/>
  <c r="AV71" i="21" s="1"/>
  <c r="AR67" i="21"/>
  <c r="AR66" i="21" s="1"/>
  <c r="AR42" i="21" s="1"/>
  <c r="AR71" i="21" s="1"/>
  <c r="AR10" i="11"/>
  <c r="AR21" i="17"/>
  <c r="J18" i="5"/>
  <c r="J28" i="5" s="1"/>
  <c r="J14" i="23"/>
  <c r="AC70" i="19"/>
  <c r="Q68" i="19"/>
  <c r="BH34" i="11"/>
  <c r="BH68" i="21" s="1"/>
  <c r="AO22" i="17"/>
  <c r="K13" i="5" s="1"/>
  <c r="K30" i="23" s="1"/>
  <c r="AM23" i="17"/>
  <c r="AP22" i="17"/>
  <c r="AQ22" i="17"/>
  <c r="K23" i="5" s="1"/>
  <c r="K35" i="23" s="1"/>
  <c r="H13" i="22"/>
  <c r="AC27" i="18"/>
  <c r="BJ34" i="11"/>
  <c r="BJ68" i="21" s="1"/>
  <c r="BO34" i="11"/>
  <c r="BO68" i="21" s="1"/>
  <c r="AY66" i="21"/>
  <c r="AY42" i="21" s="1"/>
  <c r="AY71" i="21" s="1"/>
  <c r="AY75" i="21" s="1"/>
  <c r="CV34" i="18"/>
  <c r="CU57" i="18"/>
  <c r="AP66" i="21"/>
  <c r="AD42" i="21"/>
  <c r="BM67" i="21"/>
  <c r="BA75" i="21"/>
  <c r="BP51" i="11"/>
  <c r="J20" i="23"/>
  <c r="M14" i="23"/>
  <c r="AY10" i="11"/>
  <c r="AT33" i="23" l="1"/>
  <c r="AG16" i="5"/>
  <c r="AG77" i="21" s="1"/>
  <c r="AG26" i="5"/>
  <c r="AH11" i="5"/>
  <c r="AT21" i="5"/>
  <c r="AY20" i="23"/>
  <c r="AY40" i="22"/>
  <c r="EH59" i="18"/>
  <c r="AU73" i="21" s="1"/>
  <c r="AU75" i="21" s="1"/>
  <c r="AT27" i="5"/>
  <c r="AJ40" i="22"/>
  <c r="AJ20" i="23"/>
  <c r="AV31" i="23"/>
  <c r="BF168" i="19"/>
  <c r="BF15" i="19" s="1"/>
  <c r="BF12" i="19" s="1"/>
  <c r="BM66" i="21"/>
  <c r="BM42" i="21" s="1"/>
  <c r="BM71" i="21" s="1"/>
  <c r="EM59" i="18"/>
  <c r="AZ73" i="21" s="1"/>
  <c r="AZ75" i="21" s="1"/>
  <c r="BP42" i="23"/>
  <c r="H150" i="12" s="1"/>
  <c r="H52" i="13" s="1"/>
  <c r="AL17" i="23"/>
  <c r="BH36" i="23"/>
  <c r="AF46" i="17"/>
  <c r="AH45" i="17"/>
  <c r="AJ12" i="5" s="1"/>
  <c r="AJ45" i="17"/>
  <c r="AJ22" i="5" s="1"/>
  <c r="AI45" i="17"/>
  <c r="AD15" i="19"/>
  <c r="AP168" i="19"/>
  <c r="AO66" i="17"/>
  <c r="BG13" i="5" s="1"/>
  <c r="BG30" i="23" s="1"/>
  <c r="AM67" i="17"/>
  <c r="AP66" i="17"/>
  <c r="AQ66" i="17"/>
  <c r="BG23" i="5" s="1"/>
  <c r="BG35" i="23" s="1"/>
  <c r="AS28" i="5"/>
  <c r="AS26" i="5" s="1"/>
  <c r="AM17" i="23"/>
  <c r="AM14" i="23" s="1"/>
  <c r="EP16" i="18"/>
  <c r="EP26" i="18" s="1"/>
  <c r="AK66" i="17"/>
  <c r="BG17" i="5"/>
  <c r="AF57" i="17"/>
  <c r="AH56" i="17"/>
  <c r="AV12" i="5" s="1"/>
  <c r="AI56" i="17"/>
  <c r="AJ56" i="17"/>
  <c r="AV22" i="5" s="1"/>
  <c r="AV18" i="19"/>
  <c r="AV43" i="22" s="1"/>
  <c r="BE26" i="5"/>
  <c r="AJ14" i="23"/>
  <c r="AT58" i="17"/>
  <c r="AV57" i="17"/>
  <c r="AW14" i="5" s="1"/>
  <c r="AW31" i="23" s="1"/>
  <c r="AX57" i="17"/>
  <c r="AW24" i="5" s="1"/>
  <c r="AW36" i="23" s="1"/>
  <c r="AW57" i="17"/>
  <c r="FD20" i="18"/>
  <c r="BM10" i="11"/>
  <c r="BP170" i="19"/>
  <c r="AK17" i="23"/>
  <c r="AK14" i="23" s="1"/>
  <c r="AT69" i="17"/>
  <c r="AV68" i="17"/>
  <c r="BI14" i="5" s="1"/>
  <c r="BI31" i="23" s="1"/>
  <c r="AX68" i="17"/>
  <c r="BI24" i="5" s="1"/>
  <c r="BI36" i="23" s="1"/>
  <c r="AW68" i="17"/>
  <c r="AI29" i="23"/>
  <c r="AU29" i="5"/>
  <c r="BF30" i="23"/>
  <c r="BF27" i="23" s="1"/>
  <c r="BG34" i="23"/>
  <c r="FD15" i="18"/>
  <c r="ED26" i="18"/>
  <c r="U28" i="5"/>
  <c r="U16" i="5"/>
  <c r="U77" i="21" s="1"/>
  <c r="AS38" i="23"/>
  <c r="AH27" i="5"/>
  <c r="AX20" i="23"/>
  <c r="AX40" i="22"/>
  <c r="AS16" i="5"/>
  <c r="AS77" i="21" s="1"/>
  <c r="BB17" i="23"/>
  <c r="BC21" i="22"/>
  <c r="G19" i="12" s="1"/>
  <c r="G11" i="13" s="1"/>
  <c r="I14" i="23"/>
  <c r="BH31" i="23"/>
  <c r="AT18" i="5"/>
  <c r="AT28" i="5" s="1"/>
  <c r="AR54" i="17"/>
  <c r="V35" i="23"/>
  <c r="V33" i="23" s="1"/>
  <c r="V21" i="5"/>
  <c r="BG29" i="23"/>
  <c r="AH27" i="23"/>
  <c r="FD47" i="18"/>
  <c r="AU18" i="19"/>
  <c r="AU43" i="22" s="1"/>
  <c r="AY17" i="19"/>
  <c r="AY21" i="22" s="1"/>
  <c r="AY17" i="23" s="1"/>
  <c r="AY14" i="23" s="1"/>
  <c r="FD22" i="18"/>
  <c r="AK40" i="22"/>
  <c r="AK20" i="23"/>
  <c r="BD213" i="19"/>
  <c r="BP248" i="19"/>
  <c r="AV75" i="21"/>
  <c r="BK66" i="21"/>
  <c r="BK42" i="21" s="1"/>
  <c r="BK71" i="21" s="1"/>
  <c r="BJ168" i="19"/>
  <c r="BJ15" i="19" s="1"/>
  <c r="BJ12" i="19" s="1"/>
  <c r="CV10" i="18"/>
  <c r="CU12" i="18"/>
  <c r="AG33" i="23"/>
  <c r="AR32" i="17"/>
  <c r="V18" i="5"/>
  <c r="AH67" i="17"/>
  <c r="BH12" i="5" s="1"/>
  <c r="AF68" i="17"/>
  <c r="AJ67" i="17"/>
  <c r="BH22" i="5" s="1"/>
  <c r="AI67" i="17"/>
  <c r="AU17" i="19"/>
  <c r="AU21" i="22" s="1"/>
  <c r="AU17" i="23" s="1"/>
  <c r="U33" i="23"/>
  <c r="AX17" i="23"/>
  <c r="AX14" i="23" s="1"/>
  <c r="CU59" i="18"/>
  <c r="K73" i="21" s="1"/>
  <c r="K75" i="21" s="1"/>
  <c r="FD42" i="18"/>
  <c r="AL20" i="23"/>
  <c r="AL40" i="22"/>
  <c r="AY56" i="17"/>
  <c r="AV19" i="5"/>
  <c r="AV29" i="5" s="1"/>
  <c r="BX60" i="18"/>
  <c r="BY60" i="18" s="1"/>
  <c r="BZ60" i="18" s="1"/>
  <c r="CA60" i="18" s="1"/>
  <c r="CB60" i="18" s="1"/>
  <c r="CC60" i="18" s="1"/>
  <c r="CD60" i="18" s="1"/>
  <c r="CE60" i="18" s="1"/>
  <c r="CF60" i="18" s="1"/>
  <c r="CG60" i="18" s="1"/>
  <c r="CH60" i="18" s="1"/>
  <c r="CI60" i="18" s="1"/>
  <c r="AO55" i="17"/>
  <c r="AU13" i="5" s="1"/>
  <c r="AU11" i="5" s="1"/>
  <c r="AM56" i="17"/>
  <c r="AP55" i="17"/>
  <c r="AQ55" i="17"/>
  <c r="AU23" i="5" s="1"/>
  <c r="AU35" i="23" s="1"/>
  <c r="AM34" i="17"/>
  <c r="AO33" i="17"/>
  <c r="W13" i="5" s="1"/>
  <c r="AQ33" i="17"/>
  <c r="W23" i="5" s="1"/>
  <c r="AP33" i="17"/>
  <c r="AJ19" i="5"/>
  <c r="AY45" i="17"/>
  <c r="BL168" i="19"/>
  <c r="BL15" i="19" s="1"/>
  <c r="BL12" i="19" s="1"/>
  <c r="AZ18" i="19"/>
  <c r="AZ43" i="22" s="1"/>
  <c r="BA17" i="19"/>
  <c r="BA21" i="22" s="1"/>
  <c r="BA18" i="19"/>
  <c r="BA43" i="22" s="1"/>
  <c r="AZ17" i="19"/>
  <c r="AZ21" i="22" s="1"/>
  <c r="BB18" i="19"/>
  <c r="BB43" i="22" s="1"/>
  <c r="AH18" i="5"/>
  <c r="AR43" i="17"/>
  <c r="AT11" i="5"/>
  <c r="BM17" i="19"/>
  <c r="BM21" i="22" s="1"/>
  <c r="BM18" i="19"/>
  <c r="BM43" i="22" s="1"/>
  <c r="BN17" i="19"/>
  <c r="BN21" i="22" s="1"/>
  <c r="BN18" i="19"/>
  <c r="BN43" i="22" s="1"/>
  <c r="BO17" i="19"/>
  <c r="BO21" i="22" s="1"/>
  <c r="BO18" i="19"/>
  <c r="BO43" i="22" s="1"/>
  <c r="V30" i="23"/>
  <c r="V11" i="5"/>
  <c r="BH17" i="19"/>
  <c r="BH21" i="22" s="1"/>
  <c r="BG18" i="19"/>
  <c r="BG43" i="22" s="1"/>
  <c r="BH18" i="19"/>
  <c r="BH43" i="22" s="1"/>
  <c r="BH40" i="22" s="1"/>
  <c r="BI18" i="19"/>
  <c r="BI43" i="22" s="1"/>
  <c r="BI17" i="19"/>
  <c r="BI21" i="22" s="1"/>
  <c r="BI17" i="23" s="1"/>
  <c r="BG17" i="19"/>
  <c r="BG21" i="22" s="1"/>
  <c r="AV46" i="17"/>
  <c r="AK14" i="5" s="1"/>
  <c r="AK31" i="23" s="1"/>
  <c r="AT47" i="17"/>
  <c r="AW46" i="17"/>
  <c r="AX46" i="17"/>
  <c r="AK24" i="5" s="1"/>
  <c r="AU34" i="23"/>
  <c r="AO17" i="23"/>
  <c r="AO14" i="23" s="1"/>
  <c r="AP21" i="22"/>
  <c r="F19" i="12" s="1"/>
  <c r="F11" i="13" s="1"/>
  <c r="P16" i="18"/>
  <c r="P26" i="18" s="1"/>
  <c r="P59" i="18" s="1"/>
  <c r="EQ16" i="18"/>
  <c r="T26" i="18"/>
  <c r="T59" i="18" s="1"/>
  <c r="AT27" i="23"/>
  <c r="AT38" i="23" s="1"/>
  <c r="AW17" i="23"/>
  <c r="BF27" i="5"/>
  <c r="AI34" i="23"/>
  <c r="AR65" i="17"/>
  <c r="BF18" i="5"/>
  <c r="BF28" i="5" s="1"/>
  <c r="AQ168" i="19"/>
  <c r="BC213" i="19"/>
  <c r="BG29" i="5"/>
  <c r="AU17" i="5"/>
  <c r="AK55" i="17"/>
  <c r="BF21" i="5"/>
  <c r="AO44" i="17"/>
  <c r="AI13" i="5" s="1"/>
  <c r="AM45" i="17"/>
  <c r="AP44" i="17"/>
  <c r="AQ44" i="17"/>
  <c r="AI23" i="5" s="1"/>
  <c r="AH33" i="23"/>
  <c r="AN20" i="23"/>
  <c r="AN14" i="23" s="1"/>
  <c r="AN40" i="22"/>
  <c r="AW40" i="22"/>
  <c r="AW20" i="23"/>
  <c r="BH19" i="5"/>
  <c r="BH29" i="5" s="1"/>
  <c r="AY67" i="17"/>
  <c r="AK44" i="17"/>
  <c r="AI17" i="5"/>
  <c r="CV15" i="18"/>
  <c r="CU26" i="18"/>
  <c r="BF11" i="5"/>
  <c r="AH14" i="23"/>
  <c r="AU29" i="23"/>
  <c r="BF33" i="23"/>
  <c r="AH21" i="5"/>
  <c r="BE16" i="5"/>
  <c r="BE77" i="21" s="1"/>
  <c r="I26" i="5"/>
  <c r="K34" i="23"/>
  <c r="K33" i="23" s="1"/>
  <c r="K21" i="5"/>
  <c r="I33" i="5"/>
  <c r="H36" i="22"/>
  <c r="J16" i="5"/>
  <c r="J77" i="21" s="1"/>
  <c r="J27" i="5"/>
  <c r="U29" i="18"/>
  <c r="U57" i="18" s="1"/>
  <c r="BO10" i="11"/>
  <c r="AM24" i="17"/>
  <c r="AO23" i="17"/>
  <c r="L13" i="5" s="1"/>
  <c r="L30" i="23" s="1"/>
  <c r="AP23" i="17"/>
  <c r="AQ23" i="17"/>
  <c r="L23" i="5" s="1"/>
  <c r="L35" i="23" s="1"/>
  <c r="AP42" i="21"/>
  <c r="AP71" i="21" s="1"/>
  <c r="AP75" i="21" s="1"/>
  <c r="AD71" i="21"/>
  <c r="AD75" i="21" s="1"/>
  <c r="Q42" i="22"/>
  <c r="Q60" i="19"/>
  <c r="AC68" i="19"/>
  <c r="BL67" i="21"/>
  <c r="BL66" i="21" s="1"/>
  <c r="BL42" i="21" s="1"/>
  <c r="BL71" i="21" s="1"/>
  <c r="BL10" i="11"/>
  <c r="K17" i="5"/>
  <c r="AK22" i="17"/>
  <c r="I32" i="5"/>
  <c r="H35" i="22"/>
  <c r="H31" i="5"/>
  <c r="BJ10" i="11"/>
  <c r="BC67" i="21"/>
  <c r="G92" i="12" s="1"/>
  <c r="G91" i="12" s="1"/>
  <c r="H14" i="22"/>
  <c r="H10" i="22" s="1"/>
  <c r="AC58" i="18"/>
  <c r="D14" i="19"/>
  <c r="P60" i="19"/>
  <c r="CU60" i="18"/>
  <c r="K15" i="22" s="1"/>
  <c r="I13" i="22"/>
  <c r="AD27" i="18"/>
  <c r="BI10" i="11"/>
  <c r="BI67" i="21"/>
  <c r="BI66" i="21" s="1"/>
  <c r="BI42" i="21" s="1"/>
  <c r="BI71" i="21" s="1"/>
  <c r="BC66" i="21"/>
  <c r="AQ42" i="21"/>
  <c r="K29" i="23"/>
  <c r="K27" i="23" s="1"/>
  <c r="K11" i="5"/>
  <c r="FC29" i="18"/>
  <c r="FC57" i="18" s="1"/>
  <c r="FA29" i="18"/>
  <c r="FA57" i="18" s="1"/>
  <c r="ER29" i="18"/>
  <c r="EW29" i="18"/>
  <c r="EW57" i="18" s="1"/>
  <c r="ET29" i="18"/>
  <c r="ET57" i="18" s="1"/>
  <c r="EX29" i="18"/>
  <c r="EX57" i="18" s="1"/>
  <c r="EU29" i="18"/>
  <c r="EU57" i="18" s="1"/>
  <c r="EY29" i="18"/>
  <c r="EY57" i="18" s="1"/>
  <c r="FB29" i="18"/>
  <c r="FB57" i="18" s="1"/>
  <c r="EZ29" i="18"/>
  <c r="EZ57" i="18" s="1"/>
  <c r="ES29" i="18"/>
  <c r="ES57" i="18" s="1"/>
  <c r="EV29" i="18"/>
  <c r="EV57" i="18" s="1"/>
  <c r="CW34" i="18"/>
  <c r="CV57" i="18"/>
  <c r="AR75" i="21"/>
  <c r="BH17" i="23"/>
  <c r="Q71" i="21"/>
  <c r="Q75" i="21" s="1"/>
  <c r="AC42" i="21"/>
  <c r="AC71" i="21" s="1"/>
  <c r="AC75" i="21" s="1"/>
  <c r="AF24" i="17"/>
  <c r="AH23" i="17"/>
  <c r="L12" i="5" s="1"/>
  <c r="AI23" i="17"/>
  <c r="AJ23" i="17"/>
  <c r="L22" i="5" s="1"/>
  <c r="BJ66" i="21"/>
  <c r="BJ42" i="21" s="1"/>
  <c r="BJ71" i="21" s="1"/>
  <c r="J33" i="23"/>
  <c r="D90" i="21"/>
  <c r="E32" i="13"/>
  <c r="E96" i="12"/>
  <c r="EP29" i="18"/>
  <c r="EP57" i="18" s="1"/>
  <c r="EP59" i="18" s="1"/>
  <c r="ED57" i="18"/>
  <c r="ED59" i="18" s="1"/>
  <c r="AQ73" i="21" s="1"/>
  <c r="BC73" i="21" s="1"/>
  <c r="G98" i="12" s="1"/>
  <c r="BE67" i="21"/>
  <c r="BE66" i="21" s="1"/>
  <c r="BE42" i="21" s="1"/>
  <c r="BE71" i="21" s="1"/>
  <c r="BE10" i="11"/>
  <c r="BP68" i="21"/>
  <c r="H93" i="12" s="1"/>
  <c r="BP12" i="11"/>
  <c r="BH66" i="21"/>
  <c r="BH42" i="21" s="1"/>
  <c r="BH71" i="21" s="1"/>
  <c r="D36" i="13"/>
  <c r="BF10" i="11"/>
  <c r="BD10" i="11"/>
  <c r="BD67" i="21"/>
  <c r="BH10" i="11"/>
  <c r="K18" i="5"/>
  <c r="K28" i="5" s="1"/>
  <c r="AR22" i="17"/>
  <c r="BP34" i="11"/>
  <c r="BG40" i="22"/>
  <c r="J27" i="23"/>
  <c r="H37" i="22"/>
  <c r="I34" i="5"/>
  <c r="BN67" i="21"/>
  <c r="BN66" i="21" s="1"/>
  <c r="BN42" i="21" s="1"/>
  <c r="BN71" i="21" s="1"/>
  <c r="BN10" i="11"/>
  <c r="D19" i="23"/>
  <c r="E19" i="23"/>
  <c r="F67" i="12"/>
  <c r="F34" i="13"/>
  <c r="BF66" i="21"/>
  <c r="BF42" i="21" s="1"/>
  <c r="BF71" i="21" s="1"/>
  <c r="AI13" i="18"/>
  <c r="N12" i="22"/>
  <c r="BO66" i="21"/>
  <c r="BO42" i="21" s="1"/>
  <c r="BO71" i="21" s="1"/>
  <c r="BG11" i="5" l="1"/>
  <c r="BF26" i="5"/>
  <c r="BF38" i="23"/>
  <c r="BF16" i="5"/>
  <c r="BF77" i="21" s="1"/>
  <c r="AM46" i="17"/>
  <c r="AO45" i="17"/>
  <c r="AJ13" i="5" s="1"/>
  <c r="AJ30" i="23" s="1"/>
  <c r="AP45" i="17"/>
  <c r="AQ45" i="17"/>
  <c r="AJ23" i="5" s="1"/>
  <c r="AJ35" i="23" s="1"/>
  <c r="V27" i="23"/>
  <c r="BP10" i="11"/>
  <c r="BH34" i="23"/>
  <c r="CV12" i="18"/>
  <c r="CW10" i="18"/>
  <c r="U26" i="5"/>
  <c r="AV69" i="17"/>
  <c r="BJ14" i="5" s="1"/>
  <c r="BJ31" i="23" s="1"/>
  <c r="AT70" i="17"/>
  <c r="AW69" i="17"/>
  <c r="AX69" i="17"/>
  <c r="BJ24" i="5" s="1"/>
  <c r="BJ36" i="23" s="1"/>
  <c r="AV58" i="17"/>
  <c r="AX14" i="5" s="1"/>
  <c r="AX31" i="23" s="1"/>
  <c r="AT59" i="17"/>
  <c r="AW58" i="17"/>
  <c r="AX58" i="17"/>
  <c r="AX24" i="5" s="1"/>
  <c r="AX36" i="23" s="1"/>
  <c r="AH57" i="17"/>
  <c r="AW12" i="5" s="1"/>
  <c r="AF58" i="17"/>
  <c r="AI57" i="17"/>
  <c r="AJ57" i="17"/>
  <c r="AW22" i="5" s="1"/>
  <c r="AJ29" i="23"/>
  <c r="AT26" i="5"/>
  <c r="AI18" i="5"/>
  <c r="AI28" i="5" s="1"/>
  <c r="AR44" i="17"/>
  <c r="AH28" i="5"/>
  <c r="AH26" i="5" s="1"/>
  <c r="BC168" i="19"/>
  <c r="AQ15" i="19"/>
  <c r="AU33" i="23"/>
  <c r="BI40" i="22"/>
  <c r="BI20" i="23"/>
  <c r="BI14" i="23" s="1"/>
  <c r="BO17" i="23"/>
  <c r="BP21" i="22"/>
  <c r="H19" i="12" s="1"/>
  <c r="H11" i="13" s="1"/>
  <c r="BB40" i="22"/>
  <c r="BC40" i="22" s="1"/>
  <c r="BC43" i="22"/>
  <c r="G37" i="12" s="1"/>
  <c r="G35" i="12" s="1"/>
  <c r="G22" i="13" s="1"/>
  <c r="BB20" i="23"/>
  <c r="BB14" i="23" s="1"/>
  <c r="AJ29" i="5"/>
  <c r="AU30" i="23"/>
  <c r="AH68" i="17"/>
  <c r="BI12" i="5" s="1"/>
  <c r="AF69" i="17"/>
  <c r="AJ68" i="17"/>
  <c r="BI22" i="5" s="1"/>
  <c r="AI68" i="17"/>
  <c r="BK17" i="19"/>
  <c r="BK21" i="22" s="1"/>
  <c r="BJ17" i="19"/>
  <c r="BJ21" i="22" s="1"/>
  <c r="BJ17" i="23" s="1"/>
  <c r="BK18" i="19"/>
  <c r="BK43" i="22" s="1"/>
  <c r="BL17" i="19"/>
  <c r="BL21" i="22" s="1"/>
  <c r="BJ18" i="19"/>
  <c r="BJ43" i="22" s="1"/>
  <c r="BL18" i="19"/>
  <c r="BL43" i="22" s="1"/>
  <c r="AR66" i="17"/>
  <c r="BG18" i="5"/>
  <c r="BG16" i="5" s="1"/>
  <c r="BG77" i="21" s="1"/>
  <c r="AH46" i="17"/>
  <c r="AK12" i="5" s="1"/>
  <c r="AF47" i="17"/>
  <c r="AI46" i="17"/>
  <c r="AJ46" i="17"/>
  <c r="AK22" i="5" s="1"/>
  <c r="AI35" i="23"/>
  <c r="AI33" i="23" s="1"/>
  <c r="BM17" i="23"/>
  <c r="BM14" i="23" s="1"/>
  <c r="AZ40" i="22"/>
  <c r="AZ20" i="23"/>
  <c r="AO34" i="17"/>
  <c r="X13" i="5" s="1"/>
  <c r="AM35" i="17"/>
  <c r="AP34" i="17"/>
  <c r="AQ34" i="17"/>
  <c r="X23" i="5" s="1"/>
  <c r="FA59" i="18"/>
  <c r="BM73" i="21" s="1"/>
  <c r="BM75" i="21" s="1"/>
  <c r="AI30" i="23"/>
  <c r="AI27" i="23" s="1"/>
  <c r="AW14" i="23"/>
  <c r="AU21" i="5"/>
  <c r="BO40" i="22"/>
  <c r="BP40" i="22" s="1"/>
  <c r="BO20" i="23"/>
  <c r="BP43" i="22"/>
  <c r="H37" i="12" s="1"/>
  <c r="H35" i="12" s="1"/>
  <c r="H22" i="13" s="1"/>
  <c r="AO56" i="17"/>
  <c r="AV13" i="5" s="1"/>
  <c r="AV30" i="23" s="1"/>
  <c r="AM57" i="17"/>
  <c r="AP56" i="17"/>
  <c r="AQ56" i="17"/>
  <c r="AV23" i="5" s="1"/>
  <c r="AV35" i="23" s="1"/>
  <c r="CV26" i="18"/>
  <c r="CV59" i="18" s="1"/>
  <c r="CW15" i="18"/>
  <c r="U16" i="18"/>
  <c r="U26" i="18" s="1"/>
  <c r="U59" i="18" s="1"/>
  <c r="BN20" i="23"/>
  <c r="BN40" i="22"/>
  <c r="AR33" i="17"/>
  <c r="W18" i="5"/>
  <c r="BH29" i="23"/>
  <c r="AI11" i="5"/>
  <c r="BG27" i="5"/>
  <c r="AM68" i="17"/>
  <c r="AO67" i="17"/>
  <c r="BH13" i="5" s="1"/>
  <c r="AQ67" i="17"/>
  <c r="BH23" i="5" s="1"/>
  <c r="BH21" i="5" s="1"/>
  <c r="AP67" i="17"/>
  <c r="FC59" i="18"/>
  <c r="BO73" i="21" s="1"/>
  <c r="BO75" i="21" s="1"/>
  <c r="AK36" i="23"/>
  <c r="AZ17" i="23"/>
  <c r="AZ14" i="23" s="1"/>
  <c r="AI27" i="5"/>
  <c r="AI26" i="5" s="1"/>
  <c r="AU27" i="5"/>
  <c r="W35" i="23"/>
  <c r="W33" i="23" s="1"/>
  <c r="W21" i="5"/>
  <c r="BG21" i="5"/>
  <c r="AG38" i="23"/>
  <c r="AU20" i="23"/>
  <c r="AU14" i="23" s="1"/>
  <c r="AU40" i="22"/>
  <c r="K38" i="23"/>
  <c r="EX59" i="18"/>
  <c r="BJ73" i="21" s="1"/>
  <c r="AK19" i="5"/>
  <c r="AK29" i="5" s="1"/>
  <c r="AY46" i="17"/>
  <c r="BH20" i="23"/>
  <c r="BH14" i="23" s="1"/>
  <c r="BN17" i="23"/>
  <c r="BA20" i="23"/>
  <c r="BA40" i="22"/>
  <c r="BJ75" i="21"/>
  <c r="EV59" i="18"/>
  <c r="BH73" i="21" s="1"/>
  <c r="BH75" i="21" s="1"/>
  <c r="AH38" i="23"/>
  <c r="AI21" i="5"/>
  <c r="EZ16" i="18"/>
  <c r="EZ26" i="18" s="1"/>
  <c r="EZ59" i="18" s="1"/>
  <c r="BL73" i="21" s="1"/>
  <c r="BL75" i="21" s="1"/>
  <c r="EY16" i="18"/>
  <c r="EY26" i="18" s="1"/>
  <c r="EY59" i="18" s="1"/>
  <c r="BK73" i="21" s="1"/>
  <c r="BK75" i="21" s="1"/>
  <c r="ES16" i="18"/>
  <c r="ES26" i="18" s="1"/>
  <c r="EV16" i="18"/>
  <c r="EV26" i="18" s="1"/>
  <c r="ET16" i="18"/>
  <c r="ET26" i="18" s="1"/>
  <c r="ET59" i="18" s="1"/>
  <c r="BF73" i="21" s="1"/>
  <c r="BF75" i="21" s="1"/>
  <c r="FC16" i="18"/>
  <c r="FC26" i="18" s="1"/>
  <c r="EU16" i="18"/>
  <c r="EU26" i="18" s="1"/>
  <c r="EU59" i="18" s="1"/>
  <c r="BG73" i="21" s="1"/>
  <c r="BG75" i="21" s="1"/>
  <c r="EX16" i="18"/>
  <c r="EX26" i="18" s="1"/>
  <c r="FB16" i="18"/>
  <c r="FB26" i="18" s="1"/>
  <c r="FB59" i="18" s="1"/>
  <c r="BN73" i="21" s="1"/>
  <c r="BN75" i="21" s="1"/>
  <c r="ER16" i="18"/>
  <c r="EW16" i="18"/>
  <c r="EW26" i="18" s="1"/>
  <c r="EW59" i="18" s="1"/>
  <c r="BI73" i="21" s="1"/>
  <c r="BI75" i="21" s="1"/>
  <c r="FA16" i="18"/>
  <c r="FA26" i="18" s="1"/>
  <c r="AV47" i="17"/>
  <c r="AL14" i="5" s="1"/>
  <c r="AL31" i="23" s="1"/>
  <c r="AT48" i="17"/>
  <c r="AX47" i="17"/>
  <c r="AL24" i="5" s="1"/>
  <c r="AL36" i="23" s="1"/>
  <c r="AW47" i="17"/>
  <c r="BM20" i="23"/>
  <c r="BM40" i="22"/>
  <c r="BA17" i="23"/>
  <c r="BA14" i="23" s="1"/>
  <c r="W30" i="23"/>
  <c r="W27" i="23" s="1"/>
  <c r="W11" i="5"/>
  <c r="U38" i="23"/>
  <c r="V28" i="5"/>
  <c r="V26" i="5" s="1"/>
  <c r="V16" i="5"/>
  <c r="V77" i="21" s="1"/>
  <c r="BG27" i="23"/>
  <c r="AH16" i="5"/>
  <c r="AH77" i="21" s="1"/>
  <c r="BG33" i="23"/>
  <c r="AV20" i="23"/>
  <c r="AV40" i="22"/>
  <c r="AL14" i="23"/>
  <c r="AV17" i="23"/>
  <c r="AV14" i="23" s="1"/>
  <c r="BI19" i="5"/>
  <c r="AY68" i="17"/>
  <c r="AY57" i="17"/>
  <c r="AW19" i="5"/>
  <c r="AV34" i="23"/>
  <c r="AP15" i="19"/>
  <c r="AD12" i="19"/>
  <c r="ES59" i="18"/>
  <c r="BE73" i="21" s="1"/>
  <c r="BE75" i="21" s="1"/>
  <c r="AV17" i="5"/>
  <c r="AK56" i="17"/>
  <c r="AK45" i="17"/>
  <c r="AJ17" i="5"/>
  <c r="AU18" i="5"/>
  <c r="AU16" i="5" s="1"/>
  <c r="AU77" i="21" s="1"/>
  <c r="AR55" i="17"/>
  <c r="AK67" i="17"/>
  <c r="BH17" i="5"/>
  <c r="BD168" i="19"/>
  <c r="BP213" i="19"/>
  <c r="AV29" i="23"/>
  <c r="AJ34" i="23"/>
  <c r="AT16" i="5"/>
  <c r="AT77" i="21" s="1"/>
  <c r="L18" i="5"/>
  <c r="L28" i="5" s="1"/>
  <c r="AR23" i="17"/>
  <c r="I36" i="22"/>
  <c r="J33" i="5"/>
  <c r="L34" i="23"/>
  <c r="L21" i="5"/>
  <c r="I14" i="22"/>
  <c r="I10" i="22" s="1"/>
  <c r="AD58" i="18"/>
  <c r="AK23" i="17"/>
  <c r="L17" i="5"/>
  <c r="J13" i="22"/>
  <c r="AE27" i="18"/>
  <c r="AO24" i="17"/>
  <c r="M13" i="5" s="1"/>
  <c r="AM25" i="17"/>
  <c r="AP24" i="17"/>
  <c r="AQ24" i="17"/>
  <c r="M23" i="5" s="1"/>
  <c r="M35" i="23" s="1"/>
  <c r="FD29" i="18"/>
  <c r="FD57" i="18" s="1"/>
  <c r="ER57" i="18"/>
  <c r="D12" i="19"/>
  <c r="P14" i="19"/>
  <c r="I37" i="22"/>
  <c r="J34" i="5"/>
  <c r="BD66" i="21"/>
  <c r="BP67" i="21"/>
  <c r="H92" i="12" s="1"/>
  <c r="H91" i="12" s="1"/>
  <c r="D91" i="21"/>
  <c r="D95" i="21" s="1"/>
  <c r="L29" i="23"/>
  <c r="L11" i="5"/>
  <c r="G67" i="12"/>
  <c r="G34" i="13"/>
  <c r="Q14" i="19"/>
  <c r="AC60" i="19"/>
  <c r="AF25" i="17"/>
  <c r="AH24" i="17"/>
  <c r="M12" i="5" s="1"/>
  <c r="AJ24" i="17"/>
  <c r="M22" i="5" s="1"/>
  <c r="AI24" i="17"/>
  <c r="Q19" i="23"/>
  <c r="R19" i="23"/>
  <c r="P19" i="23"/>
  <c r="D127" i="12" s="1"/>
  <c r="CX34" i="18"/>
  <c r="CW57" i="18"/>
  <c r="BC42" i="21"/>
  <c r="BC71" i="21" s="1"/>
  <c r="BC75" i="21" s="1"/>
  <c r="AQ71" i="21"/>
  <c r="AQ75" i="21" s="1"/>
  <c r="J26" i="5"/>
  <c r="AK13" i="18"/>
  <c r="O12" i="22"/>
  <c r="F96" i="12"/>
  <c r="F32" i="13"/>
  <c r="J38" i="23"/>
  <c r="J32" i="5"/>
  <c r="I35" i="22"/>
  <c r="I31" i="5"/>
  <c r="E36" i="13"/>
  <c r="E100" i="12"/>
  <c r="K27" i="5"/>
  <c r="K26" i="5" s="1"/>
  <c r="K16" i="5"/>
  <c r="K77" i="21" s="1"/>
  <c r="AI16" i="5" l="1"/>
  <c r="AI77" i="21" s="1"/>
  <c r="AJ21" i="5"/>
  <c r="AV33" i="23"/>
  <c r="AJ33" i="23"/>
  <c r="AV21" i="5"/>
  <c r="W38" i="23"/>
  <c r="AV27" i="23"/>
  <c r="AV11" i="5"/>
  <c r="AJ11" i="5"/>
  <c r="AI38" i="23"/>
  <c r="CV60" i="18"/>
  <c r="L15" i="22" s="1"/>
  <c r="L73" i="21"/>
  <c r="L75" i="21" s="1"/>
  <c r="AE18" i="19"/>
  <c r="AE43" i="22" s="1"/>
  <c r="AE17" i="19"/>
  <c r="AE21" i="22" s="1"/>
  <c r="AD17" i="19"/>
  <c r="AF17" i="19"/>
  <c r="AF21" i="22" s="1"/>
  <c r="AF18" i="19"/>
  <c r="AF43" i="22" s="1"/>
  <c r="AD18" i="19"/>
  <c r="AP12" i="19"/>
  <c r="FD16" i="18"/>
  <c r="FD26" i="18" s="1"/>
  <c r="ER26" i="18"/>
  <c r="BH30" i="23"/>
  <c r="AW34" i="23"/>
  <c r="AW17" i="5"/>
  <c r="AK57" i="17"/>
  <c r="AY69" i="17"/>
  <c r="BJ19" i="5"/>
  <c r="BJ29" i="5" s="1"/>
  <c r="AJ18" i="5"/>
  <c r="AJ28" i="5" s="1"/>
  <c r="AR45" i="17"/>
  <c r="AY47" i="17"/>
  <c r="AL19" i="5"/>
  <c r="AL29" i="5" s="1"/>
  <c r="BN14" i="23"/>
  <c r="X35" i="23"/>
  <c r="X33" i="23" s="1"/>
  <c r="X21" i="5"/>
  <c r="BK17" i="23"/>
  <c r="AH58" i="17"/>
  <c r="AX12" i="5" s="1"/>
  <c r="AF59" i="17"/>
  <c r="AJ58" i="17"/>
  <c r="AX22" i="5" s="1"/>
  <c r="AI58" i="17"/>
  <c r="AV70" i="17"/>
  <c r="BK14" i="5" s="1"/>
  <c r="AT71" i="17"/>
  <c r="AX70" i="17"/>
  <c r="BK24" i="5" s="1"/>
  <c r="AW70" i="17"/>
  <c r="AR34" i="17"/>
  <c r="X18" i="5"/>
  <c r="BI17" i="5"/>
  <c r="AK68" i="17"/>
  <c r="AQ12" i="19"/>
  <c r="BC15" i="19"/>
  <c r="AW29" i="23"/>
  <c r="AO46" i="17"/>
  <c r="AK13" i="5" s="1"/>
  <c r="AK11" i="5" s="1"/>
  <c r="AM47" i="17"/>
  <c r="AQ46" i="17"/>
  <c r="AK23" i="5" s="1"/>
  <c r="AK21" i="5" s="1"/>
  <c r="AP46" i="17"/>
  <c r="D92" i="21"/>
  <c r="D93" i="21" s="1"/>
  <c r="D83" i="21" s="1"/>
  <c r="D85" i="21" s="1"/>
  <c r="BD15" i="19"/>
  <c r="BP168" i="19"/>
  <c r="BH27" i="5"/>
  <c r="AV27" i="5"/>
  <c r="AW29" i="5"/>
  <c r="BG38" i="23"/>
  <c r="AW48" i="17"/>
  <c r="AX48" i="17"/>
  <c r="AM24" i="5" s="1"/>
  <c r="AM36" i="23" s="1"/>
  <c r="AV48" i="17"/>
  <c r="AM14" i="5" s="1"/>
  <c r="AT49" i="17"/>
  <c r="CX15" i="18"/>
  <c r="CW26" i="18"/>
  <c r="AO35" i="17"/>
  <c r="Y13" i="5" s="1"/>
  <c r="AM36" i="17"/>
  <c r="AQ35" i="17"/>
  <c r="Y23" i="5" s="1"/>
  <c r="AP35" i="17"/>
  <c r="BI34" i="23"/>
  <c r="AV18" i="5"/>
  <c r="AV28" i="5" s="1"/>
  <c r="AR56" i="17"/>
  <c r="AK29" i="23"/>
  <c r="BK40" i="22"/>
  <c r="BK20" i="23"/>
  <c r="AJ27" i="5"/>
  <c r="BG28" i="5"/>
  <c r="BG26" i="5" s="1"/>
  <c r="X30" i="23"/>
  <c r="X27" i="23" s="1"/>
  <c r="X11" i="5"/>
  <c r="AK34" i="23"/>
  <c r="BL40" i="22"/>
  <c r="BL20" i="23"/>
  <c r="AJ69" i="17"/>
  <c r="BJ22" i="5" s="1"/>
  <c r="AH69" i="17"/>
  <c r="BJ12" i="5" s="1"/>
  <c r="AF70" i="17"/>
  <c r="AI69" i="17"/>
  <c r="AX19" i="5"/>
  <c r="AX29" i="5" s="1"/>
  <c r="AY58" i="17"/>
  <c r="AO68" i="17"/>
  <c r="BI13" i="5" s="1"/>
  <c r="BI30" i="23" s="1"/>
  <c r="AM69" i="17"/>
  <c r="AQ68" i="17"/>
  <c r="BI23" i="5" s="1"/>
  <c r="BI35" i="23" s="1"/>
  <c r="AP68" i="17"/>
  <c r="FD59" i="18"/>
  <c r="AR67" i="17"/>
  <c r="BH18" i="5"/>
  <c r="BH28" i="5" s="1"/>
  <c r="BH27" i="23"/>
  <c r="AK17" i="5"/>
  <c r="AK46" i="17"/>
  <c r="BJ40" i="22"/>
  <c r="BJ20" i="23"/>
  <c r="BJ14" i="23" s="1"/>
  <c r="BI29" i="23"/>
  <c r="AJ27" i="23"/>
  <c r="AV59" i="17"/>
  <c r="AY14" i="5" s="1"/>
  <c r="AY31" i="23" s="1"/>
  <c r="AT60" i="17"/>
  <c r="AX59" i="17"/>
  <c r="AY24" i="5" s="1"/>
  <c r="AY36" i="23" s="1"/>
  <c r="AW59" i="17"/>
  <c r="V38" i="23"/>
  <c r="AM58" i="17"/>
  <c r="AO57" i="17"/>
  <c r="AW13" i="5" s="1"/>
  <c r="AW30" i="23" s="1"/>
  <c r="AP57" i="17"/>
  <c r="AQ57" i="17"/>
  <c r="AW23" i="5" s="1"/>
  <c r="ER59" i="18"/>
  <c r="BD73" i="21" s="1"/>
  <c r="BP73" i="21" s="1"/>
  <c r="H98" i="12" s="1"/>
  <c r="BH11" i="5"/>
  <c r="AU27" i="23"/>
  <c r="AU38" i="23" s="1"/>
  <c r="AU28" i="5"/>
  <c r="BI29" i="5"/>
  <c r="BH35" i="23"/>
  <c r="BH33" i="23" s="1"/>
  <c r="W28" i="5"/>
  <c r="W26" i="5" s="1"/>
  <c r="W16" i="5"/>
  <c r="W77" i="21" s="1"/>
  <c r="AF48" i="17"/>
  <c r="AH47" i="17"/>
  <c r="AL12" i="5" s="1"/>
  <c r="AJ47" i="17"/>
  <c r="AL22" i="5" s="1"/>
  <c r="AI47" i="17"/>
  <c r="BL17" i="23"/>
  <c r="BO14" i="23"/>
  <c r="CX10" i="18"/>
  <c r="CW12" i="18"/>
  <c r="CW59" i="18" s="1"/>
  <c r="M18" i="5"/>
  <c r="M28" i="5" s="1"/>
  <c r="AR24" i="17"/>
  <c r="D31" i="22"/>
  <c r="D28" i="22" s="1"/>
  <c r="D12" i="23"/>
  <c r="AO25" i="17"/>
  <c r="N13" i="5" s="1"/>
  <c r="N30" i="23" s="1"/>
  <c r="AM26" i="17"/>
  <c r="AP25" i="17"/>
  <c r="AQ25" i="17"/>
  <c r="N23" i="5" s="1"/>
  <c r="N35" i="23" s="1"/>
  <c r="J14" i="22"/>
  <c r="J10" i="22" s="1"/>
  <c r="AE58" i="18"/>
  <c r="Q12" i="22"/>
  <c r="AL13" i="18"/>
  <c r="AH25" i="17"/>
  <c r="N12" i="5" s="1"/>
  <c r="AF26" i="17"/>
  <c r="AJ25" i="17"/>
  <c r="N22" i="5" s="1"/>
  <c r="AI25" i="17"/>
  <c r="F18" i="19"/>
  <c r="F43" i="22" s="1"/>
  <c r="P12" i="19"/>
  <c r="F17" i="19"/>
  <c r="F21" i="22" s="1"/>
  <c r="D17" i="19"/>
  <c r="E18" i="19"/>
  <c r="E43" i="22" s="1"/>
  <c r="D18" i="19"/>
  <c r="E17" i="19"/>
  <c r="E21" i="22" s="1"/>
  <c r="M30" i="23"/>
  <c r="CY34" i="18"/>
  <c r="CX57" i="18"/>
  <c r="AC19" i="23"/>
  <c r="E127" i="12" s="1"/>
  <c r="K13" i="22"/>
  <c r="AF27" i="18"/>
  <c r="M17" i="5"/>
  <c r="AK24" i="17"/>
  <c r="K34" i="5"/>
  <c r="J37" i="22"/>
  <c r="K32" i="5"/>
  <c r="J35" i="22"/>
  <c r="J31" i="5"/>
  <c r="M34" i="23"/>
  <c r="M33" i="23" s="1"/>
  <c r="M21" i="5"/>
  <c r="P12" i="22"/>
  <c r="D11" i="12" s="1"/>
  <c r="M29" i="23"/>
  <c r="M11" i="5"/>
  <c r="AC14" i="19"/>
  <c r="Q12" i="19"/>
  <c r="L33" i="23"/>
  <c r="H67" i="12"/>
  <c r="H34" i="13"/>
  <c r="L27" i="5"/>
  <c r="L26" i="5" s="1"/>
  <c r="L16" i="5"/>
  <c r="L77" i="21" s="1"/>
  <c r="K33" i="5"/>
  <c r="J36" i="22"/>
  <c r="F36" i="13"/>
  <c r="F100" i="12"/>
  <c r="G96" i="12"/>
  <c r="G32" i="13"/>
  <c r="BP66" i="21"/>
  <c r="BD42" i="21"/>
  <c r="L27" i="23"/>
  <c r="AJ16" i="5" l="1"/>
  <c r="AJ77" i="21" s="1"/>
  <c r="AV38" i="23"/>
  <c r="BI27" i="23"/>
  <c r="BH16" i="5"/>
  <c r="BH77" i="21" s="1"/>
  <c r="BI33" i="23"/>
  <c r="X38" i="23"/>
  <c r="AJ26" i="5"/>
  <c r="BH38" i="23"/>
  <c r="M73" i="21"/>
  <c r="M75" i="21" s="1"/>
  <c r="CW60" i="18"/>
  <c r="M15" i="22" s="1"/>
  <c r="AY48" i="17"/>
  <c r="AM19" i="5"/>
  <c r="BH26" i="5"/>
  <c r="AO47" i="17"/>
  <c r="AL13" i="5" s="1"/>
  <c r="AL30" i="23" s="1"/>
  <c r="AM48" i="17"/>
  <c r="AP47" i="17"/>
  <c r="AQ47" i="17"/>
  <c r="AL23" i="5" s="1"/>
  <c r="AL35" i="23" s="1"/>
  <c r="X28" i="5"/>
  <c r="X26" i="5" s="1"/>
  <c r="X16" i="5"/>
  <c r="X77" i="21" s="1"/>
  <c r="CY10" i="18"/>
  <c r="CX12" i="18"/>
  <c r="AF49" i="17"/>
  <c r="AH48" i="17"/>
  <c r="AM12" i="5" s="1"/>
  <c r="AJ48" i="17"/>
  <c r="AM22" i="5" s="1"/>
  <c r="AI48" i="17"/>
  <c r="AV60" i="17"/>
  <c r="AZ14" i="5" s="1"/>
  <c r="AZ31" i="23" s="1"/>
  <c r="AT61" i="17"/>
  <c r="AW60" i="17"/>
  <c r="AX60" i="17"/>
  <c r="AZ24" i="5" s="1"/>
  <c r="AZ36" i="23" s="1"/>
  <c r="BJ29" i="23"/>
  <c r="AK30" i="23"/>
  <c r="AK27" i="23" s="1"/>
  <c r="AF60" i="17"/>
  <c r="AH59" i="17"/>
  <c r="AY12" i="5" s="1"/>
  <c r="AJ59" i="17"/>
  <c r="AY22" i="5" s="1"/>
  <c r="AI59" i="17"/>
  <c r="AY19" i="5"/>
  <c r="AY29" i="5" s="1"/>
  <c r="AY59" i="17"/>
  <c r="AW35" i="23"/>
  <c r="AW33" i="23" s="1"/>
  <c r="AK27" i="5"/>
  <c r="AM70" i="17"/>
  <c r="AO69" i="17"/>
  <c r="BJ13" i="5" s="1"/>
  <c r="BJ30" i="23" s="1"/>
  <c r="AQ69" i="17"/>
  <c r="BJ23" i="5" s="1"/>
  <c r="BJ21" i="5" s="1"/>
  <c r="AP69" i="17"/>
  <c r="BJ34" i="23"/>
  <c r="BI21" i="5"/>
  <c r="AW11" i="5"/>
  <c r="AX29" i="23"/>
  <c r="AW27" i="5"/>
  <c r="AR57" i="17"/>
  <c r="AW18" i="5"/>
  <c r="AW28" i="5" s="1"/>
  <c r="BD12" i="19"/>
  <c r="BP15" i="19"/>
  <c r="AW27" i="23"/>
  <c r="BK19" i="5"/>
  <c r="AY70" i="17"/>
  <c r="AW21" i="5"/>
  <c r="AD43" i="22"/>
  <c r="AE20" i="23" s="1"/>
  <c r="AP18" i="19"/>
  <c r="CX26" i="18"/>
  <c r="CX59" i="18" s="1"/>
  <c r="CY15" i="18"/>
  <c r="CY26" i="18" s="1"/>
  <c r="AJ38" i="23"/>
  <c r="BK36" i="23"/>
  <c r="AF20" i="23"/>
  <c r="AF40" i="22"/>
  <c r="AG20" i="23"/>
  <c r="AL29" i="23"/>
  <c r="BL14" i="23"/>
  <c r="AM59" i="17"/>
  <c r="AO58" i="17"/>
  <c r="AX13" i="5" s="1"/>
  <c r="AP58" i="17"/>
  <c r="AQ58" i="17"/>
  <c r="AX23" i="5" s="1"/>
  <c r="AX35" i="23" s="1"/>
  <c r="BI11" i="5"/>
  <c r="AU26" i="5"/>
  <c r="AR35" i="17"/>
  <c r="Y18" i="5"/>
  <c r="AT50" i="17"/>
  <c r="AV49" i="17"/>
  <c r="AN14" i="5" s="1"/>
  <c r="AN31" i="23" s="1"/>
  <c r="AX49" i="17"/>
  <c r="AN24" i="5" s="1"/>
  <c r="AN36" i="23" s="1"/>
  <c r="AW49" i="17"/>
  <c r="AV16" i="5"/>
  <c r="AV77" i="21" s="1"/>
  <c r="AR17" i="19"/>
  <c r="AR21" i="22" s="1"/>
  <c r="AQ17" i="19"/>
  <c r="AS17" i="19"/>
  <c r="AS21" i="22" s="1"/>
  <c r="BC12" i="19"/>
  <c r="AQ18" i="19"/>
  <c r="AR18" i="19"/>
  <c r="AR43" i="22" s="1"/>
  <c r="AR40" i="22" s="1"/>
  <c r="AS18" i="19"/>
  <c r="AS43" i="22" s="1"/>
  <c r="AT72" i="17"/>
  <c r="AV71" i="17"/>
  <c r="BL14" i="5" s="1"/>
  <c r="BL31" i="23" s="1"/>
  <c r="AW71" i="17"/>
  <c r="AX71" i="17"/>
  <c r="BL24" i="5" s="1"/>
  <c r="BL36" i="23" s="1"/>
  <c r="BK14" i="23"/>
  <c r="AF17" i="23"/>
  <c r="AG17" i="23"/>
  <c r="AG14" i="23" s="1"/>
  <c r="AK47" i="17"/>
  <c r="AL17" i="5"/>
  <c r="Y35" i="23"/>
  <c r="Y33" i="23" s="1"/>
  <c r="Y21" i="5"/>
  <c r="AM31" i="23"/>
  <c r="AV26" i="5"/>
  <c r="AR46" i="17"/>
  <c r="AK18" i="5"/>
  <c r="BK31" i="23"/>
  <c r="AD21" i="22"/>
  <c r="AD17" i="23" s="1"/>
  <c r="AP17" i="19"/>
  <c r="AK69" i="17"/>
  <c r="BJ17" i="5"/>
  <c r="AO36" i="17"/>
  <c r="Z13" i="5" s="1"/>
  <c r="AM37" i="17"/>
  <c r="AP36" i="17"/>
  <c r="AQ36" i="17"/>
  <c r="Z23" i="5" s="1"/>
  <c r="AK35" i="23"/>
  <c r="AK33" i="23" s="1"/>
  <c r="BI27" i="5"/>
  <c r="AK58" i="17"/>
  <c r="AX17" i="5"/>
  <c r="AE17" i="23"/>
  <c r="AL34" i="23"/>
  <c r="AL21" i="5"/>
  <c r="BI18" i="5"/>
  <c r="BI28" i="5" s="1"/>
  <c r="AR68" i="17"/>
  <c r="AF71" i="17"/>
  <c r="AH70" i="17"/>
  <c r="BK12" i="5" s="1"/>
  <c r="AI70" i="17"/>
  <c r="AJ70" i="17"/>
  <c r="BK22" i="5" s="1"/>
  <c r="Y30" i="23"/>
  <c r="Y27" i="23" s="1"/>
  <c r="Y11" i="5"/>
  <c r="AX34" i="23"/>
  <c r="AE40" i="22"/>
  <c r="L38" i="23"/>
  <c r="N18" i="5"/>
  <c r="N28" i="5" s="1"/>
  <c r="AR25" i="17"/>
  <c r="L13" i="22"/>
  <c r="AG27" i="18"/>
  <c r="D43" i="22"/>
  <c r="P18" i="19"/>
  <c r="K35" i="22"/>
  <c r="L32" i="5"/>
  <c r="K31" i="5"/>
  <c r="Q17" i="19"/>
  <c r="S18" i="19"/>
  <c r="S43" i="22" s="1"/>
  <c r="R17" i="19"/>
  <c r="R21" i="22" s="1"/>
  <c r="R18" i="19"/>
  <c r="R43" i="22" s="1"/>
  <c r="Q18" i="19"/>
  <c r="S17" i="19"/>
  <c r="S21" i="22" s="1"/>
  <c r="AC12" i="19"/>
  <c r="M16" i="5"/>
  <c r="M77" i="21" s="1"/>
  <c r="M27" i="5"/>
  <c r="M26" i="5" s="1"/>
  <c r="F20" i="23"/>
  <c r="F40" i="22"/>
  <c r="G20" i="23"/>
  <c r="BD71" i="21"/>
  <c r="BD75" i="21" s="1"/>
  <c r="BP42" i="21"/>
  <c r="BP71" i="21" s="1"/>
  <c r="BP75" i="21" s="1"/>
  <c r="AH26" i="17"/>
  <c r="O12" i="5" s="1"/>
  <c r="AJ26" i="17"/>
  <c r="O22" i="5" s="1"/>
  <c r="AI26" i="17"/>
  <c r="H32" i="13"/>
  <c r="H96" i="12"/>
  <c r="M27" i="23"/>
  <c r="M38" i="23" s="1"/>
  <c r="E40" i="22"/>
  <c r="N29" i="23"/>
  <c r="N27" i="23" s="1"/>
  <c r="N11" i="5"/>
  <c r="G36" i="13"/>
  <c r="G100" i="12"/>
  <c r="L33" i="5"/>
  <c r="K36" i="22"/>
  <c r="CZ34" i="18"/>
  <c r="CZ57" i="18" s="1"/>
  <c r="CY57" i="18"/>
  <c r="D21" i="22"/>
  <c r="E17" i="23" s="1"/>
  <c r="P17" i="19"/>
  <c r="AO26" i="17"/>
  <c r="O13" i="5" s="1"/>
  <c r="AQ26" i="17"/>
  <c r="O23" i="5" s="1"/>
  <c r="AP26" i="17"/>
  <c r="L34" i="5"/>
  <c r="K37" i="22"/>
  <c r="F17" i="23"/>
  <c r="F14" i="23" s="1"/>
  <c r="G17" i="23"/>
  <c r="R12" i="22"/>
  <c r="AM13" i="18"/>
  <c r="N17" i="5"/>
  <c r="AK25" i="17"/>
  <c r="K14" i="22"/>
  <c r="K10" i="22" s="1"/>
  <c r="AF58" i="18"/>
  <c r="N34" i="23"/>
  <c r="N33" i="23" s="1"/>
  <c r="N21" i="5"/>
  <c r="AL33" i="23" l="1"/>
  <c r="AL11" i="5"/>
  <c r="BI38" i="23"/>
  <c r="AK38" i="23"/>
  <c r="N73" i="21"/>
  <c r="N75" i="21" s="1"/>
  <c r="CX60" i="18"/>
  <c r="N15" i="22" s="1"/>
  <c r="AY71" i="17"/>
  <c r="BL19" i="5"/>
  <c r="BL29" i="5" s="1"/>
  <c r="AQ21" i="22"/>
  <c r="AQ17" i="23" s="1"/>
  <c r="BC17" i="19"/>
  <c r="AX30" i="23"/>
  <c r="AX27" i="23" s="1"/>
  <c r="AO70" i="17"/>
  <c r="BK13" i="5" s="1"/>
  <c r="BK30" i="23" s="1"/>
  <c r="AM71" i="17"/>
  <c r="AP70" i="17"/>
  <c r="AQ70" i="17"/>
  <c r="BK23" i="5" s="1"/>
  <c r="BK35" i="23" s="1"/>
  <c r="AY34" i="23"/>
  <c r="BJ11" i="5"/>
  <c r="AM29" i="23"/>
  <c r="AR47" i="17"/>
  <c r="AL18" i="5"/>
  <c r="AL28" i="5" s="1"/>
  <c r="BK34" i="23"/>
  <c r="AE14" i="23"/>
  <c r="BK29" i="23"/>
  <c r="Z30" i="23"/>
  <c r="Z27" i="23" s="1"/>
  <c r="Z11" i="5"/>
  <c r="AK28" i="5"/>
  <c r="AK26" i="5" s="1"/>
  <c r="AL27" i="5"/>
  <c r="AR17" i="23"/>
  <c r="AO59" i="17"/>
  <c r="AY13" i="5" s="1"/>
  <c r="AY30" i="23" s="1"/>
  <c r="AM60" i="17"/>
  <c r="AP59" i="17"/>
  <c r="AQ59" i="17"/>
  <c r="AY23" i="5" s="1"/>
  <c r="AY35" i="23" s="1"/>
  <c r="AH71" i="17"/>
  <c r="BL12" i="5" s="1"/>
  <c r="AF72" i="17"/>
  <c r="AJ71" i="17"/>
  <c r="BL22" i="5" s="1"/>
  <c r="AI71" i="17"/>
  <c r="BI16" i="5"/>
  <c r="BI77" i="21" s="1"/>
  <c r="BJ27" i="5"/>
  <c r="AV72" i="17"/>
  <c r="BM14" i="5" s="1"/>
  <c r="BM31" i="23" s="1"/>
  <c r="AT73" i="17"/>
  <c r="AX72" i="17"/>
  <c r="BM24" i="5" s="1"/>
  <c r="BM36" i="23" s="1"/>
  <c r="AW72" i="17"/>
  <c r="AW38" i="23"/>
  <c r="BK29" i="5"/>
  <c r="AK16" i="5"/>
  <c r="AK77" i="21" s="1"/>
  <c r="AY29" i="23"/>
  <c r="AY11" i="5"/>
  <c r="BJ27" i="23"/>
  <c r="AF50" i="17"/>
  <c r="AH49" i="17"/>
  <c r="AN12" i="5" s="1"/>
  <c r="AI49" i="17"/>
  <c r="AJ49" i="17"/>
  <c r="AN22" i="5" s="1"/>
  <c r="AM49" i="17"/>
  <c r="AO48" i="17"/>
  <c r="AM13" i="5" s="1"/>
  <c r="AM30" i="23" s="1"/>
  <c r="AP48" i="17"/>
  <c r="AQ48" i="17"/>
  <c r="AM23" i="5" s="1"/>
  <c r="AM21" i="5" s="1"/>
  <c r="Z18" i="5"/>
  <c r="AR36" i="17"/>
  <c r="Y38" i="23"/>
  <c r="AN19" i="5"/>
  <c r="AN29" i="5" s="1"/>
  <c r="AY49" i="17"/>
  <c r="AF61" i="17"/>
  <c r="AH60" i="17"/>
  <c r="AZ12" i="5" s="1"/>
  <c r="AJ60" i="17"/>
  <c r="AZ22" i="5" s="1"/>
  <c r="AI60" i="17"/>
  <c r="BK17" i="5"/>
  <c r="AK70" i="17"/>
  <c r="AX27" i="5"/>
  <c r="AM38" i="17"/>
  <c r="AO37" i="17"/>
  <c r="AA13" i="5" s="1"/>
  <c r="AQ37" i="17"/>
  <c r="AA23" i="5" s="1"/>
  <c r="AP37" i="17"/>
  <c r="AX21" i="5"/>
  <c r="BI26" i="5"/>
  <c r="AT20" i="23"/>
  <c r="AS40" i="22"/>
  <c r="AS20" i="23"/>
  <c r="AF14" i="23"/>
  <c r="AL27" i="23"/>
  <c r="AL38" i="23" s="1"/>
  <c r="AW16" i="5"/>
  <c r="AW77" i="21" s="1"/>
  <c r="AZ19" i="5"/>
  <c r="AY60" i="17"/>
  <c r="CY12" i="18"/>
  <c r="CY59" i="18" s="1"/>
  <c r="CZ10" i="18"/>
  <c r="CZ12" i="18" s="1"/>
  <c r="AX33" i="23"/>
  <c r="AP17" i="23"/>
  <c r="F125" i="12" s="1"/>
  <c r="BC18" i="19"/>
  <c r="AQ43" i="22"/>
  <c r="AW26" i="5"/>
  <c r="AR69" i="17"/>
  <c r="BJ18" i="5"/>
  <c r="BJ28" i="5" s="1"/>
  <c r="AT62" i="17"/>
  <c r="AV61" i="17"/>
  <c r="BA14" i="5" s="1"/>
  <c r="BA31" i="23" s="1"/>
  <c r="AW61" i="17"/>
  <c r="AX61" i="17"/>
  <c r="BA24" i="5" s="1"/>
  <c r="BA36" i="23" s="1"/>
  <c r="AM29" i="5"/>
  <c r="CZ15" i="18"/>
  <c r="CZ26" i="18" s="1"/>
  <c r="Z35" i="23"/>
  <c r="Z33" i="23" s="1"/>
  <c r="Z21" i="5"/>
  <c r="AX50" i="17"/>
  <c r="AO24" i="5" s="1"/>
  <c r="AV50" i="17"/>
  <c r="AO14" i="5" s="1"/>
  <c r="AW50" i="17"/>
  <c r="BF18" i="19"/>
  <c r="BF43" i="22" s="1"/>
  <c r="BD18" i="19"/>
  <c r="BF17" i="19"/>
  <c r="BF21" i="22" s="1"/>
  <c r="BE17" i="19"/>
  <c r="BE21" i="22" s="1"/>
  <c r="BD17" i="19"/>
  <c r="BE18" i="19"/>
  <c r="BE43" i="22" s="1"/>
  <c r="BP12" i="19"/>
  <c r="AX11" i="5"/>
  <c r="BJ35" i="23"/>
  <c r="BJ33" i="23" s="1"/>
  <c r="AS17" i="23"/>
  <c r="AT17" i="23"/>
  <c r="AT14" i="23" s="1"/>
  <c r="Y28" i="5"/>
  <c r="Y16" i="5"/>
  <c r="Y77" i="21" s="1"/>
  <c r="AX18" i="5"/>
  <c r="AX28" i="5" s="1"/>
  <c r="AR58" i="17"/>
  <c r="AD20" i="23"/>
  <c r="AP20" i="23" s="1"/>
  <c r="F128" i="12" s="1"/>
  <c r="AD40" i="22"/>
  <c r="AK48" i="17"/>
  <c r="AM17" i="5"/>
  <c r="CZ59" i="18"/>
  <c r="AK59" i="17"/>
  <c r="AY17" i="5"/>
  <c r="AM34" i="23"/>
  <c r="N38" i="23"/>
  <c r="O35" i="23"/>
  <c r="P35" i="23" s="1"/>
  <c r="D143" i="12" s="1"/>
  <c r="P23" i="5"/>
  <c r="M33" i="5"/>
  <c r="L36" i="22"/>
  <c r="L14" i="22"/>
  <c r="L10" i="22" s="1"/>
  <c r="AG58" i="18"/>
  <c r="O30" i="23"/>
  <c r="P30" i="23" s="1"/>
  <c r="D138" i="12" s="1"/>
  <c r="P13" i="5"/>
  <c r="M32" i="5"/>
  <c r="L35" i="22"/>
  <c r="L31" i="5"/>
  <c r="H36" i="13"/>
  <c r="H100" i="12"/>
  <c r="S17" i="23"/>
  <c r="T17" i="23"/>
  <c r="L37" i="22"/>
  <c r="M34" i="5"/>
  <c r="D17" i="23"/>
  <c r="Q43" i="22"/>
  <c r="AC18" i="19"/>
  <c r="O17" i="5"/>
  <c r="AK26" i="17"/>
  <c r="R40" i="22"/>
  <c r="D20" i="23"/>
  <c r="D40" i="22"/>
  <c r="O21" i="5"/>
  <c r="O34" i="23"/>
  <c r="P22" i="5"/>
  <c r="S12" i="22"/>
  <c r="AN13" i="18"/>
  <c r="E20" i="23"/>
  <c r="E14" i="23" s="1"/>
  <c r="O29" i="23"/>
  <c r="O11" i="5"/>
  <c r="P12" i="5"/>
  <c r="S20" i="23"/>
  <c r="S40" i="22"/>
  <c r="T20" i="23"/>
  <c r="M13" i="22"/>
  <c r="AH27" i="18"/>
  <c r="N16" i="5"/>
  <c r="N77" i="21" s="1"/>
  <c r="N27" i="5"/>
  <c r="N26" i="5" s="1"/>
  <c r="O18" i="5"/>
  <c r="AR26" i="17"/>
  <c r="AC17" i="19"/>
  <c r="Q21" i="22"/>
  <c r="Q17" i="23" s="1"/>
  <c r="G14" i="23"/>
  <c r="BK27" i="23" l="1"/>
  <c r="BK21" i="5"/>
  <c r="AY27" i="23"/>
  <c r="BJ26" i="5"/>
  <c r="BJ16" i="5"/>
  <c r="BJ77" i="21" s="1"/>
  <c r="AX38" i="23"/>
  <c r="Z38" i="23"/>
  <c r="CY60" i="18"/>
  <c r="O73" i="21"/>
  <c r="AR20" i="23"/>
  <c r="AQ20" i="23"/>
  <c r="BC20" i="23" s="1"/>
  <c r="G128" i="12" s="1"/>
  <c r="AQ40" i="22"/>
  <c r="AY72" i="17"/>
  <c r="BM19" i="5"/>
  <c r="BL17" i="5"/>
  <c r="AK71" i="17"/>
  <c r="BK11" i="5"/>
  <c r="AM27" i="23"/>
  <c r="AO36" i="23"/>
  <c r="AP36" i="23" s="1"/>
  <c r="F144" i="12" s="1"/>
  <c r="AP24" i="5"/>
  <c r="AO38" i="17"/>
  <c r="AB13" i="5" s="1"/>
  <c r="AP38" i="17"/>
  <c r="AQ38" i="17"/>
  <c r="AB23" i="5" s="1"/>
  <c r="AF62" i="17"/>
  <c r="AH61" i="17"/>
  <c r="BA12" i="5" s="1"/>
  <c r="AI61" i="17"/>
  <c r="AJ61" i="17"/>
  <c r="BA22" i="5" s="1"/>
  <c r="BL34" i="23"/>
  <c r="AR14" i="23"/>
  <c r="AA35" i="23"/>
  <c r="AA33" i="23" s="1"/>
  <c r="AA21" i="5"/>
  <c r="AO31" i="23"/>
  <c r="AP31" i="23" s="1"/>
  <c r="F139" i="12" s="1"/>
  <c r="AP14" i="5"/>
  <c r="AM27" i="5"/>
  <c r="Y26" i="5"/>
  <c r="BE40" i="22"/>
  <c r="T14" i="23"/>
  <c r="AS14" i="23"/>
  <c r="AD14" i="23"/>
  <c r="AP14" i="23" s="1"/>
  <c r="AX26" i="5"/>
  <c r="AM50" i="17"/>
  <c r="AO49" i="17"/>
  <c r="AN13" i="5" s="1"/>
  <c r="AN30" i="23" s="1"/>
  <c r="AP49" i="17"/>
  <c r="AQ49" i="17"/>
  <c r="AN23" i="5" s="1"/>
  <c r="AN35" i="23" s="1"/>
  <c r="AT74" i="17"/>
  <c r="AV73" i="17"/>
  <c r="BN14" i="5" s="1"/>
  <c r="BN31" i="23" s="1"/>
  <c r="AW73" i="17"/>
  <c r="AX73" i="17"/>
  <c r="BN24" i="5" s="1"/>
  <c r="BN36" i="23" s="1"/>
  <c r="AF73" i="17"/>
  <c r="AH72" i="17"/>
  <c r="BM12" i="5" s="1"/>
  <c r="AI72" i="17"/>
  <c r="AJ72" i="17"/>
  <c r="BM22" i="5" s="1"/>
  <c r="AL26" i="5"/>
  <c r="AY21" i="5"/>
  <c r="BF40" i="22"/>
  <c r="BF20" i="23"/>
  <c r="BG20" i="23"/>
  <c r="AM18" i="5"/>
  <c r="AM28" i="5" s="1"/>
  <c r="AR48" i="17"/>
  <c r="BD21" i="22"/>
  <c r="BD17" i="23" s="1"/>
  <c r="BP17" i="19"/>
  <c r="AV62" i="17"/>
  <c r="BB14" i="5" s="1"/>
  <c r="AW62" i="17"/>
  <c r="AX62" i="17"/>
  <c r="BB24" i="5" s="1"/>
  <c r="F122" i="12"/>
  <c r="F46" i="13" s="1"/>
  <c r="AX16" i="5"/>
  <c r="AX77" i="21" s="1"/>
  <c r="BF17" i="23"/>
  <c r="BG17" i="23"/>
  <c r="BG14" i="23" s="1"/>
  <c r="AN34" i="23"/>
  <c r="BL29" i="23"/>
  <c r="AL16" i="5"/>
  <c r="AL77" i="21" s="1"/>
  <c r="BK33" i="23"/>
  <c r="BK38" i="23" s="1"/>
  <c r="AY33" i="23"/>
  <c r="AO19" i="5"/>
  <c r="AY50" i="17"/>
  <c r="AY27" i="5"/>
  <c r="BD43" i="22"/>
  <c r="BE20" i="23" s="1"/>
  <c r="BP18" i="19"/>
  <c r="BK27" i="5"/>
  <c r="AK49" i="17"/>
  <c r="AN17" i="5"/>
  <c r="AQ14" i="23"/>
  <c r="BC17" i="23"/>
  <c r="G125" i="12" s="1"/>
  <c r="G122" i="12" s="1"/>
  <c r="G46" i="13" s="1"/>
  <c r="BK18" i="5"/>
  <c r="BK28" i="5" s="1"/>
  <c r="AR70" i="17"/>
  <c r="AA18" i="5"/>
  <c r="AR37" i="17"/>
  <c r="AZ34" i="23"/>
  <c r="Z28" i="5"/>
  <c r="Z26" i="5" s="1"/>
  <c r="Z16" i="5"/>
  <c r="Z77" i="21" s="1"/>
  <c r="AH50" i="17"/>
  <c r="AO12" i="5" s="1"/>
  <c r="AI50" i="17"/>
  <c r="AJ50" i="17"/>
  <c r="AO22" i="5" s="1"/>
  <c r="AY18" i="5"/>
  <c r="AY28" i="5" s="1"/>
  <c r="AR59" i="17"/>
  <c r="AO71" i="17"/>
  <c r="BL13" i="5" s="1"/>
  <c r="BL30" i="23" s="1"/>
  <c r="AM72" i="17"/>
  <c r="AP71" i="17"/>
  <c r="AQ71" i="17"/>
  <c r="BL23" i="5" s="1"/>
  <c r="BL35" i="23" s="1"/>
  <c r="AZ17" i="5"/>
  <c r="AK60" i="17"/>
  <c r="AN29" i="23"/>
  <c r="BA19" i="5"/>
  <c r="BA29" i="5" s="1"/>
  <c r="AY61" i="17"/>
  <c r="AZ29" i="5"/>
  <c r="AA30" i="23"/>
  <c r="AA27" i="23" s="1"/>
  <c r="AA11" i="5"/>
  <c r="AZ29" i="23"/>
  <c r="AM35" i="23"/>
  <c r="AM33" i="23" s="1"/>
  <c r="BJ38" i="23"/>
  <c r="AO60" i="17"/>
  <c r="AZ13" i="5" s="1"/>
  <c r="AZ30" i="23" s="1"/>
  <c r="AM61" i="17"/>
  <c r="AQ60" i="17"/>
  <c r="AZ23" i="5" s="1"/>
  <c r="AZ35" i="23" s="1"/>
  <c r="AP60" i="17"/>
  <c r="AM11" i="5"/>
  <c r="Q20" i="23"/>
  <c r="Q40" i="22"/>
  <c r="O27" i="23"/>
  <c r="P29" i="23"/>
  <c r="D137" i="12" s="1"/>
  <c r="D135" i="12" s="1"/>
  <c r="N13" i="22"/>
  <c r="AI27" i="18"/>
  <c r="P20" i="23"/>
  <c r="D128" i="12" s="1"/>
  <c r="P17" i="23"/>
  <c r="D125" i="12" s="1"/>
  <c r="D14" i="23"/>
  <c r="T12" i="22"/>
  <c r="AO13" i="18"/>
  <c r="R20" i="23"/>
  <c r="N34" i="5"/>
  <c r="M37" i="22"/>
  <c r="M35" i="22"/>
  <c r="N32" i="5"/>
  <c r="M31" i="5"/>
  <c r="O28" i="5"/>
  <c r="P28" i="5" s="1"/>
  <c r="P18" i="5"/>
  <c r="P11" i="5"/>
  <c r="N33" i="5"/>
  <c r="M36" i="22"/>
  <c r="O15" i="22"/>
  <c r="P15" i="22" s="1"/>
  <c r="D14" i="12" s="1"/>
  <c r="DB60" i="18"/>
  <c r="R17" i="23"/>
  <c r="O75" i="21"/>
  <c r="P73" i="21"/>
  <c r="P21" i="5"/>
  <c r="O16" i="5"/>
  <c r="O77" i="21" s="1"/>
  <c r="P77" i="21" s="1"/>
  <c r="D102" i="12" s="1"/>
  <c r="O27" i="5"/>
  <c r="P17" i="5"/>
  <c r="S14" i="23"/>
  <c r="M14" i="22"/>
  <c r="M10" i="22" s="1"/>
  <c r="AH58" i="18"/>
  <c r="O33" i="23"/>
  <c r="P33" i="23" s="1"/>
  <c r="P34" i="23"/>
  <c r="D142" i="12" s="1"/>
  <c r="D141" i="12" s="1"/>
  <c r="D50" i="13" s="1"/>
  <c r="D122" i="12" l="1"/>
  <c r="D46" i="13" s="1"/>
  <c r="AY38" i="23"/>
  <c r="AA38" i="23"/>
  <c r="AN11" i="5"/>
  <c r="AY26" i="5"/>
  <c r="P16" i="5"/>
  <c r="BL11" i="5"/>
  <c r="AZ27" i="23"/>
  <c r="AZ18" i="5"/>
  <c r="AZ28" i="5" s="1"/>
  <c r="AR60" i="17"/>
  <c r="AZ11" i="5"/>
  <c r="AN27" i="5"/>
  <c r="AN33" i="23"/>
  <c r="BN19" i="5"/>
  <c r="BN29" i="5" s="1"/>
  <c r="AY73" i="17"/>
  <c r="AB18" i="5"/>
  <c r="AR38" i="17"/>
  <c r="BM29" i="5"/>
  <c r="AY62" i="17"/>
  <c r="BB19" i="5"/>
  <c r="AP22" i="5"/>
  <c r="AO34" i="23"/>
  <c r="AP34" i="23" s="1"/>
  <c r="F142" i="12" s="1"/>
  <c r="AA28" i="5"/>
  <c r="AA26" i="5" s="1"/>
  <c r="AA16" i="5"/>
  <c r="AA77" i="21" s="1"/>
  <c r="AO29" i="5"/>
  <c r="AP29" i="5" s="1"/>
  <c r="AP19" i="5"/>
  <c r="AN21" i="5"/>
  <c r="BB31" i="23"/>
  <c r="BC31" i="23" s="1"/>
  <c r="G139" i="12" s="1"/>
  <c r="BC14" i="5"/>
  <c r="AM16" i="5"/>
  <c r="AM77" i="21" s="1"/>
  <c r="BL21" i="5"/>
  <c r="AB30" i="23"/>
  <c r="AB11" i="5"/>
  <c r="AC13" i="5"/>
  <c r="AC11" i="5" s="1"/>
  <c r="AO61" i="17"/>
  <c r="BA13" i="5" s="1"/>
  <c r="BA30" i="23" s="1"/>
  <c r="AM62" i="17"/>
  <c r="AQ61" i="17"/>
  <c r="BA23" i="5" s="1"/>
  <c r="BA35" i="23" s="1"/>
  <c r="AP61" i="17"/>
  <c r="AZ27" i="5"/>
  <c r="AZ16" i="5"/>
  <c r="AZ77" i="21" s="1"/>
  <c r="AK50" i="17"/>
  <c r="AO17" i="5"/>
  <c r="BK26" i="5"/>
  <c r="AV74" i="17"/>
  <c r="BO14" i="5" s="1"/>
  <c r="AX74" i="17"/>
  <c r="BO24" i="5" s="1"/>
  <c r="AW74" i="17"/>
  <c r="BE17" i="23"/>
  <c r="BE14" i="23" s="1"/>
  <c r="AM26" i="5"/>
  <c r="BL33" i="23"/>
  <c r="AN27" i="23"/>
  <c r="AZ33" i="23"/>
  <c r="BA34" i="23"/>
  <c r="BB36" i="23"/>
  <c r="BC36" i="23" s="1"/>
  <c r="G144" i="12" s="1"/>
  <c r="BC24" i="5"/>
  <c r="BL18" i="5"/>
  <c r="BL28" i="5" s="1"/>
  <c r="AR71" i="17"/>
  <c r="AK61" i="17"/>
  <c r="BA17" i="5"/>
  <c r="AM38" i="23"/>
  <c r="AP12" i="5"/>
  <c r="AO29" i="23"/>
  <c r="AP29" i="23" s="1"/>
  <c r="F137" i="12" s="1"/>
  <c r="BK16" i="5"/>
  <c r="BK77" i="21" s="1"/>
  <c r="BF14" i="23"/>
  <c r="BP17" i="23"/>
  <c r="H125" i="12" s="1"/>
  <c r="AN18" i="5"/>
  <c r="AN28" i="5" s="1"/>
  <c r="AR49" i="17"/>
  <c r="BA29" i="23"/>
  <c r="BM34" i="23"/>
  <c r="BM17" i="5"/>
  <c r="AK72" i="17"/>
  <c r="AO72" i="17"/>
  <c r="BM13" i="5" s="1"/>
  <c r="BM30" i="23" s="1"/>
  <c r="AM73" i="17"/>
  <c r="AQ72" i="17"/>
  <c r="BM23" i="5" s="1"/>
  <c r="BM35" i="23" s="1"/>
  <c r="AP72" i="17"/>
  <c r="BD40" i="22"/>
  <c r="BD20" i="23"/>
  <c r="BD14" i="23" s="1"/>
  <c r="BP14" i="23" s="1"/>
  <c r="BM29" i="23"/>
  <c r="R14" i="23"/>
  <c r="AC20" i="23"/>
  <c r="E128" i="12" s="1"/>
  <c r="AZ21" i="5"/>
  <c r="BC14" i="23"/>
  <c r="AY16" i="5"/>
  <c r="AY77" i="21" s="1"/>
  <c r="BL27" i="23"/>
  <c r="AH73" i="17"/>
  <c r="BN12" i="5" s="1"/>
  <c r="AF74" i="17"/>
  <c r="AI73" i="17"/>
  <c r="AJ73" i="17"/>
  <c r="BN22" i="5" s="1"/>
  <c r="AO50" i="17"/>
  <c r="AO13" i="5" s="1"/>
  <c r="AO11" i="5" s="1"/>
  <c r="AP50" i="17"/>
  <c r="AQ50" i="17"/>
  <c r="AO23" i="5" s="1"/>
  <c r="AI62" i="17"/>
  <c r="AH62" i="17"/>
  <c r="BB12" i="5" s="1"/>
  <c r="AJ62" i="17"/>
  <c r="BB22" i="5" s="1"/>
  <c r="AB35" i="23"/>
  <c r="AB21" i="5"/>
  <c r="AC23" i="5"/>
  <c r="AC21" i="5" s="1"/>
  <c r="BL16" i="5"/>
  <c r="BL77" i="21" s="1"/>
  <c r="BL27" i="5"/>
  <c r="D49" i="13"/>
  <c r="D146" i="12"/>
  <c r="D48" i="13" s="1"/>
  <c r="O32" i="5"/>
  <c r="N35" i="22"/>
  <c r="N31" i="5"/>
  <c r="P14" i="23"/>
  <c r="D23" i="23"/>
  <c r="D44" i="23" s="1"/>
  <c r="D46" i="23" s="1"/>
  <c r="D98" i="12"/>
  <c r="D100" i="12" s="1"/>
  <c r="P75" i="21"/>
  <c r="Q14" i="23"/>
  <c r="AC14" i="23" s="1"/>
  <c r="N14" i="22"/>
  <c r="AI58" i="18"/>
  <c r="AC17" i="23"/>
  <c r="E125" i="12" s="1"/>
  <c r="E122" i="12" s="1"/>
  <c r="E46" i="13" s="1"/>
  <c r="N37" i="22"/>
  <c r="O34" i="5"/>
  <c r="AK27" i="18"/>
  <c r="O13" i="22"/>
  <c r="DC60" i="18"/>
  <c r="Q15" i="22"/>
  <c r="N10" i="22"/>
  <c r="U12" i="22"/>
  <c r="AP13" i="18"/>
  <c r="O26" i="5"/>
  <c r="P27" i="5"/>
  <c r="P26" i="5" s="1"/>
  <c r="O38" i="23"/>
  <c r="P38" i="23" s="1"/>
  <c r="P27" i="23"/>
  <c r="N36" i="22"/>
  <c r="O33" i="5"/>
  <c r="BM27" i="23" l="1"/>
  <c r="AZ26" i="5"/>
  <c r="BL38" i="23"/>
  <c r="AN26" i="5"/>
  <c r="BM21" i="5"/>
  <c r="BA27" i="23"/>
  <c r="AZ38" i="23"/>
  <c r="BM33" i="23"/>
  <c r="BM38" i="23" s="1"/>
  <c r="BN34" i="23"/>
  <c r="BO31" i="23"/>
  <c r="BP31" i="23" s="1"/>
  <c r="H139" i="12" s="1"/>
  <c r="BP14" i="5"/>
  <c r="BA11" i="5"/>
  <c r="AO62" i="17"/>
  <c r="BB13" i="5" s="1"/>
  <c r="AP62" i="17"/>
  <c r="AQ62" i="17"/>
  <c r="BB23" i="5" s="1"/>
  <c r="BB21" i="5" s="1"/>
  <c r="BB34" i="23"/>
  <c r="BC22" i="5"/>
  <c r="AH74" i="17"/>
  <c r="BO12" i="5" s="1"/>
  <c r="AJ74" i="17"/>
  <c r="BO22" i="5" s="1"/>
  <c r="AI74" i="17"/>
  <c r="AM74" i="17"/>
  <c r="AO73" i="17"/>
  <c r="BN13" i="5" s="1"/>
  <c r="BN30" i="23" s="1"/>
  <c r="AQ73" i="17"/>
  <c r="BN23" i="5" s="1"/>
  <c r="BN35" i="23" s="1"/>
  <c r="AP73" i="17"/>
  <c r="BN17" i="5"/>
  <c r="AK73" i="17"/>
  <c r="BB29" i="5"/>
  <c r="BC29" i="5" s="1"/>
  <c r="BC19" i="5"/>
  <c r="BB29" i="23"/>
  <c r="BB11" i="5"/>
  <c r="BC12" i="5"/>
  <c r="BN29" i="23"/>
  <c r="AP17" i="5"/>
  <c r="AO27" i="5"/>
  <c r="AN38" i="23"/>
  <c r="BM18" i="5"/>
  <c r="BM28" i="5" s="1"/>
  <c r="AR72" i="17"/>
  <c r="BL26" i="5"/>
  <c r="BB17" i="5"/>
  <c r="AK62" i="17"/>
  <c r="BP20" i="23"/>
  <c r="H128" i="12" s="1"/>
  <c r="BM11" i="5"/>
  <c r="BA21" i="5"/>
  <c r="AN16" i="5"/>
  <c r="AN77" i="21" s="1"/>
  <c r="AO35" i="23"/>
  <c r="AP35" i="23" s="1"/>
  <c r="F143" i="12" s="1"/>
  <c r="F141" i="12" s="1"/>
  <c r="F50" i="13" s="1"/>
  <c r="AP23" i="5"/>
  <c r="AP21" i="5" s="1"/>
  <c r="BM27" i="5"/>
  <c r="H122" i="12"/>
  <c r="H46" i="13" s="1"/>
  <c r="BA27" i="5"/>
  <c r="BA33" i="23"/>
  <c r="BA38" i="23" s="1"/>
  <c r="AB27" i="23"/>
  <c r="AC30" i="23"/>
  <c r="E138" i="12" s="1"/>
  <c r="E135" i="12" s="1"/>
  <c r="AO18" i="5"/>
  <c r="AO16" i="5" s="1"/>
  <c r="AO77" i="21" s="1"/>
  <c r="AR50" i="17"/>
  <c r="BO19" i="5"/>
  <c r="AY74" i="17"/>
  <c r="AO30" i="23"/>
  <c r="AP30" i="23" s="1"/>
  <c r="F138" i="12" s="1"/>
  <c r="F135" i="12" s="1"/>
  <c r="AP13" i="5"/>
  <c r="AP11" i="5" s="1"/>
  <c r="AR61" i="17"/>
  <c r="BA18" i="5"/>
  <c r="BA28" i="5" s="1"/>
  <c r="AO21" i="5"/>
  <c r="AB28" i="5"/>
  <c r="AB16" i="5"/>
  <c r="AB77" i="21" s="1"/>
  <c r="AC77" i="21" s="1"/>
  <c r="E102" i="12" s="1"/>
  <c r="AC18" i="5"/>
  <c r="AC16" i="5" s="1"/>
  <c r="BO36" i="23"/>
  <c r="BP36" i="23" s="1"/>
  <c r="H144" i="12" s="1"/>
  <c r="BP24" i="5"/>
  <c r="AB33" i="23"/>
  <c r="AC33" i="23" s="1"/>
  <c r="AC35" i="23"/>
  <c r="E143" i="12" s="1"/>
  <c r="E141" i="12" s="1"/>
  <c r="E50" i="13" s="1"/>
  <c r="Q13" i="22"/>
  <c r="AL27" i="18"/>
  <c r="O35" i="22"/>
  <c r="P35" i="22" s="1"/>
  <c r="D30" i="12" s="1"/>
  <c r="Q32" i="5"/>
  <c r="O31" i="5"/>
  <c r="P13" i="22"/>
  <c r="D12" i="12" s="1"/>
  <c r="O37" i="22"/>
  <c r="P37" i="22" s="1"/>
  <c r="D32" i="12" s="1"/>
  <c r="Q34" i="5"/>
  <c r="D48" i="23"/>
  <c r="V12" i="22"/>
  <c r="AQ13" i="18"/>
  <c r="O36" i="22"/>
  <c r="P36" i="22" s="1"/>
  <c r="D31" i="12" s="1"/>
  <c r="Q33" i="5"/>
  <c r="O14" i="22"/>
  <c r="P14" i="22" s="1"/>
  <c r="D13" i="12" s="1"/>
  <c r="AK58" i="18"/>
  <c r="DD60" i="18"/>
  <c r="R15" i="22"/>
  <c r="AP77" i="21" l="1"/>
  <c r="F102" i="12" s="1"/>
  <c r="AO33" i="23"/>
  <c r="AP33" i="23" s="1"/>
  <c r="BM16" i="5"/>
  <c r="BM77" i="21" s="1"/>
  <c r="BN11" i="5"/>
  <c r="BO34" i="23"/>
  <c r="BN21" i="5"/>
  <c r="BA26" i="5"/>
  <c r="BA16" i="5"/>
  <c r="BA77" i="21" s="1"/>
  <c r="BN27" i="23"/>
  <c r="AO27" i="23"/>
  <c r="AP27" i="23" s="1"/>
  <c r="AB26" i="5"/>
  <c r="AC28" i="5"/>
  <c r="AC26" i="5" s="1"/>
  <c r="BO29" i="5"/>
  <c r="BP29" i="5" s="1"/>
  <c r="BP19" i="5"/>
  <c r="BN18" i="5"/>
  <c r="BN28" i="5" s="1"/>
  <c r="AR73" i="17"/>
  <c r="BC34" i="23"/>
  <c r="G142" i="12" s="1"/>
  <c r="BP22" i="5"/>
  <c r="AO28" i="5"/>
  <c r="AP28" i="5" s="1"/>
  <c r="AP18" i="5"/>
  <c r="AP16" i="5" s="1"/>
  <c r="BM26" i="5"/>
  <c r="AP27" i="5"/>
  <c r="BC29" i="23"/>
  <c r="G137" i="12" s="1"/>
  <c r="BB35" i="23"/>
  <c r="BC35" i="23" s="1"/>
  <c r="G143" i="12" s="1"/>
  <c r="BC23" i="5"/>
  <c r="BC21" i="5" s="1"/>
  <c r="E49" i="13"/>
  <c r="E146" i="12"/>
  <c r="E48" i="13" s="1"/>
  <c r="AO74" i="17"/>
  <c r="BO13" i="5" s="1"/>
  <c r="BO11" i="5" s="1"/>
  <c r="AP74" i="17"/>
  <c r="AQ74" i="17"/>
  <c r="BO23" i="5" s="1"/>
  <c r="F49" i="13"/>
  <c r="F146" i="12"/>
  <c r="F48" i="13" s="1"/>
  <c r="AB38" i="23"/>
  <c r="AC38" i="23" s="1"/>
  <c r="AC27" i="23"/>
  <c r="BB27" i="5"/>
  <c r="BC17" i="5"/>
  <c r="BO17" i="5"/>
  <c r="AK74" i="17"/>
  <c r="AR62" i="17"/>
  <c r="BB18" i="5"/>
  <c r="BB16" i="5" s="1"/>
  <c r="BB77" i="21" s="1"/>
  <c r="BB30" i="23"/>
  <c r="BC30" i="23" s="1"/>
  <c r="G138" i="12" s="1"/>
  <c r="BC13" i="5"/>
  <c r="BC11" i="5" s="1"/>
  <c r="BN27" i="5"/>
  <c r="BP12" i="5"/>
  <c r="BO29" i="23"/>
  <c r="BP29" i="23" s="1"/>
  <c r="H137" i="12" s="1"/>
  <c r="BN33" i="23"/>
  <c r="DE60" i="18"/>
  <c r="S15" i="22"/>
  <c r="Q35" i="22"/>
  <c r="R32" i="5"/>
  <c r="Q31" i="5"/>
  <c r="D38" i="22"/>
  <c r="D33" i="22" s="1"/>
  <c r="D46" i="22" s="1"/>
  <c r="E78" i="21"/>
  <c r="E81" i="21" s="1"/>
  <c r="D49" i="23"/>
  <c r="D23" i="22" s="1"/>
  <c r="D17" i="22" s="1"/>
  <c r="D25" i="22" s="1"/>
  <c r="R13" i="22"/>
  <c r="AM27" i="18"/>
  <c r="R34" i="5"/>
  <c r="Q37" i="22"/>
  <c r="R33" i="5"/>
  <c r="Q36" i="22"/>
  <c r="Q14" i="22"/>
  <c r="Q10" i="22" s="1"/>
  <c r="AL58" i="18"/>
  <c r="O10" i="22"/>
  <c r="P10" i="22" s="1"/>
  <c r="W12" i="22"/>
  <c r="AR13" i="18"/>
  <c r="D10" i="12"/>
  <c r="D7" i="13" s="1"/>
  <c r="AO38" i="23" l="1"/>
  <c r="AP38" i="23" s="1"/>
  <c r="G141" i="12"/>
  <c r="G50" i="13" s="1"/>
  <c r="BC77" i="21"/>
  <c r="G102" i="12" s="1"/>
  <c r="BB33" i="23"/>
  <c r="BC33" i="23" s="1"/>
  <c r="G135" i="12"/>
  <c r="G49" i="13" s="1"/>
  <c r="BO35" i="23"/>
  <c r="BP35" i="23" s="1"/>
  <c r="H143" i="12" s="1"/>
  <c r="BP23" i="5"/>
  <c r="BP21" i="5" s="1"/>
  <c r="BB27" i="23"/>
  <c r="BO21" i="5"/>
  <c r="BN16" i="5"/>
  <c r="BN77" i="21" s="1"/>
  <c r="BO30" i="23"/>
  <c r="BP30" i="23" s="1"/>
  <c r="H138" i="12" s="1"/>
  <c r="H135" i="12" s="1"/>
  <c r="BP13" i="5"/>
  <c r="BP11" i="5" s="1"/>
  <c r="AO26" i="5"/>
  <c r="BO27" i="5"/>
  <c r="BP17" i="5"/>
  <c r="BN26" i="5"/>
  <c r="BC27" i="5"/>
  <c r="BB28" i="5"/>
  <c r="BC28" i="5" s="1"/>
  <c r="BC18" i="5"/>
  <c r="BC16" i="5" s="1"/>
  <c r="BN38" i="23"/>
  <c r="D48" i="22"/>
  <c r="BO18" i="5"/>
  <c r="AR74" i="17"/>
  <c r="AP26" i="5"/>
  <c r="BP34" i="23"/>
  <c r="H142" i="12" s="1"/>
  <c r="S32" i="5"/>
  <c r="R35" i="22"/>
  <c r="R31" i="5"/>
  <c r="R37" i="22"/>
  <c r="S34" i="5"/>
  <c r="S13" i="22"/>
  <c r="AN27" i="18"/>
  <c r="R14" i="22"/>
  <c r="R10" i="22" s="1"/>
  <c r="AM58" i="18"/>
  <c r="T15" i="22"/>
  <c r="DF60" i="18"/>
  <c r="X12" i="22"/>
  <c r="AS13" i="18"/>
  <c r="E90" i="21"/>
  <c r="R36" i="22"/>
  <c r="S33" i="5"/>
  <c r="G146" i="12" l="1"/>
  <c r="G48" i="13" s="1"/>
  <c r="H141" i="12"/>
  <c r="H50" i="13" s="1"/>
  <c r="BO33" i="23"/>
  <c r="BP33" i="23" s="1"/>
  <c r="BB26" i="5"/>
  <c r="BC26" i="5"/>
  <c r="H49" i="13"/>
  <c r="H146" i="12"/>
  <c r="H48" i="13" s="1"/>
  <c r="BO28" i="5"/>
  <c r="BP28" i="5" s="1"/>
  <c r="BP18" i="5"/>
  <c r="BP16" i="5" s="1"/>
  <c r="BC27" i="23"/>
  <c r="BB38" i="23"/>
  <c r="BC38" i="23" s="1"/>
  <c r="BO27" i="23"/>
  <c r="BP27" i="5"/>
  <c r="BO16" i="5"/>
  <c r="BO77" i="21" s="1"/>
  <c r="BP77" i="21" s="1"/>
  <c r="H102" i="12" s="1"/>
  <c r="T13" i="22"/>
  <c r="AO27" i="18"/>
  <c r="T34" i="5"/>
  <c r="S37" i="22"/>
  <c r="E91" i="21"/>
  <c r="E92" i="21" s="1"/>
  <c r="E93" i="21" s="1"/>
  <c r="E83" i="21" s="1"/>
  <c r="E85" i="21" s="1"/>
  <c r="DG60" i="18"/>
  <c r="U15" i="22"/>
  <c r="S36" i="22"/>
  <c r="T33" i="5"/>
  <c r="Y12" i="22"/>
  <c r="AT13" i="18"/>
  <c r="S14" i="22"/>
  <c r="S10" i="22" s="1"/>
  <c r="AN58" i="18"/>
  <c r="T32" i="5"/>
  <c r="S35" i="22"/>
  <c r="S31" i="5"/>
  <c r="BP26" i="5" l="1"/>
  <c r="BP27" i="23"/>
  <c r="BO38" i="23"/>
  <c r="BP38" i="23" s="1"/>
  <c r="BO26" i="5"/>
  <c r="E95" i="21"/>
  <c r="Z12" i="22"/>
  <c r="AU13" i="18"/>
  <c r="T37" i="22"/>
  <c r="U34" i="5"/>
  <c r="T36" i="22"/>
  <c r="U33" i="5"/>
  <c r="T14" i="22"/>
  <c r="T10" i="22" s="1"/>
  <c r="AO58" i="18"/>
  <c r="E31" i="22"/>
  <c r="E28" i="22" s="1"/>
  <c r="E12" i="23"/>
  <c r="E23" i="23" s="1"/>
  <c r="E44" i="23" s="1"/>
  <c r="E46" i="23" s="1"/>
  <c r="U13" i="22"/>
  <c r="AP27" i="18"/>
  <c r="U32" i="5"/>
  <c r="T35" i="22"/>
  <c r="T31" i="5"/>
  <c r="DH60" i="18"/>
  <c r="V15" i="22"/>
  <c r="U14" i="22" l="1"/>
  <c r="AP58" i="18"/>
  <c r="V33" i="5"/>
  <c r="U36" i="22"/>
  <c r="V34" i="5"/>
  <c r="U37" i="22"/>
  <c r="U35" i="22"/>
  <c r="V32" i="5"/>
  <c r="U31" i="5"/>
  <c r="V13" i="22"/>
  <c r="AQ27" i="18"/>
  <c r="U10" i="22"/>
  <c r="AA12" i="22"/>
  <c r="AV13" i="18"/>
  <c r="E48" i="23"/>
  <c r="E49" i="23" s="1"/>
  <c r="E23" i="22" s="1"/>
  <c r="E17" i="22" s="1"/>
  <c r="E25" i="22" s="1"/>
  <c r="DI60" i="18"/>
  <c r="W15" i="22"/>
  <c r="V35" i="22" l="1"/>
  <c r="W32" i="5"/>
  <c r="V31" i="5"/>
  <c r="AX13" i="18"/>
  <c r="AB12" i="22"/>
  <c r="V37" i="22"/>
  <c r="W34" i="5"/>
  <c r="W33" i="5"/>
  <c r="V36" i="22"/>
  <c r="V14" i="22"/>
  <c r="V10" i="22" s="1"/>
  <c r="AQ58" i="18"/>
  <c r="F78" i="21"/>
  <c r="F81" i="21" s="1"/>
  <c r="E38" i="22"/>
  <c r="E33" i="22" s="1"/>
  <c r="E46" i="22" s="1"/>
  <c r="E48" i="22" s="1"/>
  <c r="W13" i="22"/>
  <c r="AR27" i="18"/>
  <c r="DJ60" i="18"/>
  <c r="X15" i="22"/>
  <c r="W36" i="22" l="1"/>
  <c r="X33" i="5"/>
  <c r="AC12" i="22"/>
  <c r="E11" i="12" s="1"/>
  <c r="W37" i="22"/>
  <c r="X34" i="5"/>
  <c r="F90" i="21"/>
  <c r="AD12" i="22"/>
  <c r="AY13" i="18"/>
  <c r="DK60" i="18"/>
  <c r="Y15" i="22"/>
  <c r="X32" i="5"/>
  <c r="W35" i="22"/>
  <c r="W31" i="5"/>
  <c r="W14" i="22"/>
  <c r="W10" i="22" s="1"/>
  <c r="AR58" i="18"/>
  <c r="X13" i="22"/>
  <c r="AS27" i="18"/>
  <c r="F91" i="21" l="1"/>
  <c r="F92" i="21" s="1"/>
  <c r="F93" i="21" s="1"/>
  <c r="F83" i="21" s="1"/>
  <c r="F85" i="21" s="1"/>
  <c r="Y32" i="5"/>
  <c r="X35" i="22"/>
  <c r="X31" i="5"/>
  <c r="Y13" i="22"/>
  <c r="AT27" i="18"/>
  <c r="DL60" i="18"/>
  <c r="Z15" i="22"/>
  <c r="X14" i="22"/>
  <c r="X10" i="22" s="1"/>
  <c r="AS58" i="18"/>
  <c r="Y33" i="5"/>
  <c r="X36" i="22"/>
  <c r="X37" i="22"/>
  <c r="Y34" i="5"/>
  <c r="AE12" i="22"/>
  <c r="AZ13" i="18"/>
  <c r="F95" i="21" l="1"/>
  <c r="BA13" i="18"/>
  <c r="AF12" i="22"/>
  <c r="Z33" i="5"/>
  <c r="Y36" i="22"/>
  <c r="F12" i="23"/>
  <c r="F23" i="23" s="1"/>
  <c r="F44" i="23" s="1"/>
  <c r="F46" i="23" s="1"/>
  <c r="F31" i="22"/>
  <c r="F28" i="22" s="1"/>
  <c r="Y14" i="22"/>
  <c r="Y10" i="22" s="1"/>
  <c r="AT58" i="18"/>
  <c r="Y37" i="22"/>
  <c r="Z34" i="5"/>
  <c r="DM60" i="18"/>
  <c r="AA15" i="22"/>
  <c r="Z32" i="5"/>
  <c r="Y35" i="22"/>
  <c r="Y31" i="5"/>
  <c r="Z13" i="22"/>
  <c r="AU27" i="18"/>
  <c r="Z35" i="22" l="1"/>
  <c r="AA32" i="5"/>
  <c r="Z31" i="5"/>
  <c r="Z37" i="22"/>
  <c r="AA34" i="5"/>
  <c r="Z36" i="22"/>
  <c r="AA33" i="5"/>
  <c r="AB15" i="22"/>
  <c r="AC15" i="22" s="1"/>
  <c r="E14" i="12" s="1"/>
  <c r="DP60" i="18"/>
  <c r="AA13" i="22"/>
  <c r="AV27" i="18"/>
  <c r="Z14" i="22"/>
  <c r="Z10" i="22" s="1"/>
  <c r="AU58" i="18"/>
  <c r="AG12" i="22"/>
  <c r="BB13" i="18"/>
  <c r="F48" i="23"/>
  <c r="F49" i="23" s="1"/>
  <c r="F23" i="22" s="1"/>
  <c r="F17" i="22" s="1"/>
  <c r="F25" i="22" s="1"/>
  <c r="AB34" i="5" l="1"/>
  <c r="AA37" i="22"/>
  <c r="AA36" i="22"/>
  <c r="AB33" i="5"/>
  <c r="AA10" i="22"/>
  <c r="AA35" i="22"/>
  <c r="AB32" i="5"/>
  <c r="AA31" i="5"/>
  <c r="AA14" i="22"/>
  <c r="AV58" i="18"/>
  <c r="AB13" i="22"/>
  <c r="AX27" i="18"/>
  <c r="AH12" i="22"/>
  <c r="BC13" i="18"/>
  <c r="DQ60" i="18"/>
  <c r="AD15" i="22"/>
  <c r="G78" i="21"/>
  <c r="F38" i="22"/>
  <c r="F33" i="22" s="1"/>
  <c r="F46" i="22" s="1"/>
  <c r="F48" i="22" s="1"/>
  <c r="DR60" i="18" l="1"/>
  <c r="AE15" i="22"/>
  <c r="AB36" i="22"/>
  <c r="AC36" i="22" s="1"/>
  <c r="E31" i="12" s="1"/>
  <c r="AD33" i="5"/>
  <c r="AD32" i="5"/>
  <c r="AB35" i="22"/>
  <c r="AC35" i="22" s="1"/>
  <c r="E30" i="12" s="1"/>
  <c r="AB31" i="5"/>
  <c r="AC13" i="22"/>
  <c r="E12" i="12" s="1"/>
  <c r="AX58" i="18"/>
  <c r="AB14" i="22"/>
  <c r="AC14" i="22" s="1"/>
  <c r="E13" i="12" s="1"/>
  <c r="AD13" i="22"/>
  <c r="AY27" i="18"/>
  <c r="AI12" i="22"/>
  <c r="BD13" i="18"/>
  <c r="AD34" i="5"/>
  <c r="AB37" i="22"/>
  <c r="AC37" i="22" s="1"/>
  <c r="E32" i="12" s="1"/>
  <c r="G81" i="21"/>
  <c r="BE13" i="18" l="1"/>
  <c r="AJ12" i="22"/>
  <c r="AD36" i="22"/>
  <c r="AE33" i="5"/>
  <c r="AD14" i="22"/>
  <c r="AY58" i="18"/>
  <c r="AD10" i="22"/>
  <c r="AB10" i="22"/>
  <c r="AC10" i="22" s="1"/>
  <c r="AE13" i="22"/>
  <c r="AZ27" i="18"/>
  <c r="AD35" i="22"/>
  <c r="AE32" i="5"/>
  <c r="AD31" i="5"/>
  <c r="AD37" i="22"/>
  <c r="AE34" i="5"/>
  <c r="E10" i="12"/>
  <c r="E7" i="13" s="1"/>
  <c r="DS60" i="18"/>
  <c r="AF15" i="22"/>
  <c r="G90" i="21"/>
  <c r="AF32" i="5" l="1"/>
  <c r="AE35" i="22"/>
  <c r="AE31" i="5"/>
  <c r="AE14" i="22"/>
  <c r="AE10" i="22" s="1"/>
  <c r="AZ58" i="18"/>
  <c r="AE36" i="22"/>
  <c r="AF33" i="5"/>
  <c r="AF34" i="5"/>
  <c r="AE37" i="22"/>
  <c r="AF13" i="22"/>
  <c r="BA27" i="18"/>
  <c r="AG15" i="22"/>
  <c r="DT60" i="18"/>
  <c r="BF13" i="18"/>
  <c r="AK12" i="22"/>
  <c r="G91" i="21"/>
  <c r="G95" i="21" s="1"/>
  <c r="AG34" i="5" l="1"/>
  <c r="AF37" i="22"/>
  <c r="AL12" i="22"/>
  <c r="BG13" i="18"/>
  <c r="DU60" i="18"/>
  <c r="AH15" i="22"/>
  <c r="AF14" i="22"/>
  <c r="AF10" i="22" s="1"/>
  <c r="BA58" i="18"/>
  <c r="AG13" i="22"/>
  <c r="BB27" i="18"/>
  <c r="AG33" i="5"/>
  <c r="AF36" i="22"/>
  <c r="AF35" i="22"/>
  <c r="AG32" i="5"/>
  <c r="AF31" i="5"/>
  <c r="G92" i="21"/>
  <c r="AG35" i="22" l="1"/>
  <c r="AH32" i="5"/>
  <c r="AG31" i="5"/>
  <c r="DV60" i="18"/>
  <c r="AI15" i="22"/>
  <c r="BH13" i="18"/>
  <c r="AM12" i="22"/>
  <c r="AH33" i="5"/>
  <c r="AG36" i="22"/>
  <c r="AH13" i="22"/>
  <c r="BC27" i="18"/>
  <c r="AG14" i="22"/>
  <c r="BB58" i="18"/>
  <c r="AG10" i="22"/>
  <c r="AH34" i="5"/>
  <c r="AG37" i="22"/>
  <c r="G93" i="21"/>
  <c r="AH37" i="22" l="1"/>
  <c r="AI34" i="5"/>
  <c r="AN12" i="22"/>
  <c r="BI13" i="18"/>
  <c r="AH14" i="22"/>
  <c r="AH10" i="22" s="1"/>
  <c r="BC58" i="18"/>
  <c r="AI13" i="22"/>
  <c r="BD27" i="18"/>
  <c r="AH35" i="22"/>
  <c r="AI32" i="5"/>
  <c r="AH31" i="5"/>
  <c r="DW60" i="18"/>
  <c r="AJ15" i="22"/>
  <c r="AH36" i="22"/>
  <c r="AI33" i="5"/>
  <c r="G83" i="21"/>
  <c r="AI37" i="22" l="1"/>
  <c r="AJ34" i="5"/>
  <c r="AI14" i="22"/>
  <c r="AI10" i="22" s="1"/>
  <c r="BD58" i="18"/>
  <c r="DX60" i="18"/>
  <c r="AK15" i="22"/>
  <c r="BK13" i="18"/>
  <c r="AO12" i="22"/>
  <c r="AI35" i="22"/>
  <c r="AJ32" i="5"/>
  <c r="AI31" i="5"/>
  <c r="AJ13" i="22"/>
  <c r="BE27" i="18"/>
  <c r="AJ33" i="5"/>
  <c r="AI36" i="22"/>
  <c r="G85" i="21"/>
  <c r="DY60" i="18" l="1"/>
  <c r="AL15" i="22"/>
  <c r="AK13" i="22"/>
  <c r="BF27" i="18"/>
  <c r="AK33" i="5"/>
  <c r="AJ36" i="22"/>
  <c r="AK32" i="5"/>
  <c r="AJ35" i="22"/>
  <c r="AJ31" i="5"/>
  <c r="AK34" i="5"/>
  <c r="AJ37" i="22"/>
  <c r="AP12" i="22"/>
  <c r="F11" i="12" s="1"/>
  <c r="AQ12" i="22"/>
  <c r="BL13" i="18"/>
  <c r="AJ14" i="22"/>
  <c r="AJ10" i="22" s="1"/>
  <c r="BE58" i="18"/>
  <c r="G12" i="23"/>
  <c r="G31" i="22"/>
  <c r="G28" i="22" s="1"/>
  <c r="AL32" i="5" l="1"/>
  <c r="AK35" i="22"/>
  <c r="AK31" i="5"/>
  <c r="AL33" i="5"/>
  <c r="AK36" i="22"/>
  <c r="AR12" i="22"/>
  <c r="BM13" i="18"/>
  <c r="BG27" i="18"/>
  <c r="AL13" i="22"/>
  <c r="AK14" i="22"/>
  <c r="AK10" i="22" s="1"/>
  <c r="BF58" i="18"/>
  <c r="AL34" i="5"/>
  <c r="AK37" i="22"/>
  <c r="DZ60" i="18"/>
  <c r="AM15" i="22"/>
  <c r="G23" i="23"/>
  <c r="AM13" i="22" l="1"/>
  <c r="BH27" i="18"/>
  <c r="AS12" i="22"/>
  <c r="BN13" i="18"/>
  <c r="AL36" i="22"/>
  <c r="AM33" i="5"/>
  <c r="AL37" i="22"/>
  <c r="AM34" i="5"/>
  <c r="AL14" i="22"/>
  <c r="BG58" i="18"/>
  <c r="EA60" i="18"/>
  <c r="AN15" i="22"/>
  <c r="AL10" i="22"/>
  <c r="AL35" i="22"/>
  <c r="AM32" i="5"/>
  <c r="AL31" i="5"/>
  <c r="G44" i="23"/>
  <c r="AM35" i="22" l="1"/>
  <c r="AN32" i="5"/>
  <c r="AM31" i="5"/>
  <c r="AT12" i="22"/>
  <c r="BO13" i="18"/>
  <c r="AM36" i="22"/>
  <c r="AN33" i="5"/>
  <c r="ED60" i="18"/>
  <c r="AO15" i="22"/>
  <c r="AP15" i="22" s="1"/>
  <c r="F14" i="12" s="1"/>
  <c r="BH58" i="18"/>
  <c r="AM14" i="22"/>
  <c r="AM10" i="22" s="1"/>
  <c r="BI27" i="18"/>
  <c r="AN13" i="22"/>
  <c r="AN34" i="5"/>
  <c r="AM37" i="22"/>
  <c r="G46" i="23"/>
  <c r="AU12" i="22" l="1"/>
  <c r="BP13" i="18"/>
  <c r="AO33" i="5"/>
  <c r="AN36" i="22"/>
  <c r="AO13" i="22"/>
  <c r="BK27" i="18"/>
  <c r="AN35" i="22"/>
  <c r="AO32" i="5"/>
  <c r="AN31" i="5"/>
  <c r="AN37" i="22"/>
  <c r="AO34" i="5"/>
  <c r="AN14" i="22"/>
  <c r="AN10" i="22" s="1"/>
  <c r="BI58" i="18"/>
  <c r="EE60" i="18"/>
  <c r="AQ15" i="22"/>
  <c r="G48" i="23"/>
  <c r="G49" i="23" s="1"/>
  <c r="G23" i="22" s="1"/>
  <c r="G17" i="22" s="1"/>
  <c r="G25" i="22" s="1"/>
  <c r="AQ13" i="22" l="1"/>
  <c r="BL27" i="18"/>
  <c r="AO14" i="22"/>
  <c r="AP14" i="22" s="1"/>
  <c r="F13" i="12" s="1"/>
  <c r="BK58" i="18"/>
  <c r="AQ34" i="5"/>
  <c r="AO37" i="22"/>
  <c r="AP37" i="22" s="1"/>
  <c r="F32" i="12" s="1"/>
  <c r="EF60" i="18"/>
  <c r="AR15" i="22"/>
  <c r="AO36" i="22"/>
  <c r="AP36" i="22" s="1"/>
  <c r="F31" i="12" s="1"/>
  <c r="AQ33" i="5"/>
  <c r="AO35" i="22"/>
  <c r="AP35" i="22" s="1"/>
  <c r="F30" i="12" s="1"/>
  <c r="AQ32" i="5"/>
  <c r="AO31" i="5"/>
  <c r="AV12" i="22"/>
  <c r="BQ13" i="18"/>
  <c r="AP13" i="22"/>
  <c r="F12" i="12" s="1"/>
  <c r="F10" i="12" s="1"/>
  <c r="F7" i="13" s="1"/>
  <c r="H78" i="21"/>
  <c r="G38" i="22"/>
  <c r="G33" i="22" s="1"/>
  <c r="G46" i="22" s="1"/>
  <c r="G48" i="22" s="1"/>
  <c r="AS15" i="22" l="1"/>
  <c r="EG60" i="18"/>
  <c r="AR34" i="5"/>
  <c r="AQ37" i="22"/>
  <c r="AW12" i="22"/>
  <c r="BR13" i="18"/>
  <c r="AQ35" i="22"/>
  <c r="AR32" i="5"/>
  <c r="AQ31" i="5"/>
  <c r="AQ14" i="22"/>
  <c r="BL58" i="18"/>
  <c r="AR33" i="5"/>
  <c r="AQ36" i="22"/>
  <c r="AR13" i="22"/>
  <c r="BM27" i="18"/>
  <c r="AO10" i="22"/>
  <c r="AP10" i="22" s="1"/>
  <c r="AQ10" i="22"/>
  <c r="H81" i="21"/>
  <c r="BN27" i="18" l="1"/>
  <c r="AS13" i="22"/>
  <c r="AS34" i="5"/>
  <c r="AR37" i="22"/>
  <c r="AS32" i="5"/>
  <c r="AR35" i="22"/>
  <c r="AR31" i="5"/>
  <c r="AX12" i="22"/>
  <c r="BS13" i="18"/>
  <c r="AR36" i="22"/>
  <c r="AS33" i="5"/>
  <c r="BM58" i="18"/>
  <c r="AR14" i="22"/>
  <c r="AR10" i="22" s="1"/>
  <c r="AT15" i="22"/>
  <c r="EH60" i="18"/>
  <c r="H90" i="21"/>
  <c r="AT32" i="5" l="1"/>
  <c r="AS35" i="22"/>
  <c r="AS31" i="5"/>
  <c r="AS36" i="22"/>
  <c r="AT33" i="5"/>
  <c r="BN58" i="18"/>
  <c r="AS14" i="22"/>
  <c r="AS10" i="22" s="1"/>
  <c r="AT34" i="5"/>
  <c r="AS37" i="22"/>
  <c r="AY12" i="22"/>
  <c r="BT13" i="18"/>
  <c r="EI60" i="18"/>
  <c r="AU15" i="22"/>
  <c r="AT13" i="22"/>
  <c r="BO27" i="18"/>
  <c r="H91" i="21"/>
  <c r="H92" i="21" s="1"/>
  <c r="H95" i="21" l="1"/>
  <c r="AT14" i="22"/>
  <c r="AT10" i="22" s="1"/>
  <c r="BO58" i="18"/>
  <c r="AT36" i="22"/>
  <c r="AU33" i="5"/>
  <c r="EJ60" i="18"/>
  <c r="AV15" i="22"/>
  <c r="AZ12" i="22"/>
  <c r="BU13" i="18"/>
  <c r="AU34" i="5"/>
  <c r="AT37" i="22"/>
  <c r="BP27" i="18"/>
  <c r="AU13" i="22"/>
  <c r="AU32" i="5"/>
  <c r="AT35" i="22"/>
  <c r="AT31" i="5"/>
  <c r="H93" i="21"/>
  <c r="AW15" i="22" l="1"/>
  <c r="EK60" i="18"/>
  <c r="AV33" i="5"/>
  <c r="AU36" i="22"/>
  <c r="AV34" i="5"/>
  <c r="AU37" i="22"/>
  <c r="AU14" i="22"/>
  <c r="AU10" i="22" s="1"/>
  <c r="BP58" i="18"/>
  <c r="AV13" i="22"/>
  <c r="BQ27" i="18"/>
  <c r="AU35" i="22"/>
  <c r="AV32" i="5"/>
  <c r="AU31" i="5"/>
  <c r="BA12" i="22"/>
  <c r="BV13" i="18"/>
  <c r="H83" i="21"/>
  <c r="AV37" i="22" l="1"/>
  <c r="AW34" i="5"/>
  <c r="BB12" i="22"/>
  <c r="BX13" i="18"/>
  <c r="AV35" i="22"/>
  <c r="AW32" i="5"/>
  <c r="AV31" i="5"/>
  <c r="AW33" i="5"/>
  <c r="AV36" i="22"/>
  <c r="AW13" i="22"/>
  <c r="BR27" i="18"/>
  <c r="AX15" i="22"/>
  <c r="EL60" i="18"/>
  <c r="AV14" i="22"/>
  <c r="AV10" i="22" s="1"/>
  <c r="BQ58" i="18"/>
  <c r="H85" i="21"/>
  <c r="AX32" i="5" l="1"/>
  <c r="AW35" i="22"/>
  <c r="AW31" i="5"/>
  <c r="AX13" i="22"/>
  <c r="BS27" i="18"/>
  <c r="EM60" i="18"/>
  <c r="AY15" i="22"/>
  <c r="BC12" i="22"/>
  <c r="G11" i="12" s="1"/>
  <c r="BD12" i="22"/>
  <c r="BY13" i="18"/>
  <c r="AX34" i="5"/>
  <c r="AW37" i="22"/>
  <c r="AW14" i="22"/>
  <c r="AW10" i="22" s="1"/>
  <c r="BR58" i="18"/>
  <c r="AW36" i="22"/>
  <c r="AX33" i="5"/>
  <c r="H12" i="23"/>
  <c r="H31" i="22"/>
  <c r="H28" i="22" s="1"/>
  <c r="AZ15" i="22" l="1"/>
  <c r="EN60" i="18"/>
  <c r="AY13" i="22"/>
  <c r="BT27" i="18"/>
  <c r="AX14" i="22"/>
  <c r="BS58" i="18"/>
  <c r="AX10" i="22"/>
  <c r="AY34" i="5"/>
  <c r="AX37" i="22"/>
  <c r="BZ13" i="18"/>
  <c r="BE12" i="22"/>
  <c r="AY33" i="5"/>
  <c r="AX36" i="22"/>
  <c r="AY32" i="5"/>
  <c r="AX35" i="22"/>
  <c r="AX31" i="5"/>
  <c r="H23" i="23"/>
  <c r="AZ32" i="5" l="1"/>
  <c r="AY35" i="22"/>
  <c r="AY31" i="5"/>
  <c r="AY37" i="22"/>
  <c r="AZ34" i="5"/>
  <c r="AY14" i="22"/>
  <c r="AY10" i="22" s="1"/>
  <c r="BT58" i="18"/>
  <c r="AZ33" i="5"/>
  <c r="AY36" i="22"/>
  <c r="AZ13" i="22"/>
  <c r="BU27" i="18"/>
  <c r="BF12" i="22"/>
  <c r="CA13" i="18"/>
  <c r="EO60" i="18"/>
  <c r="BA15" i="22"/>
  <c r="H44" i="23"/>
  <c r="BB15" i="22" l="1"/>
  <c r="BC15" i="22" s="1"/>
  <c r="G14" i="12" s="1"/>
  <c r="ER60" i="18"/>
  <c r="BG12" i="22"/>
  <c r="CB13" i="18"/>
  <c r="BU58" i="18"/>
  <c r="AZ14" i="22"/>
  <c r="AZ10" i="22" s="1"/>
  <c r="AZ37" i="22"/>
  <c r="BA34" i="5"/>
  <c r="BA33" i="5"/>
  <c r="AZ36" i="22"/>
  <c r="BA13" i="22"/>
  <c r="BV27" i="18"/>
  <c r="BA32" i="5"/>
  <c r="AZ35" i="22"/>
  <c r="AZ31" i="5"/>
  <c r="H46" i="23"/>
  <c r="BB13" i="22" l="1"/>
  <c r="BX27" i="18"/>
  <c r="BA35" i="22"/>
  <c r="BB32" i="5"/>
  <c r="BA31" i="5"/>
  <c r="BA14" i="22"/>
  <c r="BA10" i="22" s="1"/>
  <c r="BV58" i="18"/>
  <c r="ES60" i="18"/>
  <c r="BD15" i="22"/>
  <c r="BH12" i="22"/>
  <c r="CC13" i="18"/>
  <c r="BA36" i="22"/>
  <c r="BB33" i="5"/>
  <c r="BA37" i="22"/>
  <c r="BB34" i="5"/>
  <c r="H48" i="23"/>
  <c r="H49" i="23" s="1"/>
  <c r="H23" i="22" s="1"/>
  <c r="H17" i="22" s="1"/>
  <c r="H25" i="22" s="1"/>
  <c r="BI12" i="22" l="1"/>
  <c r="CD13" i="18"/>
  <c r="BB35" i="22"/>
  <c r="BC35" i="22" s="1"/>
  <c r="G30" i="12" s="1"/>
  <c r="BD32" i="5"/>
  <c r="BB31" i="5"/>
  <c r="BB36" i="22"/>
  <c r="BC36" i="22" s="1"/>
  <c r="G31" i="12" s="1"/>
  <c r="BD33" i="5"/>
  <c r="ET60" i="18"/>
  <c r="BE15" i="22"/>
  <c r="BD13" i="22"/>
  <c r="BY27" i="18"/>
  <c r="BB37" i="22"/>
  <c r="BC37" i="22" s="1"/>
  <c r="G32" i="12" s="1"/>
  <c r="BD34" i="5"/>
  <c r="BB14" i="22"/>
  <c r="BC14" i="22" s="1"/>
  <c r="G13" i="12" s="1"/>
  <c r="BX58" i="18"/>
  <c r="BC13" i="22"/>
  <c r="G12" i="12" s="1"/>
  <c r="I78" i="21"/>
  <c r="H38" i="22"/>
  <c r="H33" i="22" s="1"/>
  <c r="H46" i="22" s="1"/>
  <c r="H48" i="22" s="1"/>
  <c r="BD36" i="22" l="1"/>
  <c r="BE33" i="5"/>
  <c r="BE34" i="5"/>
  <c r="BD37" i="22"/>
  <c r="BE13" i="22"/>
  <c r="BZ27" i="18"/>
  <c r="BD35" i="22"/>
  <c r="BE32" i="5"/>
  <c r="BD31" i="5"/>
  <c r="BD14" i="22"/>
  <c r="BY58" i="18"/>
  <c r="BD10" i="22"/>
  <c r="BB10" i="22"/>
  <c r="BC10" i="22" s="1"/>
  <c r="BJ12" i="22"/>
  <c r="CE13" i="18"/>
  <c r="G10" i="12"/>
  <c r="G7" i="13" s="1"/>
  <c r="EU60" i="18"/>
  <c r="BF15" i="22"/>
  <c r="I81" i="21"/>
  <c r="BF13" i="22" l="1"/>
  <c r="CA27" i="18"/>
  <c r="BF32" i="5"/>
  <c r="BE35" i="22"/>
  <c r="BE31" i="5"/>
  <c r="BE10" i="22"/>
  <c r="BF34" i="5"/>
  <c r="BE37" i="22"/>
  <c r="BK12" i="22"/>
  <c r="CF13" i="18"/>
  <c r="BZ58" i="18"/>
  <c r="BE14" i="22"/>
  <c r="BE36" i="22"/>
  <c r="BF33" i="5"/>
  <c r="EV60" i="18"/>
  <c r="BG15" i="22"/>
  <c r="I90" i="21"/>
  <c r="BG34" i="5" l="1"/>
  <c r="BF37" i="22"/>
  <c r="BF36" i="22"/>
  <c r="BG33" i="5"/>
  <c r="BF14" i="22"/>
  <c r="BF10" i="22" s="1"/>
  <c r="CA58" i="18"/>
  <c r="BG32" i="5"/>
  <c r="BF35" i="22"/>
  <c r="BF31" i="5"/>
  <c r="BL12" i="22"/>
  <c r="CG13" i="18"/>
  <c r="BG13" i="22"/>
  <c r="CB27" i="18"/>
  <c r="EW60" i="18"/>
  <c r="BH15" i="22"/>
  <c r="I91" i="21"/>
  <c r="I95" i="21" s="1"/>
  <c r="I92" i="21" l="1"/>
  <c r="I93" i="21" s="1"/>
  <c r="EX60" i="18"/>
  <c r="BI15" i="22"/>
  <c r="BH32" i="5"/>
  <c r="BG35" i="22"/>
  <c r="BG31" i="5"/>
  <c r="BG14" i="22"/>
  <c r="CB58" i="18"/>
  <c r="BH13" i="22"/>
  <c r="CC27" i="18"/>
  <c r="BG36" i="22"/>
  <c r="BH33" i="5"/>
  <c r="BM12" i="22"/>
  <c r="CH13" i="18"/>
  <c r="BG10" i="22"/>
  <c r="BH34" i="5"/>
  <c r="BG37" i="22"/>
  <c r="BH37" i="22" l="1"/>
  <c r="BI34" i="5"/>
  <c r="BH14" i="22"/>
  <c r="CC58" i="18"/>
  <c r="BH10" i="22"/>
  <c r="CI13" i="18"/>
  <c r="BO12" i="22" s="1"/>
  <c r="BN12" i="22"/>
  <c r="BI32" i="5"/>
  <c r="BH35" i="22"/>
  <c r="BH31" i="5"/>
  <c r="BH36" i="22"/>
  <c r="BI33" i="5"/>
  <c r="BI13" i="22"/>
  <c r="CD27" i="18"/>
  <c r="EY60" i="18"/>
  <c r="BJ15" i="22"/>
  <c r="I83" i="21"/>
  <c r="BI35" i="22" l="1"/>
  <c r="BJ32" i="5"/>
  <c r="BI31" i="5"/>
  <c r="BJ13" i="22"/>
  <c r="CE27" i="18"/>
  <c r="BI14" i="22"/>
  <c r="BI10" i="22" s="1"/>
  <c r="CD58" i="18"/>
  <c r="BI36" i="22"/>
  <c r="BJ33" i="5"/>
  <c r="EZ60" i="18"/>
  <c r="BK15" i="22"/>
  <c r="BP12" i="22"/>
  <c r="H11" i="12" s="1"/>
  <c r="BI37" i="22"/>
  <c r="BJ34" i="5"/>
  <c r="I85" i="21"/>
  <c r="BJ37" i="22" l="1"/>
  <c r="BK34" i="5"/>
  <c r="BK13" i="22"/>
  <c r="CF27" i="18"/>
  <c r="BK33" i="5"/>
  <c r="BJ36" i="22"/>
  <c r="BK32" i="5"/>
  <c r="BJ35" i="22"/>
  <c r="BJ31" i="5"/>
  <c r="BJ14" i="22"/>
  <c r="BJ10" i="22" s="1"/>
  <c r="CE58" i="18"/>
  <c r="BL15" i="22"/>
  <c r="FA60" i="18"/>
  <c r="I12" i="23"/>
  <c r="I31" i="22"/>
  <c r="I28" i="22" s="1"/>
  <c r="BK36" i="22" l="1"/>
  <c r="BL33" i="5"/>
  <c r="CG27" i="18"/>
  <c r="BL13" i="22"/>
  <c r="FB60" i="18"/>
  <c r="BM15" i="22"/>
  <c r="BK14" i="22"/>
  <c r="BK10" i="22" s="1"/>
  <c r="CF58" i="18"/>
  <c r="BL34" i="5"/>
  <c r="BK37" i="22"/>
  <c r="BL32" i="5"/>
  <c r="BK35" i="22"/>
  <c r="BK31" i="5"/>
  <c r="I23" i="23"/>
  <c r="BL37" i="22" l="1"/>
  <c r="BM34" i="5"/>
  <c r="BL36" i="22"/>
  <c r="BM33" i="5"/>
  <c r="FC60" i="18"/>
  <c r="BO15" i="22" s="1"/>
  <c r="BP15" i="22" s="1"/>
  <c r="H14" i="12" s="1"/>
  <c r="BN15" i="22"/>
  <c r="BM32" i="5"/>
  <c r="BL35" i="22"/>
  <c r="BL31" i="5"/>
  <c r="BM13" i="22"/>
  <c r="CH27" i="18"/>
  <c r="BL14" i="22"/>
  <c r="BL10" i="22" s="1"/>
  <c r="CG58" i="18"/>
  <c r="I44" i="23"/>
  <c r="BN32" i="5" l="1"/>
  <c r="BM35" i="22"/>
  <c r="BM31" i="5"/>
  <c r="BM14" i="22"/>
  <c r="BM10" i="22" s="1"/>
  <c r="CH58" i="18"/>
  <c r="BM36" i="22"/>
  <c r="BN33" i="5"/>
  <c r="BN13" i="22"/>
  <c r="CI27" i="18"/>
  <c r="BO13" i="22" s="1"/>
  <c r="BM37" i="22"/>
  <c r="BN34" i="5"/>
  <c r="I46" i="23"/>
  <c r="BN36" i="22" l="1"/>
  <c r="BO33" i="5"/>
  <c r="BO36" i="22" s="1"/>
  <c r="BP36" i="22" s="1"/>
  <c r="H31" i="12" s="1"/>
  <c r="BN14" i="22"/>
  <c r="BN10" i="22" s="1"/>
  <c r="CI58" i="18"/>
  <c r="BO14" i="22" s="1"/>
  <c r="BP14" i="22" s="1"/>
  <c r="H13" i="12" s="1"/>
  <c r="BP13" i="22"/>
  <c r="H12" i="12" s="1"/>
  <c r="BO34" i="5"/>
  <c r="BO37" i="22" s="1"/>
  <c r="BP37" i="22" s="1"/>
  <c r="H32" i="12" s="1"/>
  <c r="BN37" i="22"/>
  <c r="BN35" i="22"/>
  <c r="BO32" i="5"/>
  <c r="BN31" i="5"/>
  <c r="I48" i="23"/>
  <c r="I49" i="23" s="1"/>
  <c r="I23" i="22" s="1"/>
  <c r="I17" i="22" s="1"/>
  <c r="I25" i="22" s="1"/>
  <c r="H10" i="12" l="1"/>
  <c r="H7" i="13" s="1"/>
  <c r="BO10" i="22"/>
  <c r="BP10" i="22" s="1"/>
  <c r="BO35" i="22"/>
  <c r="BP35" i="22" s="1"/>
  <c r="H30" i="12" s="1"/>
  <c r="BO31" i="5"/>
  <c r="J78" i="21"/>
  <c r="I38" i="22"/>
  <c r="I33" i="22" s="1"/>
  <c r="I46" i="22" s="1"/>
  <c r="I48" i="22" s="1"/>
  <c r="J81" i="21" l="1"/>
  <c r="J90" i="21" l="1"/>
  <c r="J91" i="21" l="1"/>
  <c r="J92" i="21" s="1"/>
  <c r="J93" i="21" s="1"/>
  <c r="J83" i="21" s="1"/>
  <c r="J85" i="21" s="1"/>
  <c r="J95" i="21"/>
  <c r="J31" i="22" l="1"/>
  <c r="J28" i="22" s="1"/>
  <c r="J12" i="23"/>
  <c r="J23" i="23" s="1"/>
  <c r="J44" i="23" s="1"/>
  <c r="J46" i="23" s="1"/>
  <c r="J48" i="23" l="1"/>
  <c r="J49" i="23" s="1"/>
  <c r="J23" i="22" s="1"/>
  <c r="J17" i="22" s="1"/>
  <c r="J25" i="22" s="1"/>
  <c r="K78" i="21" l="1"/>
  <c r="K81" i="21" s="1"/>
  <c r="J38" i="22"/>
  <c r="J33" i="22" s="1"/>
  <c r="J46" i="22" s="1"/>
  <c r="J48" i="22" s="1"/>
  <c r="K90" i="21" l="1"/>
  <c r="K91" i="21" l="1"/>
  <c r="K92" i="21"/>
  <c r="K93" i="21" s="1"/>
  <c r="K83" i="21" s="1"/>
  <c r="K85" i="21" s="1"/>
  <c r="K95" i="21"/>
  <c r="K12" i="23" l="1"/>
  <c r="K23" i="23" s="1"/>
  <c r="K44" i="23" s="1"/>
  <c r="K46" i="23" s="1"/>
  <c r="K31" i="22"/>
  <c r="K28" i="22" s="1"/>
  <c r="K48" i="23" l="1"/>
  <c r="K49" i="23"/>
  <c r="K23" i="22" s="1"/>
  <c r="K17" i="22" s="1"/>
  <c r="K25" i="22" s="1"/>
  <c r="K38" i="22" l="1"/>
  <c r="K33" i="22" s="1"/>
  <c r="K46" i="22" s="1"/>
  <c r="K48" i="22" s="1"/>
  <c r="L78" i="21"/>
  <c r="L81" i="21" s="1"/>
  <c r="L90" i="21" l="1"/>
  <c r="L91" i="21" l="1"/>
  <c r="L92" i="21" s="1"/>
  <c r="L93" i="21" s="1"/>
  <c r="L83" i="21" s="1"/>
  <c r="L85" i="21" s="1"/>
  <c r="L95" i="21"/>
  <c r="L12" i="23" l="1"/>
  <c r="L23" i="23" s="1"/>
  <c r="L44" i="23" s="1"/>
  <c r="L46" i="23" s="1"/>
  <c r="L31" i="22"/>
  <c r="L28" i="22" s="1"/>
  <c r="L48" i="23" l="1"/>
  <c r="L49" i="23"/>
  <c r="L23" i="22" s="1"/>
  <c r="L17" i="22" s="1"/>
  <c r="L25" i="22" s="1"/>
  <c r="M78" i="21" l="1"/>
  <c r="M81" i="21" s="1"/>
  <c r="L38" i="22"/>
  <c r="L33" i="22" s="1"/>
  <c r="L46" i="22" s="1"/>
  <c r="L48" i="22" s="1"/>
  <c r="M90" i="21" l="1"/>
  <c r="M91" i="21" l="1"/>
  <c r="M95" i="21" s="1"/>
  <c r="M92" i="21"/>
  <c r="M93" i="21" s="1"/>
  <c r="M83" i="21" s="1"/>
  <c r="M85" i="21" s="1"/>
  <c r="M12" i="23" l="1"/>
  <c r="M23" i="23" s="1"/>
  <c r="M44" i="23" s="1"/>
  <c r="M46" i="23" s="1"/>
  <c r="M31" i="22"/>
  <c r="M28" i="22" s="1"/>
  <c r="M48" i="23" l="1"/>
  <c r="M49" i="23"/>
  <c r="M23" i="22" s="1"/>
  <c r="M17" i="22" s="1"/>
  <c r="M25" i="22" s="1"/>
  <c r="N78" i="21" l="1"/>
  <c r="N81" i="21" s="1"/>
  <c r="M38" i="22"/>
  <c r="M33" i="22" s="1"/>
  <c r="M46" i="22" s="1"/>
  <c r="M48" i="22" s="1"/>
  <c r="N90" i="21" l="1"/>
  <c r="N91" i="21" l="1"/>
  <c r="N92" i="21" s="1"/>
  <c r="N93" i="21" s="1"/>
  <c r="N83" i="21" s="1"/>
  <c r="N85" i="21" s="1"/>
  <c r="N12" i="23" l="1"/>
  <c r="N23" i="23" s="1"/>
  <c r="N44" i="23" s="1"/>
  <c r="N46" i="23" s="1"/>
  <c r="N31" i="22"/>
  <c r="N28" i="22" s="1"/>
  <c r="N95" i="21"/>
  <c r="N48" i="23" l="1"/>
  <c r="N49" i="23" s="1"/>
  <c r="N23" i="22" s="1"/>
  <c r="N17" i="22" s="1"/>
  <c r="N25" i="22" s="1"/>
  <c r="O78" i="21" l="1"/>
  <c r="N38" i="22"/>
  <c r="N33" i="22" s="1"/>
  <c r="N46" i="22" s="1"/>
  <c r="N48" i="22" s="1"/>
  <c r="O81" i="21" l="1"/>
  <c r="P78" i="21"/>
  <c r="D103" i="12" l="1"/>
  <c r="D106" i="12" s="1"/>
  <c r="P81" i="21"/>
  <c r="O90" i="21"/>
  <c r="O91" i="21" l="1"/>
  <c r="P91" i="21" s="1"/>
  <c r="P90" i="21"/>
  <c r="D38" i="13"/>
  <c r="O95" i="21" l="1"/>
  <c r="P95" i="21" s="1"/>
  <c r="O92" i="21"/>
  <c r="O93" i="21" l="1"/>
  <c r="P92" i="21"/>
  <c r="O83" i="21" l="1"/>
  <c r="P93" i="21"/>
  <c r="P83" i="21" l="1"/>
  <c r="O85" i="21"/>
  <c r="O12" i="23" l="1"/>
  <c r="O31" i="22"/>
  <c r="D108" i="12"/>
  <c r="D110" i="12" s="1"/>
  <c r="D40" i="13" s="1"/>
  <c r="P85" i="21"/>
  <c r="O28" i="22" l="1"/>
  <c r="P28" i="22" s="1"/>
  <c r="P31" i="22"/>
  <c r="D27" i="12" s="1"/>
  <c r="O23" i="23"/>
  <c r="P12" i="23"/>
  <c r="D120" i="12" s="1"/>
  <c r="D131" i="12" l="1"/>
  <c r="D45" i="13"/>
  <c r="O44" i="23"/>
  <c r="P23" i="23"/>
  <c r="D18" i="13"/>
  <c r="D25" i="12"/>
  <c r="D16" i="13" s="1"/>
  <c r="P44" i="23" l="1"/>
  <c r="O46" i="23"/>
  <c r="D152" i="12"/>
  <c r="D44" i="13"/>
  <c r="O48" i="23" l="1"/>
  <c r="P46" i="23"/>
  <c r="D154" i="12"/>
  <c r="D56" i="13" s="1"/>
  <c r="D54" i="13"/>
  <c r="D156" i="12" l="1"/>
  <c r="D157" i="12" s="1"/>
  <c r="Q78" i="21"/>
  <c r="P48" i="23"/>
  <c r="O38" i="22"/>
  <c r="O49" i="23"/>
  <c r="Q81" i="21" l="1"/>
  <c r="O23" i="22"/>
  <c r="P49" i="23"/>
  <c r="P38" i="22"/>
  <c r="D33" i="12" s="1"/>
  <c r="D29" i="12" s="1"/>
  <c r="O33" i="22"/>
  <c r="O17" i="22" l="1"/>
  <c r="P23" i="22"/>
  <c r="D21" i="12" s="1"/>
  <c r="D40" i="12"/>
  <c r="D20" i="13"/>
  <c r="P33" i="22"/>
  <c r="O46" i="22"/>
  <c r="Q90" i="21"/>
  <c r="D24" i="13" l="1"/>
  <c r="P46" i="22"/>
  <c r="D16" i="12"/>
  <c r="D12" i="13"/>
  <c r="Q91" i="21"/>
  <c r="Q95" i="21" s="1"/>
  <c r="P17" i="22"/>
  <c r="O25" i="22"/>
  <c r="P25" i="22" s="1"/>
  <c r="Q92" i="21" l="1"/>
  <c r="O48" i="22"/>
  <c r="P48" i="22" s="1"/>
  <c r="Q93" i="21"/>
  <c r="D23" i="12"/>
  <c r="D9" i="13"/>
  <c r="D14" i="13" l="1"/>
  <c r="D42" i="12"/>
  <c r="Q83" i="21"/>
  <c r="Q85" i="21" l="1"/>
  <c r="Q12" i="23" l="1"/>
  <c r="Q31" i="22"/>
  <c r="Q28" i="22" s="1"/>
  <c r="Q23" i="23" l="1"/>
  <c r="Q44" i="23" l="1"/>
  <c r="Q46" i="23" l="1"/>
  <c r="Q48" i="23" l="1"/>
  <c r="Q38" i="22" l="1"/>
  <c r="Q33" i="22" s="1"/>
  <c r="Q46" i="22" s="1"/>
  <c r="R78" i="21"/>
  <c r="Q49" i="23"/>
  <c r="Q23" i="22" s="1"/>
  <c r="Q17" i="22" s="1"/>
  <c r="Q25" i="22" s="1"/>
  <c r="Q48" i="22" l="1"/>
  <c r="R81" i="21"/>
  <c r="R90" i="21" l="1"/>
  <c r="R91" i="21" l="1"/>
  <c r="R92" i="21" s="1"/>
  <c r="R95" i="21" l="1"/>
  <c r="R93" i="21"/>
  <c r="R83" i="21" l="1"/>
  <c r="R85" i="21" l="1"/>
  <c r="R12" i="23" l="1"/>
  <c r="R31" i="22"/>
  <c r="R28" i="22" s="1"/>
  <c r="R23" i="23" l="1"/>
  <c r="R44" i="23" l="1"/>
  <c r="R46" i="23" l="1"/>
  <c r="R48" i="23" l="1"/>
  <c r="R49" i="23" s="1"/>
  <c r="R23" i="22" s="1"/>
  <c r="R17" i="22" s="1"/>
  <c r="R25" i="22" s="1"/>
  <c r="R38" i="22" l="1"/>
  <c r="R33" i="22" s="1"/>
  <c r="R46" i="22" s="1"/>
  <c r="R48" i="22" s="1"/>
  <c r="S78" i="21"/>
  <c r="S81" i="21" l="1"/>
  <c r="S90" i="21" l="1"/>
  <c r="S91" i="21" l="1"/>
  <c r="S95" i="21" s="1"/>
  <c r="S92" i="21"/>
  <c r="S93" i="21" l="1"/>
  <c r="S83" i="21" l="1"/>
  <c r="S85" i="21" l="1"/>
  <c r="S12" i="23" l="1"/>
  <c r="S31" i="22"/>
  <c r="S28" i="22" s="1"/>
  <c r="S23" i="23" l="1"/>
  <c r="S44" i="23" l="1"/>
  <c r="S46" i="23" l="1"/>
  <c r="S48" i="23" l="1"/>
  <c r="T78" i="21" l="1"/>
  <c r="S38" i="22"/>
  <c r="S33" i="22" s="1"/>
  <c r="S46" i="22" s="1"/>
  <c r="S49" i="23"/>
  <c r="S23" i="22" s="1"/>
  <c r="S17" i="22" s="1"/>
  <c r="S25" i="22" s="1"/>
  <c r="S48" i="22" l="1"/>
  <c r="T81" i="21"/>
  <c r="T90" i="21" l="1"/>
  <c r="T91" i="21" l="1"/>
  <c r="T95" i="21" s="1"/>
  <c r="T92" i="21" l="1"/>
  <c r="T93" i="21" s="1"/>
  <c r="T83" i="21" l="1"/>
  <c r="T85" i="21" l="1"/>
  <c r="T12" i="23" l="1"/>
  <c r="T31" i="22"/>
  <c r="T28" i="22" s="1"/>
  <c r="T23" i="23" l="1"/>
  <c r="T44" i="23" l="1"/>
  <c r="T46" i="23" l="1"/>
  <c r="T48" i="23" l="1"/>
  <c r="T49" i="23" s="1"/>
  <c r="T23" i="22" s="1"/>
  <c r="T17" i="22" s="1"/>
  <c r="T25" i="22" s="1"/>
  <c r="T38" i="22" l="1"/>
  <c r="T33" i="22" s="1"/>
  <c r="T46" i="22" s="1"/>
  <c r="T48" i="22" s="1"/>
  <c r="U78" i="21"/>
  <c r="U81" i="21" l="1"/>
  <c r="U90" i="21" l="1"/>
  <c r="U91" i="21" l="1"/>
  <c r="U92" i="21" s="1"/>
  <c r="U95" i="21"/>
  <c r="U93" i="21" l="1"/>
  <c r="U83" i="21" l="1"/>
  <c r="U85" i="21" l="1"/>
  <c r="U12" i="23" l="1"/>
  <c r="U31" i="22"/>
  <c r="U28" i="22" s="1"/>
  <c r="U23" i="23" l="1"/>
  <c r="U44" i="23" l="1"/>
  <c r="U46" i="23" l="1"/>
  <c r="U48" i="23" l="1"/>
  <c r="V78" i="21" l="1"/>
  <c r="V81" i="21" s="1"/>
  <c r="U38" i="22"/>
  <c r="U33" i="22" s="1"/>
  <c r="U46" i="22" s="1"/>
  <c r="U49" i="23"/>
  <c r="U23" i="22" s="1"/>
  <c r="U17" i="22" s="1"/>
  <c r="U25" i="22" s="1"/>
  <c r="V90" i="21" l="1"/>
  <c r="U48" i="22"/>
  <c r="V91" i="21" l="1"/>
  <c r="V95" i="21"/>
  <c r="V92" i="21"/>
  <c r="V93" i="21" s="1"/>
  <c r="V83" i="21" s="1"/>
  <c r="V85" i="21" s="1"/>
  <c r="V12" i="23" l="1"/>
  <c r="V23" i="23" s="1"/>
  <c r="V44" i="23" s="1"/>
  <c r="V46" i="23" s="1"/>
  <c r="V31" i="22"/>
  <c r="V28" i="22" s="1"/>
  <c r="V48" i="23" l="1"/>
  <c r="V49" i="23"/>
  <c r="V23" i="22" s="1"/>
  <c r="V17" i="22" s="1"/>
  <c r="V25" i="22" s="1"/>
  <c r="W78" i="21" l="1"/>
  <c r="W81" i="21" s="1"/>
  <c r="V38" i="22"/>
  <c r="V33" i="22" s="1"/>
  <c r="V46" i="22" s="1"/>
  <c r="V48" i="22" s="1"/>
  <c r="W90" i="21" l="1"/>
  <c r="W91" i="21" l="1"/>
  <c r="W92" i="21"/>
  <c r="W93" i="21" s="1"/>
  <c r="W83" i="21" s="1"/>
  <c r="W85" i="21" s="1"/>
  <c r="W95" i="21"/>
  <c r="W31" i="22" l="1"/>
  <c r="W28" i="22" s="1"/>
  <c r="W12" i="23"/>
  <c r="W23" i="23" s="1"/>
  <c r="W44" i="23" s="1"/>
  <c r="W46" i="23" s="1"/>
  <c r="W48" i="23" l="1"/>
  <c r="X78" i="21" l="1"/>
  <c r="X81" i="21" s="1"/>
  <c r="W38" i="22"/>
  <c r="W33" i="22" s="1"/>
  <c r="W46" i="22" s="1"/>
  <c r="W49" i="23"/>
  <c r="W23" i="22" s="1"/>
  <c r="W17" i="22" s="1"/>
  <c r="W25" i="22" s="1"/>
  <c r="W48" i="22" l="1"/>
  <c r="X90" i="21"/>
  <c r="X91" i="21" l="1"/>
  <c r="X92" i="21" s="1"/>
  <c r="X93" i="21" s="1"/>
  <c r="X83" i="21" s="1"/>
  <c r="X85" i="21" s="1"/>
  <c r="X12" i="23" l="1"/>
  <c r="X23" i="23" s="1"/>
  <c r="X44" i="23" s="1"/>
  <c r="X46" i="23" s="1"/>
  <c r="X31" i="22"/>
  <c r="X28" i="22" s="1"/>
  <c r="X95" i="21"/>
  <c r="X48" i="23" l="1"/>
  <c r="Y78" i="21" l="1"/>
  <c r="Y81" i="21" s="1"/>
  <c r="X38" i="22"/>
  <c r="X33" i="22" s="1"/>
  <c r="X46" i="22" s="1"/>
  <c r="X49" i="23"/>
  <c r="X23" i="22" s="1"/>
  <c r="X17" i="22" s="1"/>
  <c r="X25" i="22" s="1"/>
  <c r="X48" i="22" l="1"/>
  <c r="Y90" i="21"/>
  <c r="Y91" i="21" l="1"/>
  <c r="Y92" i="21" s="1"/>
  <c r="Y93" i="21" s="1"/>
  <c r="Y83" i="21" s="1"/>
  <c r="Y85" i="21" s="1"/>
  <c r="Y12" i="23" l="1"/>
  <c r="Y23" i="23" s="1"/>
  <c r="Y44" i="23" s="1"/>
  <c r="Y46" i="23" s="1"/>
  <c r="Y31" i="22"/>
  <c r="Y28" i="22" s="1"/>
  <c r="Y95" i="21"/>
  <c r="Y48" i="23" l="1"/>
  <c r="Z78" i="21" l="1"/>
  <c r="Z81" i="21" s="1"/>
  <c r="Y38" i="22"/>
  <c r="Y33" i="22" s="1"/>
  <c r="Y46" i="22" s="1"/>
  <c r="Y49" i="23"/>
  <c r="Y23" i="22" s="1"/>
  <c r="Y17" i="22" s="1"/>
  <c r="Y25" i="22" s="1"/>
  <c r="Y48" i="22" l="1"/>
  <c r="Z90" i="21"/>
  <c r="Z91" i="21" l="1"/>
  <c r="Z92" i="21" s="1"/>
  <c r="Z93" i="21" s="1"/>
  <c r="Z83" i="21" s="1"/>
  <c r="Z85" i="21" s="1"/>
  <c r="Z12" i="23" l="1"/>
  <c r="Z23" i="23" s="1"/>
  <c r="Z44" i="23" s="1"/>
  <c r="Z46" i="23" s="1"/>
  <c r="Z31" i="22"/>
  <c r="Z28" i="22" s="1"/>
  <c r="Z95" i="21"/>
  <c r="Z48" i="23" l="1"/>
  <c r="Z49" i="23" s="1"/>
  <c r="Z23" i="22" s="1"/>
  <c r="Z17" i="22" s="1"/>
  <c r="Z25" i="22" s="1"/>
  <c r="AA78" i="21" l="1"/>
  <c r="AA81" i="21" s="1"/>
  <c r="Z38" i="22"/>
  <c r="Z33" i="22" s="1"/>
  <c r="Z46" i="22" s="1"/>
  <c r="Z48" i="22" s="1"/>
  <c r="AA90" i="21" l="1"/>
  <c r="AA91" i="21" l="1"/>
  <c r="AA95" i="21" s="1"/>
  <c r="AA92" i="21" l="1"/>
  <c r="AA93" i="21" s="1"/>
  <c r="AA83" i="21" s="1"/>
  <c r="AA85" i="21" s="1"/>
  <c r="AA12" i="23" l="1"/>
  <c r="AA23" i="23" s="1"/>
  <c r="AA44" i="23" s="1"/>
  <c r="AA46" i="23" s="1"/>
  <c r="AA31" i="22"/>
  <c r="AA28" i="22" s="1"/>
  <c r="AA48" i="23" l="1"/>
  <c r="AB78" i="21" l="1"/>
  <c r="AA38" i="22"/>
  <c r="AA33" i="22" s="1"/>
  <c r="AA46" i="22" s="1"/>
  <c r="AA49" i="23"/>
  <c r="AA23" i="22" s="1"/>
  <c r="AA17" i="22" s="1"/>
  <c r="AA25" i="22" s="1"/>
  <c r="AA48" i="22" l="1"/>
  <c r="AB81" i="21"/>
  <c r="AC78" i="21"/>
  <c r="E103" i="12" l="1"/>
  <c r="E106" i="12" s="1"/>
  <c r="AC81" i="21"/>
  <c r="AB90" i="21"/>
  <c r="AB91" i="21" l="1"/>
  <c r="AC91" i="21" s="1"/>
  <c r="AC90" i="21"/>
  <c r="E38" i="13"/>
  <c r="AB95" i="21" l="1"/>
  <c r="AC95" i="21" s="1"/>
  <c r="AB92" i="21"/>
  <c r="AB93" i="21" l="1"/>
  <c r="AC92" i="21"/>
  <c r="AB83" i="21" l="1"/>
  <c r="AC93" i="21"/>
  <c r="AC83" i="21" l="1"/>
  <c r="AB85" i="21"/>
  <c r="E108" i="12" l="1"/>
  <c r="E110" i="12" s="1"/>
  <c r="E40" i="13" s="1"/>
  <c r="AC85" i="21"/>
  <c r="AB31" i="22"/>
  <c r="AB12" i="23"/>
  <c r="AB23" i="23" l="1"/>
  <c r="AC12" i="23"/>
  <c r="E120" i="12" s="1"/>
  <c r="AC31" i="22"/>
  <c r="E27" i="12" s="1"/>
  <c r="AB28" i="22"/>
  <c r="AC28" i="22" s="1"/>
  <c r="E25" i="12" l="1"/>
  <c r="E16" i="13" s="1"/>
  <c r="E18" i="13"/>
  <c r="E131" i="12"/>
  <c r="E45" i="13"/>
  <c r="AB44" i="23"/>
  <c r="AC23" i="23"/>
  <c r="E152" i="12" l="1"/>
  <c r="E44" i="13"/>
  <c r="AC44" i="23"/>
  <c r="AB46" i="23"/>
  <c r="AB48" i="23" l="1"/>
  <c r="AB49" i="23" s="1"/>
  <c r="AC46" i="23"/>
  <c r="E54" i="13"/>
  <c r="E154" i="12"/>
  <c r="E56" i="13" s="1"/>
  <c r="AC49" i="23" l="1"/>
  <c r="AB23" i="22"/>
  <c r="E156" i="12"/>
  <c r="E157" i="12" s="1"/>
  <c r="AB38" i="22"/>
  <c r="AC48" i="23"/>
  <c r="AD78" i="21"/>
  <c r="AD81" i="21" l="1"/>
  <c r="AC38" i="22"/>
  <c r="E33" i="12" s="1"/>
  <c r="E29" i="12" s="1"/>
  <c r="AB33" i="22"/>
  <c r="AB17" i="22"/>
  <c r="AC23" i="22"/>
  <c r="E21" i="12" s="1"/>
  <c r="E16" i="12" l="1"/>
  <c r="E12" i="13"/>
  <c r="AC33" i="22"/>
  <c r="AB46" i="22"/>
  <c r="E20" i="13"/>
  <c r="E40" i="12"/>
  <c r="AB25" i="22"/>
  <c r="AC25" i="22" s="1"/>
  <c r="AC17" i="22"/>
  <c r="AD90" i="21"/>
  <c r="AB48" i="22" l="1"/>
  <c r="AC48" i="22" s="1"/>
  <c r="AC46" i="22"/>
  <c r="AD91" i="21"/>
  <c r="AD92" i="21" s="1"/>
  <c r="E24" i="13"/>
  <c r="E23" i="12"/>
  <c r="E14" i="13" s="1"/>
  <c r="E9" i="13"/>
  <c r="AD95" i="21" l="1"/>
  <c r="E42" i="12"/>
  <c r="AD93" i="21"/>
  <c r="AD83" i="21" l="1"/>
  <c r="AD85" i="21" l="1"/>
  <c r="AD12" i="23" l="1"/>
  <c r="AD31" i="22"/>
  <c r="AD28" i="22" s="1"/>
  <c r="AD23" i="23" l="1"/>
  <c r="AD44" i="23" l="1"/>
  <c r="AD46" i="23" l="1"/>
  <c r="AD48" i="23" l="1"/>
  <c r="AE78" i="21" l="1"/>
  <c r="AD38" i="22"/>
  <c r="AD33" i="22" s="1"/>
  <c r="AD46" i="22" s="1"/>
  <c r="AD49" i="23"/>
  <c r="AD23" i="22" s="1"/>
  <c r="AD17" i="22" s="1"/>
  <c r="AD25" i="22" s="1"/>
  <c r="AD48" i="22" l="1"/>
  <c r="AE81" i="21"/>
  <c r="AE90" i="21" l="1"/>
  <c r="AE91" i="21" l="1"/>
  <c r="AE95" i="21" s="1"/>
  <c r="AE92" i="21" l="1"/>
  <c r="AE93" i="21" s="1"/>
  <c r="AE83" i="21" l="1"/>
  <c r="AE85" i="21" l="1"/>
  <c r="AE12" i="23" l="1"/>
  <c r="AE31" i="22"/>
  <c r="AE28" i="22" s="1"/>
  <c r="AE23" i="23" l="1"/>
  <c r="AE44" i="23" l="1"/>
  <c r="AE46" i="23" l="1"/>
  <c r="AE48" i="23" l="1"/>
  <c r="AE49" i="23" s="1"/>
  <c r="AE23" i="22" s="1"/>
  <c r="AE17" i="22" s="1"/>
  <c r="AE25" i="22" s="1"/>
  <c r="AF78" i="21" l="1"/>
  <c r="AE38" i="22"/>
  <c r="AE33" i="22" s="1"/>
  <c r="AE46" i="22" s="1"/>
  <c r="AE48" i="22" s="1"/>
  <c r="AF81" i="21" l="1"/>
  <c r="AF90" i="21" l="1"/>
  <c r="AF91" i="21" l="1"/>
  <c r="AF92" i="21"/>
  <c r="AF95" i="21"/>
  <c r="AF93" i="21" l="1"/>
  <c r="AF83" i="21" l="1"/>
  <c r="AF85" i="21" l="1"/>
  <c r="AF12" i="23" l="1"/>
  <c r="AF31" i="22"/>
  <c r="AF28" i="22" s="1"/>
  <c r="AF23" i="23" l="1"/>
  <c r="AF44" i="23" l="1"/>
  <c r="AF46" i="23" l="1"/>
  <c r="AF48" i="23" l="1"/>
  <c r="AG78" i="21" l="1"/>
  <c r="AF38" i="22"/>
  <c r="AF33" i="22" s="1"/>
  <c r="AF46" i="22" s="1"/>
  <c r="AF49" i="23"/>
  <c r="AF23" i="22" s="1"/>
  <c r="AF17" i="22" s="1"/>
  <c r="AF25" i="22" s="1"/>
  <c r="AF48" i="22" l="1"/>
  <c r="AG81" i="21"/>
  <c r="AG90" i="21" l="1"/>
  <c r="AG91" i="21" l="1"/>
  <c r="AG92" i="21" s="1"/>
  <c r="AG95" i="21" l="1"/>
  <c r="AG93" i="21"/>
  <c r="AG83" i="21" l="1"/>
  <c r="AG85" i="21" l="1"/>
  <c r="AG12" i="23" l="1"/>
  <c r="AG31" i="22"/>
  <c r="AG28" i="22" s="1"/>
  <c r="AG23" i="23" l="1"/>
  <c r="AG44" i="23" l="1"/>
  <c r="AG46" i="23" l="1"/>
  <c r="AG48" i="23" l="1"/>
  <c r="AH78" i="21" l="1"/>
  <c r="AG38" i="22"/>
  <c r="AG33" i="22" s="1"/>
  <c r="AG46" i="22" s="1"/>
  <c r="AG49" i="23"/>
  <c r="AG23" i="22" s="1"/>
  <c r="AG17" i="22" s="1"/>
  <c r="AG25" i="22" s="1"/>
  <c r="AH81" i="21" l="1"/>
  <c r="AG48" i="22"/>
  <c r="AH90" i="21" l="1"/>
  <c r="AH91" i="21" l="1"/>
  <c r="AH95" i="21"/>
  <c r="AH92" i="21"/>
  <c r="AH93" i="21" l="1"/>
  <c r="AH83" i="21" l="1"/>
  <c r="AH85" i="21" l="1"/>
  <c r="AH12" i="23" l="1"/>
  <c r="AH31" i="22"/>
  <c r="AH28" i="22" s="1"/>
  <c r="AH23" i="23" l="1"/>
  <c r="AH44" i="23" l="1"/>
  <c r="AH46" i="23" l="1"/>
  <c r="AH48" i="23" l="1"/>
  <c r="AH49" i="23"/>
  <c r="AH23" i="22" s="1"/>
  <c r="AH17" i="22" s="1"/>
  <c r="AH25" i="22" s="1"/>
  <c r="AH38" i="22" l="1"/>
  <c r="AH33" i="22" s="1"/>
  <c r="AH46" i="22" s="1"/>
  <c r="AH48" i="22" s="1"/>
  <c r="AI78" i="21"/>
  <c r="AI81" i="21" s="1"/>
  <c r="AI90" i="21" l="1"/>
  <c r="AI91" i="21" l="1"/>
  <c r="AI92" i="21" s="1"/>
  <c r="AI93" i="21" s="1"/>
  <c r="AI83" i="21" s="1"/>
  <c r="AI85" i="21" s="1"/>
  <c r="AI95" i="21" l="1"/>
  <c r="AI12" i="23"/>
  <c r="AI23" i="23" s="1"/>
  <c r="AI44" i="23" s="1"/>
  <c r="AI46" i="23" s="1"/>
  <c r="AI31" i="22"/>
  <c r="AI28" i="22" s="1"/>
  <c r="AI48" i="23" l="1"/>
  <c r="AI38" i="22" l="1"/>
  <c r="AI33" i="22" s="1"/>
  <c r="AI46" i="22" s="1"/>
  <c r="AJ78" i="21"/>
  <c r="AJ81" i="21" s="1"/>
  <c r="AI49" i="23"/>
  <c r="AI23" i="22" s="1"/>
  <c r="AI17" i="22" s="1"/>
  <c r="AI25" i="22" s="1"/>
  <c r="AI48" i="22" l="1"/>
  <c r="AJ90" i="21"/>
  <c r="AJ91" i="21" l="1"/>
  <c r="AJ92" i="21" s="1"/>
  <c r="AJ93" i="21" s="1"/>
  <c r="AJ83" i="21" s="1"/>
  <c r="AJ85" i="21" s="1"/>
  <c r="AJ95" i="21" l="1"/>
  <c r="AJ12" i="23"/>
  <c r="AJ23" i="23" s="1"/>
  <c r="AJ44" i="23" s="1"/>
  <c r="AJ46" i="23" s="1"/>
  <c r="AJ31" i="22"/>
  <c r="AJ28" i="22" s="1"/>
  <c r="AJ48" i="23" l="1"/>
  <c r="AJ38" i="22" l="1"/>
  <c r="AJ33" i="22" s="1"/>
  <c r="AJ46" i="22" s="1"/>
  <c r="AK78" i="21"/>
  <c r="AK81" i="21" s="1"/>
  <c r="AJ49" i="23"/>
  <c r="AJ23" i="22" s="1"/>
  <c r="AJ17" i="22" s="1"/>
  <c r="AJ25" i="22" s="1"/>
  <c r="AK90" i="21" l="1"/>
  <c r="AJ48" i="22"/>
  <c r="AK91" i="21" l="1"/>
  <c r="AK92" i="21" s="1"/>
  <c r="AK93" i="21" s="1"/>
  <c r="AK83" i="21" s="1"/>
  <c r="AK85" i="21" s="1"/>
  <c r="AK95" i="21" l="1"/>
  <c r="AK12" i="23"/>
  <c r="AK23" i="23" s="1"/>
  <c r="AK44" i="23" s="1"/>
  <c r="AK46" i="23" s="1"/>
  <c r="AK31" i="22"/>
  <c r="AK28" i="22" s="1"/>
  <c r="AK48" i="23" l="1"/>
  <c r="AK49" i="23" s="1"/>
  <c r="AK23" i="22" s="1"/>
  <c r="AK17" i="22" s="1"/>
  <c r="AK25" i="22" s="1"/>
  <c r="AL78" i="21" l="1"/>
  <c r="AL81" i="21" s="1"/>
  <c r="AK38" i="22"/>
  <c r="AK33" i="22" s="1"/>
  <c r="AK46" i="22" s="1"/>
  <c r="AK48" i="22" s="1"/>
  <c r="AL90" i="21" l="1"/>
  <c r="AL91" i="21" l="1"/>
  <c r="AL95" i="21" s="1"/>
  <c r="AL92" i="21" l="1"/>
  <c r="AL93" i="21" s="1"/>
  <c r="AL83" i="21" s="1"/>
  <c r="AL85" i="21" s="1"/>
  <c r="AL12" i="23" l="1"/>
  <c r="AL23" i="23" s="1"/>
  <c r="AL44" i="23" s="1"/>
  <c r="AL46" i="23" s="1"/>
  <c r="AL31" i="22"/>
  <c r="AL28" i="22" s="1"/>
  <c r="AL48" i="23" l="1"/>
  <c r="AM78" i="21" l="1"/>
  <c r="AM81" i="21" s="1"/>
  <c r="AL38" i="22"/>
  <c r="AL33" i="22" s="1"/>
  <c r="AL46" i="22" s="1"/>
  <c r="AL49" i="23"/>
  <c r="AL23" i="22" s="1"/>
  <c r="AL17" i="22" s="1"/>
  <c r="AL25" i="22" s="1"/>
  <c r="AL48" i="22" l="1"/>
  <c r="AM90" i="21"/>
  <c r="AM91" i="21" l="1"/>
  <c r="AM95" i="21" s="1"/>
  <c r="AM92" i="21" l="1"/>
  <c r="AM93" i="21" s="1"/>
  <c r="AM83" i="21" s="1"/>
  <c r="AM85" i="21" s="1"/>
  <c r="AM12" i="23" l="1"/>
  <c r="AM23" i="23" s="1"/>
  <c r="AM44" i="23" s="1"/>
  <c r="AM46" i="23" s="1"/>
  <c r="AM31" i="22"/>
  <c r="AM28" i="22" s="1"/>
  <c r="AM48" i="23" l="1"/>
  <c r="AN78" i="21" l="1"/>
  <c r="AN81" i="21" s="1"/>
  <c r="AM38" i="22"/>
  <c r="AM33" i="22" s="1"/>
  <c r="AM46" i="22" s="1"/>
  <c r="AM49" i="23"/>
  <c r="AM23" i="22" s="1"/>
  <c r="AM17" i="22" s="1"/>
  <c r="AM25" i="22" s="1"/>
  <c r="AM48" i="22" l="1"/>
  <c r="AN90" i="21"/>
  <c r="AN91" i="21" l="1"/>
  <c r="AN95" i="21" s="1"/>
  <c r="AN92" i="21" l="1"/>
  <c r="AN93" i="21" s="1"/>
  <c r="AN83" i="21" s="1"/>
  <c r="AN85" i="21" s="1"/>
  <c r="AN12" i="23" s="1"/>
  <c r="AN23" i="23" s="1"/>
  <c r="AN44" i="23" s="1"/>
  <c r="AN46" i="23" s="1"/>
  <c r="AN31" i="22" l="1"/>
  <c r="AN28" i="22" s="1"/>
  <c r="AN48" i="23"/>
  <c r="AN49" i="23" s="1"/>
  <c r="AN23" i="22" s="1"/>
  <c r="AN17" i="22" s="1"/>
  <c r="AN25" i="22" s="1"/>
  <c r="AO78" i="21" l="1"/>
  <c r="AN38" i="22"/>
  <c r="AN33" i="22" s="1"/>
  <c r="AN46" i="22" s="1"/>
  <c r="AN48" i="22" s="1"/>
  <c r="AO81" i="21" l="1"/>
  <c r="AP78" i="21"/>
  <c r="F103" i="12" l="1"/>
  <c r="F106" i="12" s="1"/>
  <c r="AP81" i="21"/>
  <c r="AO90" i="21"/>
  <c r="F38" i="13" l="1"/>
  <c r="AO91" i="21"/>
  <c r="AP91" i="21" s="1"/>
  <c r="AP90" i="21"/>
  <c r="AO95" i="21" l="1"/>
  <c r="AP95" i="21" s="1"/>
  <c r="AO92" i="21"/>
  <c r="AO93" i="21" l="1"/>
  <c r="AP92" i="21"/>
  <c r="AO83" i="21" l="1"/>
  <c r="AP93" i="21"/>
  <c r="AP83" i="21" l="1"/>
  <c r="AO85" i="21"/>
  <c r="AO12" i="23" l="1"/>
  <c r="AO31" i="22"/>
  <c r="F108" i="12"/>
  <c r="F110" i="12" s="1"/>
  <c r="F40" i="13" s="1"/>
  <c r="AP85" i="21"/>
  <c r="AO28" i="22" l="1"/>
  <c r="AP28" i="22" s="1"/>
  <c r="AP31" i="22"/>
  <c r="F27" i="12" s="1"/>
  <c r="AO23" i="23"/>
  <c r="AP12" i="23"/>
  <c r="F120" i="12" s="1"/>
  <c r="F131" i="12" l="1"/>
  <c r="F45" i="13"/>
  <c r="AO44" i="23"/>
  <c r="AP23" i="23"/>
  <c r="F18" i="13"/>
  <c r="F25" i="12"/>
  <c r="F16" i="13" s="1"/>
  <c r="AP44" i="23" l="1"/>
  <c r="AO46" i="23"/>
  <c r="F44" i="13"/>
  <c r="F152" i="12"/>
  <c r="AP46" i="23" l="1"/>
  <c r="AO48" i="23"/>
  <c r="AO49" i="23" s="1"/>
  <c r="F54" i="13"/>
  <c r="F154" i="12"/>
  <c r="F56" i="13" s="1"/>
  <c r="AP49" i="23" l="1"/>
  <c r="AO23" i="22"/>
  <c r="F156" i="12"/>
  <c r="F157" i="12" s="1"/>
  <c r="AO38" i="22"/>
  <c r="AP48" i="23"/>
  <c r="AQ78" i="21"/>
  <c r="AQ81" i="21" l="1"/>
  <c r="AP38" i="22"/>
  <c r="F33" i="12" s="1"/>
  <c r="F29" i="12" s="1"/>
  <c r="AO33" i="22"/>
  <c r="AO17" i="22"/>
  <c r="AP23" i="22"/>
  <c r="F21" i="12" s="1"/>
  <c r="F20" i="13" l="1"/>
  <c r="F40" i="12"/>
  <c r="F12" i="13"/>
  <c r="F16" i="12"/>
  <c r="AO25" i="22"/>
  <c r="AP25" i="22" s="1"/>
  <c r="AP17" i="22"/>
  <c r="AO46" i="22"/>
  <c r="AP33" i="22"/>
  <c r="AQ90" i="21"/>
  <c r="AO48" i="22" l="1"/>
  <c r="AP48" i="22" s="1"/>
  <c r="AP46" i="22"/>
  <c r="F9" i="13"/>
  <c r="F23" i="12"/>
  <c r="F14" i="13" s="1"/>
  <c r="F24" i="13"/>
  <c r="AQ91" i="21"/>
  <c r="AQ95" i="21" s="1"/>
  <c r="AQ92" i="21" l="1"/>
  <c r="F42" i="12"/>
  <c r="AQ93" i="21"/>
  <c r="AQ83" i="21" l="1"/>
  <c r="AQ85" i="21" l="1"/>
  <c r="AQ12" i="23" l="1"/>
  <c r="AQ31" i="22"/>
  <c r="AQ28" i="22" s="1"/>
  <c r="AQ23" i="23" l="1"/>
  <c r="AQ44" i="23" l="1"/>
  <c r="AQ46" i="23" l="1"/>
  <c r="AQ48" i="23" l="1"/>
  <c r="AQ38" i="22" l="1"/>
  <c r="AQ33" i="22" s="1"/>
  <c r="AQ46" i="22" s="1"/>
  <c r="AR78" i="21"/>
  <c r="AQ49" i="23"/>
  <c r="AQ23" i="22" s="1"/>
  <c r="AQ17" i="22" s="1"/>
  <c r="AQ25" i="22" s="1"/>
  <c r="AR81" i="21" l="1"/>
  <c r="AQ48" i="22"/>
  <c r="AR90" i="21" l="1"/>
  <c r="AR91" i="21" l="1"/>
  <c r="AR95" i="21" s="1"/>
  <c r="AR92" i="21" l="1"/>
  <c r="AR93" i="21" l="1"/>
  <c r="AR83" i="21" l="1"/>
  <c r="AR85" i="21" l="1"/>
  <c r="AR12" i="23" l="1"/>
  <c r="AR31" i="22"/>
  <c r="AR28" i="22" s="1"/>
  <c r="AR23" i="23" l="1"/>
  <c r="AR44" i="23" l="1"/>
  <c r="AR46" i="23" l="1"/>
  <c r="AR48" i="23" l="1"/>
  <c r="AR38" i="22" l="1"/>
  <c r="AR33" i="22" s="1"/>
  <c r="AR46" i="22" s="1"/>
  <c r="AS78" i="21"/>
  <c r="AR49" i="23"/>
  <c r="AR23" i="22" s="1"/>
  <c r="AR17" i="22" s="1"/>
  <c r="AR25" i="22" s="1"/>
  <c r="AS81" i="21" l="1"/>
  <c r="AR48" i="22"/>
  <c r="AS90" i="21" l="1"/>
  <c r="AS91" i="21" l="1"/>
  <c r="AS92" i="21" s="1"/>
  <c r="AS93" i="21" l="1"/>
  <c r="AS95" i="21"/>
  <c r="AS83" i="21" l="1"/>
  <c r="AS85" i="21" l="1"/>
  <c r="AS12" i="23" l="1"/>
  <c r="AS31" i="22"/>
  <c r="AS28" i="22" s="1"/>
  <c r="AS23" i="23" l="1"/>
  <c r="AS44" i="23" l="1"/>
  <c r="AS46" i="23" l="1"/>
  <c r="AS48" i="23" l="1"/>
  <c r="AS38" i="22" l="1"/>
  <c r="AS33" i="22" s="1"/>
  <c r="AS46" i="22" s="1"/>
  <c r="AT78" i="21"/>
  <c r="AS49" i="23"/>
  <c r="AS23" i="22" s="1"/>
  <c r="AS17" i="22" s="1"/>
  <c r="AS25" i="22" s="1"/>
  <c r="AS48" i="22" l="1"/>
  <c r="AT81" i="21"/>
  <c r="AT90" i="21" l="1"/>
  <c r="AT91" i="21" l="1"/>
  <c r="AT95" i="21" s="1"/>
  <c r="AT92" i="21" l="1"/>
  <c r="AT93" i="21"/>
  <c r="AT83" i="21" l="1"/>
  <c r="AT85" i="21" l="1"/>
  <c r="AT12" i="23" l="1"/>
  <c r="AT31" i="22"/>
  <c r="AT28" i="22" s="1"/>
  <c r="AT23" i="23" l="1"/>
  <c r="AT44" i="23" l="1"/>
  <c r="AT46" i="23" l="1"/>
  <c r="AT48" i="23" l="1"/>
  <c r="AT49" i="23" s="1"/>
  <c r="AT23" i="22" s="1"/>
  <c r="AT17" i="22" s="1"/>
  <c r="AT25" i="22" s="1"/>
  <c r="AU78" i="21" l="1"/>
  <c r="AT38" i="22"/>
  <c r="AT33" i="22" s="1"/>
  <c r="AT46" i="22" s="1"/>
  <c r="AT48" i="22" s="1"/>
  <c r="AU81" i="21" l="1"/>
  <c r="AU90" i="21" l="1"/>
  <c r="AU91" i="21" l="1"/>
  <c r="AU95" i="21" s="1"/>
  <c r="AU92" i="21" l="1"/>
  <c r="AU93" i="21" l="1"/>
  <c r="AU83" i="21" l="1"/>
  <c r="AU85" i="21" l="1"/>
  <c r="AU12" i="23" l="1"/>
  <c r="AU31" i="22"/>
  <c r="AU28" i="22" s="1"/>
  <c r="AU23" i="23" l="1"/>
  <c r="AU44" i="23" l="1"/>
  <c r="AU46" i="23" l="1"/>
  <c r="AU48" i="23" l="1"/>
  <c r="AV78" i="21" l="1"/>
  <c r="AV81" i="21" s="1"/>
  <c r="AU38" i="22"/>
  <c r="AU33" i="22" s="1"/>
  <c r="AU46" i="22" s="1"/>
  <c r="AU49" i="23"/>
  <c r="AU23" i="22" s="1"/>
  <c r="AU17" i="22" s="1"/>
  <c r="AU25" i="22" s="1"/>
  <c r="AU48" i="22" l="1"/>
  <c r="AV90" i="21"/>
  <c r="AV91" i="21" l="1"/>
  <c r="AV92" i="21" s="1"/>
  <c r="AV93" i="21" s="1"/>
  <c r="AV83" i="21" s="1"/>
  <c r="AV85" i="21" s="1"/>
  <c r="AV31" i="22" l="1"/>
  <c r="AV28" i="22" s="1"/>
  <c r="AV12" i="23"/>
  <c r="AV23" i="23" s="1"/>
  <c r="AV44" i="23" s="1"/>
  <c r="AV46" i="23" s="1"/>
  <c r="AV95" i="21"/>
  <c r="AV48" i="23" l="1"/>
  <c r="AW78" i="21" l="1"/>
  <c r="AW81" i="21" s="1"/>
  <c r="AV38" i="22"/>
  <c r="AV33" i="22" s="1"/>
  <c r="AV46" i="22" s="1"/>
  <c r="AV49" i="23"/>
  <c r="AV23" i="22" s="1"/>
  <c r="AV17" i="22" s="1"/>
  <c r="AV25" i="22" s="1"/>
  <c r="AV48" i="22" l="1"/>
  <c r="AW90" i="21"/>
  <c r="AW91" i="21" l="1"/>
  <c r="AW92" i="21" s="1"/>
  <c r="AW93" i="21" s="1"/>
  <c r="AW83" i="21" s="1"/>
  <c r="AW85" i="21" s="1"/>
  <c r="AW31" i="22" l="1"/>
  <c r="AW28" i="22" s="1"/>
  <c r="AW12" i="23"/>
  <c r="AW23" i="23" s="1"/>
  <c r="AW44" i="23" s="1"/>
  <c r="AW46" i="23" s="1"/>
  <c r="AW95" i="21"/>
  <c r="AW48" i="23" l="1"/>
  <c r="AW49" i="23" s="1"/>
  <c r="AW23" i="22" s="1"/>
  <c r="AW17" i="22" s="1"/>
  <c r="AW25" i="22" s="1"/>
  <c r="AX78" i="21" l="1"/>
  <c r="AX81" i="21" s="1"/>
  <c r="AW38" i="22"/>
  <c r="AW33" i="22" s="1"/>
  <c r="AW46" i="22" s="1"/>
  <c r="AW48" i="22" s="1"/>
  <c r="AX90" i="21" l="1"/>
  <c r="AX91" i="21" l="1"/>
  <c r="AX95" i="21" s="1"/>
  <c r="AX92" i="21" l="1"/>
  <c r="AX93" i="21" s="1"/>
  <c r="AX83" i="21" s="1"/>
  <c r="AX85" i="21" s="1"/>
  <c r="AX31" i="22" l="1"/>
  <c r="AX28" i="22" s="1"/>
  <c r="AX12" i="23"/>
  <c r="AX23" i="23" s="1"/>
  <c r="AX44" i="23" s="1"/>
  <c r="AX46" i="23" s="1"/>
  <c r="AX48" i="23" l="1"/>
  <c r="AX49" i="23" s="1"/>
  <c r="AX23" i="22" s="1"/>
  <c r="AX17" i="22" s="1"/>
  <c r="AX25" i="22" s="1"/>
  <c r="AY78" i="21" l="1"/>
  <c r="AY81" i="21" s="1"/>
  <c r="AX38" i="22"/>
  <c r="AX33" i="22" s="1"/>
  <c r="AX46" i="22" s="1"/>
  <c r="AX48" i="22" s="1"/>
  <c r="AY90" i="21" l="1"/>
  <c r="AY91" i="21" l="1"/>
  <c r="AY92" i="21" s="1"/>
  <c r="AY93" i="21" s="1"/>
  <c r="AY83" i="21" s="1"/>
  <c r="AY85" i="21" s="1"/>
  <c r="AY31" i="22" l="1"/>
  <c r="AY28" i="22" s="1"/>
  <c r="AY12" i="23"/>
  <c r="AY23" i="23" s="1"/>
  <c r="AY44" i="23" s="1"/>
  <c r="AY46" i="23" s="1"/>
  <c r="AY95" i="21"/>
  <c r="AY48" i="23" l="1"/>
  <c r="AZ78" i="21" l="1"/>
  <c r="AZ81" i="21" s="1"/>
  <c r="AY38" i="22"/>
  <c r="AY33" i="22" s="1"/>
  <c r="AY46" i="22" s="1"/>
  <c r="AY49" i="23"/>
  <c r="AY23" i="22" s="1"/>
  <c r="AY17" i="22" s="1"/>
  <c r="AY25" i="22" s="1"/>
  <c r="AY48" i="22" l="1"/>
  <c r="AZ90" i="21"/>
  <c r="AZ91" i="21" l="1"/>
  <c r="AZ95" i="21" s="1"/>
  <c r="AZ92" i="21" l="1"/>
  <c r="AZ93" i="21" s="1"/>
  <c r="AZ83" i="21" s="1"/>
  <c r="AZ85" i="21" s="1"/>
  <c r="AZ31" i="22" s="1"/>
  <c r="AZ28" i="22" s="1"/>
  <c r="AZ12" i="23"/>
  <c r="AZ23" i="23" s="1"/>
  <c r="AZ44" i="23" s="1"/>
  <c r="AZ46" i="23" s="1"/>
  <c r="AZ48" i="23" l="1"/>
  <c r="AZ49" i="23" s="1"/>
  <c r="AZ23" i="22" s="1"/>
  <c r="AZ17" i="22" s="1"/>
  <c r="AZ25" i="22" s="1"/>
  <c r="BA78" i="21" l="1"/>
  <c r="BA81" i="21" s="1"/>
  <c r="AZ38" i="22"/>
  <c r="AZ33" i="22" s="1"/>
  <c r="AZ46" i="22" s="1"/>
  <c r="AZ48" i="22" s="1"/>
  <c r="BA90" i="21" l="1"/>
  <c r="BA91" i="21" l="1"/>
  <c r="BA95" i="21" s="1"/>
  <c r="BA92" i="21" l="1"/>
  <c r="BA93" i="21" s="1"/>
  <c r="BA83" i="21" s="1"/>
  <c r="BA85" i="21" s="1"/>
  <c r="BA31" i="22" s="1"/>
  <c r="BA28" i="22" s="1"/>
  <c r="BA12" i="23"/>
  <c r="BA23" i="23" s="1"/>
  <c r="BA44" i="23" s="1"/>
  <c r="BA46" i="23" s="1"/>
  <c r="BA48" i="23" l="1"/>
  <c r="BA38" i="22" l="1"/>
  <c r="BA33" i="22" s="1"/>
  <c r="BA46" i="22" s="1"/>
  <c r="BB78" i="21"/>
  <c r="BA49" i="23"/>
  <c r="BA23" i="22" s="1"/>
  <c r="BA17" i="22" s="1"/>
  <c r="BA25" i="22" s="1"/>
  <c r="BB81" i="21" l="1"/>
  <c r="BC78" i="21"/>
  <c r="BA48" i="22"/>
  <c r="G103" i="12" l="1"/>
  <c r="G106" i="12" s="1"/>
  <c r="BC81" i="21"/>
  <c r="BB90" i="21"/>
  <c r="BB91" i="21" l="1"/>
  <c r="BC91" i="21" s="1"/>
  <c r="BC90" i="21"/>
  <c r="G38" i="13"/>
  <c r="BB92" i="21" l="1"/>
  <c r="BB93" i="21" s="1"/>
  <c r="BC92" i="21"/>
  <c r="BB95" i="21"/>
  <c r="BC95" i="21" s="1"/>
  <c r="BB83" i="21" l="1"/>
  <c r="BC93" i="21"/>
  <c r="BC83" i="21" l="1"/>
  <c r="BB85" i="21"/>
  <c r="BB31" i="22" l="1"/>
  <c r="BB12" i="23"/>
  <c r="G108" i="12"/>
  <c r="G110" i="12" s="1"/>
  <c r="G40" i="13" s="1"/>
  <c r="BC85" i="21"/>
  <c r="BB23" i="23" l="1"/>
  <c r="BC12" i="23"/>
  <c r="G120" i="12" s="1"/>
  <c r="BB28" i="22"/>
  <c r="BC28" i="22" s="1"/>
  <c r="BC31" i="22"/>
  <c r="G27" i="12" s="1"/>
  <c r="G18" i="13" l="1"/>
  <c r="G25" i="12"/>
  <c r="G16" i="13" s="1"/>
  <c r="G131" i="12"/>
  <c r="G45" i="13"/>
  <c r="BB44" i="23"/>
  <c r="BC23" i="23"/>
  <c r="BC44" i="23" l="1"/>
  <c r="BB46" i="23"/>
  <c r="G44" i="13"/>
  <c r="G152" i="12"/>
  <c r="G54" i="13" l="1"/>
  <c r="G154" i="12"/>
  <c r="G56" i="13" s="1"/>
  <c r="BC46" i="23"/>
  <c r="BB48" i="23"/>
  <c r="BB49" i="23" s="1"/>
  <c r="BC49" i="23" l="1"/>
  <c r="BB23" i="22"/>
  <c r="BD78" i="21"/>
  <c r="BB38" i="22"/>
  <c r="BC48" i="23"/>
  <c r="G156" i="12"/>
  <c r="G157" i="12" s="1"/>
  <c r="BC38" i="22" l="1"/>
  <c r="G33" i="12" s="1"/>
  <c r="G29" i="12" s="1"/>
  <c r="BB33" i="22"/>
  <c r="BD81" i="21"/>
  <c r="BB17" i="22"/>
  <c r="BC23" i="22"/>
  <c r="G21" i="12" s="1"/>
  <c r="BD90" i="21" l="1"/>
  <c r="G12" i="13"/>
  <c r="G16" i="12"/>
  <c r="BC17" i="22"/>
  <c r="BB25" i="22"/>
  <c r="BC25" i="22" s="1"/>
  <c r="BB46" i="22"/>
  <c r="BC33" i="22"/>
  <c r="G20" i="13"/>
  <c r="G40" i="12"/>
  <c r="BC46" i="22" l="1"/>
  <c r="BB48" i="22"/>
  <c r="BC48" i="22" s="1"/>
  <c r="G9" i="13"/>
  <c r="G23" i="12"/>
  <c r="G14" i="13" s="1"/>
  <c r="G24" i="13"/>
  <c r="G42" i="12"/>
  <c r="BD91" i="21"/>
  <c r="BD95" i="21" s="1"/>
  <c r="BD92" i="21" l="1"/>
  <c r="BD93" i="21" l="1"/>
  <c r="BD83" i="21" l="1"/>
  <c r="BD85" i="21" l="1"/>
  <c r="BD12" i="23" l="1"/>
  <c r="BD31" i="22"/>
  <c r="BD28" i="22" s="1"/>
  <c r="BD23" i="23" l="1"/>
  <c r="BD44" i="23" l="1"/>
  <c r="BD46" i="23" l="1"/>
  <c r="BD48" i="23" l="1"/>
  <c r="BD49" i="23"/>
  <c r="BD23" i="22" s="1"/>
  <c r="BD17" i="22" s="1"/>
  <c r="BD25" i="22" s="1"/>
  <c r="BD38" i="22" l="1"/>
  <c r="BD33" i="22" s="1"/>
  <c r="BD46" i="22" s="1"/>
  <c r="BD48" i="22" s="1"/>
  <c r="BE78" i="21"/>
  <c r="BE81" i="21" l="1"/>
  <c r="BE90" i="21" l="1"/>
  <c r="BE91" i="21" l="1"/>
  <c r="BE92" i="21" s="1"/>
  <c r="BE93" i="21" l="1"/>
  <c r="BE95" i="21"/>
  <c r="BE83" i="21" l="1"/>
  <c r="BE85" i="21" l="1"/>
  <c r="BE12" i="23" l="1"/>
  <c r="BE31" i="22"/>
  <c r="BE28" i="22" s="1"/>
  <c r="BE23" i="23" l="1"/>
  <c r="BE44" i="23" l="1"/>
  <c r="BE46" i="23" l="1"/>
  <c r="BE48" i="23" l="1"/>
  <c r="BE49" i="23"/>
  <c r="BE23" i="22" s="1"/>
  <c r="BE17" i="22" s="1"/>
  <c r="BE25" i="22" s="1"/>
  <c r="BE38" i="22" l="1"/>
  <c r="BE33" i="22" s="1"/>
  <c r="BE46" i="22" s="1"/>
  <c r="BE48" i="22" s="1"/>
  <c r="BF78" i="21"/>
  <c r="BF81" i="21" l="1"/>
  <c r="BF90" i="21" l="1"/>
  <c r="BF91" i="21" l="1"/>
  <c r="BF95" i="21"/>
  <c r="BF92" i="21"/>
  <c r="BF93" i="21" l="1"/>
  <c r="BF83" i="21" l="1"/>
  <c r="BF85" i="21" l="1"/>
  <c r="BF12" i="23" l="1"/>
  <c r="BF31" i="22"/>
  <c r="BF28" i="22" s="1"/>
  <c r="BF23" i="23" l="1"/>
  <c r="BF44" i="23" l="1"/>
  <c r="BF46" i="23" l="1"/>
  <c r="BF48" i="23" l="1"/>
  <c r="BF49" i="23"/>
  <c r="BF23" i="22" s="1"/>
  <c r="BF17" i="22" s="1"/>
  <c r="BF25" i="22" s="1"/>
  <c r="BF38" i="22" l="1"/>
  <c r="BF33" i="22" s="1"/>
  <c r="BF46" i="22" s="1"/>
  <c r="BF48" i="22" s="1"/>
  <c r="BG78" i="21"/>
  <c r="BG81" i="21" l="1"/>
  <c r="BG90" i="21" l="1"/>
  <c r="BG91" i="21" l="1"/>
  <c r="BG92" i="21"/>
  <c r="BG95" i="21"/>
  <c r="BG93" i="21" l="1"/>
  <c r="BG83" i="21" l="1"/>
  <c r="BG85" i="21" l="1"/>
  <c r="BG12" i="23" l="1"/>
  <c r="BG31" i="22"/>
  <c r="BG28" i="22" s="1"/>
  <c r="BG23" i="23" l="1"/>
  <c r="BG44" i="23" l="1"/>
  <c r="BG46" i="23" l="1"/>
  <c r="BG48" i="23" l="1"/>
  <c r="BG49" i="23"/>
  <c r="BG23" i="22" s="1"/>
  <c r="BG17" i="22" s="1"/>
  <c r="BG25" i="22" s="1"/>
  <c r="BG38" i="22" l="1"/>
  <c r="BG33" i="22" s="1"/>
  <c r="BG46" i="22" s="1"/>
  <c r="BG48" i="22" s="1"/>
  <c r="BH78" i="21"/>
  <c r="BH81" i="21" l="1"/>
  <c r="BH90" i="21" l="1"/>
  <c r="BH91" i="21" l="1"/>
  <c r="BH95" i="21"/>
  <c r="BH92" i="21"/>
  <c r="BH93" i="21" l="1"/>
  <c r="BH83" i="21" l="1"/>
  <c r="BH85" i="21" l="1"/>
  <c r="BH12" i="23" l="1"/>
  <c r="BH31" i="22"/>
  <c r="BH28" i="22" s="1"/>
  <c r="BH23" i="23" l="1"/>
  <c r="BH44" i="23" l="1"/>
  <c r="BH46" i="23" l="1"/>
  <c r="BH48" i="23" l="1"/>
  <c r="BH49" i="23"/>
  <c r="BH23" i="22" s="1"/>
  <c r="BH17" i="22" s="1"/>
  <c r="BH25" i="22" s="1"/>
  <c r="BI78" i="21" l="1"/>
  <c r="BI81" i="21" s="1"/>
  <c r="BH38" i="22"/>
  <c r="BH33" i="22" s="1"/>
  <c r="BH46" i="22" s="1"/>
  <c r="BH48" i="22" s="1"/>
  <c r="BI90" i="21" l="1"/>
  <c r="BI91" i="21" l="1"/>
  <c r="BI92" i="21"/>
  <c r="BI93" i="21" s="1"/>
  <c r="BI83" i="21" s="1"/>
  <c r="BI85" i="21" s="1"/>
  <c r="BI95" i="21"/>
  <c r="BI12" i="23" l="1"/>
  <c r="BI23" i="23" s="1"/>
  <c r="BI44" i="23" s="1"/>
  <c r="BI46" i="23" s="1"/>
  <c r="BI31" i="22"/>
  <c r="BI28" i="22" s="1"/>
  <c r="BI48" i="23" l="1"/>
  <c r="BI49" i="23"/>
  <c r="BI23" i="22" s="1"/>
  <c r="BI17" i="22" s="1"/>
  <c r="BI25" i="22" s="1"/>
  <c r="BJ78" i="21" l="1"/>
  <c r="BJ81" i="21" s="1"/>
  <c r="BI38" i="22"/>
  <c r="BI33" i="22" s="1"/>
  <c r="BI46" i="22" s="1"/>
  <c r="BI48" i="22" s="1"/>
  <c r="BJ90" i="21" l="1"/>
  <c r="BJ91" i="21" l="1"/>
  <c r="BJ92" i="21" s="1"/>
  <c r="BJ93" i="21" s="1"/>
  <c r="BJ83" i="21" s="1"/>
  <c r="BJ85" i="21" s="1"/>
  <c r="BJ95" i="21"/>
  <c r="BJ31" i="22" l="1"/>
  <c r="BJ28" i="22" s="1"/>
  <c r="BJ12" i="23"/>
  <c r="BJ23" i="23" s="1"/>
  <c r="BJ44" i="23" s="1"/>
  <c r="BJ46" i="23" s="1"/>
  <c r="BJ48" i="23" l="1"/>
  <c r="BJ49" i="23" s="1"/>
  <c r="BJ23" i="22" s="1"/>
  <c r="BJ17" i="22" s="1"/>
  <c r="BJ25" i="22" s="1"/>
  <c r="BK78" i="21" l="1"/>
  <c r="BK81" i="21" s="1"/>
  <c r="BJ38" i="22"/>
  <c r="BJ33" i="22" s="1"/>
  <c r="BJ46" i="22" s="1"/>
  <c r="BJ48" i="22" s="1"/>
  <c r="BK90" i="21" l="1"/>
  <c r="BK91" i="21" l="1"/>
  <c r="BK92" i="21"/>
  <c r="BK93" i="21" s="1"/>
  <c r="BK83" i="21" s="1"/>
  <c r="BK85" i="21" s="1"/>
  <c r="BK95" i="21"/>
  <c r="BK12" i="23" l="1"/>
  <c r="BK23" i="23" s="1"/>
  <c r="BK44" i="23" s="1"/>
  <c r="BK46" i="23" s="1"/>
  <c r="BK31" i="22"/>
  <c r="BK28" i="22" s="1"/>
  <c r="BK48" i="23" l="1"/>
  <c r="BK49" i="23" s="1"/>
  <c r="BK23" i="22" s="1"/>
  <c r="BK17" i="22" s="1"/>
  <c r="BK25" i="22" s="1"/>
  <c r="BL78" i="21" l="1"/>
  <c r="BL81" i="21" s="1"/>
  <c r="BK38" i="22"/>
  <c r="BK33" i="22" s="1"/>
  <c r="BK46" i="22" s="1"/>
  <c r="BK48" i="22" s="1"/>
  <c r="BL90" i="21" l="1"/>
  <c r="BL91" i="21" l="1"/>
  <c r="BL92" i="21"/>
  <c r="BL93" i="21" s="1"/>
  <c r="BL83" i="21" s="1"/>
  <c r="BL85" i="21" s="1"/>
  <c r="BL95" i="21"/>
  <c r="BL12" i="23" l="1"/>
  <c r="BL23" i="23" s="1"/>
  <c r="BL44" i="23" s="1"/>
  <c r="BL46" i="23" s="1"/>
  <c r="BL31" i="22"/>
  <c r="BL28" i="22" s="1"/>
  <c r="BL48" i="23" l="1"/>
  <c r="BL49" i="23"/>
  <c r="BL23" i="22" s="1"/>
  <c r="BL17" i="22" s="1"/>
  <c r="BL25" i="22" s="1"/>
  <c r="BM78" i="21" l="1"/>
  <c r="BM81" i="21" s="1"/>
  <c r="BL38" i="22"/>
  <c r="BL33" i="22" s="1"/>
  <c r="BL46" i="22" s="1"/>
  <c r="BL48" i="22" s="1"/>
  <c r="BM90" i="21" l="1"/>
  <c r="BM91" i="21" l="1"/>
  <c r="BM92" i="21" s="1"/>
  <c r="BM93" i="21" s="1"/>
  <c r="BM83" i="21" s="1"/>
  <c r="BM85" i="21" s="1"/>
  <c r="BM95" i="21"/>
  <c r="BM31" i="22" l="1"/>
  <c r="BM28" i="22" s="1"/>
  <c r="BM12" i="23"/>
  <c r="BM23" i="23" s="1"/>
  <c r="BM44" i="23" s="1"/>
  <c r="BM46" i="23" s="1"/>
  <c r="BM48" i="23" l="1"/>
  <c r="BM49" i="23" s="1"/>
  <c r="BM23" i="22" s="1"/>
  <c r="BM17" i="22" s="1"/>
  <c r="BM25" i="22" s="1"/>
  <c r="BN78" i="21" l="1"/>
  <c r="BN81" i="21" s="1"/>
  <c r="BM38" i="22"/>
  <c r="BM33" i="22" s="1"/>
  <c r="BM46" i="22" s="1"/>
  <c r="BM48" i="22" s="1"/>
  <c r="BN90" i="21" l="1"/>
  <c r="BN91" i="21" l="1"/>
  <c r="BN92" i="21"/>
  <c r="BN93" i="21" s="1"/>
  <c r="BN83" i="21" s="1"/>
  <c r="BN85" i="21" s="1"/>
  <c r="BN95" i="21"/>
  <c r="BN31" i="22" l="1"/>
  <c r="BN28" i="22" s="1"/>
  <c r="BN12" i="23"/>
  <c r="BN23" i="23" s="1"/>
  <c r="BN44" i="23" s="1"/>
  <c r="BN46" i="23" s="1"/>
  <c r="BN48" i="23" l="1"/>
  <c r="BN49" i="23" s="1"/>
  <c r="BN23" i="22" s="1"/>
  <c r="BN17" i="22" s="1"/>
  <c r="BN25" i="22" s="1"/>
  <c r="BO78" i="21" l="1"/>
  <c r="BN38" i="22"/>
  <c r="BN33" i="22" s="1"/>
  <c r="BN46" i="22" s="1"/>
  <c r="BN48" i="22" s="1"/>
  <c r="BO81" i="21" l="1"/>
  <c r="BP78" i="21"/>
  <c r="H103" i="12" l="1"/>
  <c r="H106" i="12" s="1"/>
  <c r="BP81" i="21"/>
  <c r="BO90" i="21"/>
  <c r="BO91" i="21" l="1"/>
  <c r="BP91" i="21" s="1"/>
  <c r="BP90" i="21"/>
  <c r="H38" i="13"/>
  <c r="BO92" i="21" l="1"/>
  <c r="BO93" i="21" s="1"/>
  <c r="BO95" i="21"/>
  <c r="BP95" i="21" s="1"/>
  <c r="BP92" i="21" l="1"/>
  <c r="BO83" i="21"/>
  <c r="BP93" i="21"/>
  <c r="BP83" i="21" l="1"/>
  <c r="BO85" i="21"/>
  <c r="BO31" i="22" l="1"/>
  <c r="BO12" i="23"/>
  <c r="H108" i="12"/>
  <c r="H110" i="12" s="1"/>
  <c r="H40" i="13" s="1"/>
  <c r="BP85" i="21"/>
  <c r="BO23" i="23" l="1"/>
  <c r="BP12" i="23"/>
  <c r="H120" i="12" s="1"/>
  <c r="BO28" i="22"/>
  <c r="BP28" i="22" s="1"/>
  <c r="BP31" i="22"/>
  <c r="H27" i="12" s="1"/>
  <c r="H131" i="12" l="1"/>
  <c r="H45" i="13"/>
  <c r="H18" i="13"/>
  <c r="H25" i="12"/>
  <c r="H16" i="13" s="1"/>
  <c r="BO44" i="23"/>
  <c r="BP23" i="23"/>
  <c r="BP44" i="23" l="1"/>
  <c r="BO46" i="23"/>
  <c r="H152" i="12"/>
  <c r="H44" i="13"/>
  <c r="BO48" i="23" l="1"/>
  <c r="BO49" i="23" s="1"/>
  <c r="BP46" i="23"/>
  <c r="H54" i="13"/>
  <c r="H154" i="12"/>
  <c r="H56" i="13" s="1"/>
  <c r="H156" i="12" l="1"/>
  <c r="H157" i="12" s="1"/>
  <c r="BP49" i="23"/>
  <c r="BO23" i="22"/>
  <c r="BP48" i="23"/>
  <c r="BO38" i="22"/>
  <c r="BP23" i="22" l="1"/>
  <c r="H21" i="12" s="1"/>
  <c r="BO17" i="22"/>
  <c r="BP38" i="22"/>
  <c r="H33" i="12" s="1"/>
  <c r="H29" i="12" s="1"/>
  <c r="BO33" i="22"/>
  <c r="BP33" i="22" l="1"/>
  <c r="BO46" i="22"/>
  <c r="BO25" i="22"/>
  <c r="BP25" i="22" s="1"/>
  <c r="BP17" i="22"/>
  <c r="H40" i="12"/>
  <c r="H20" i="13"/>
  <c r="H16" i="12"/>
  <c r="H12" i="13"/>
  <c r="H9" i="13" l="1"/>
  <c r="H23" i="12"/>
  <c r="H14" i="13" s="1"/>
  <c r="H24" i="13"/>
  <c r="BO48" i="22"/>
  <c r="BP48" i="22" s="1"/>
  <c r="BP46" i="22"/>
  <c r="H4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author>
  </authors>
  <commentList>
    <comment ref="AR9" authorId="0" shapeId="0" xr:uid="{00000000-0006-0000-0B00-000001000000}">
      <text>
        <r>
          <rPr>
            <sz val="10"/>
            <color indexed="81"/>
            <rFont val="Tahoma"/>
            <family val="2"/>
          </rPr>
          <t>S</t>
        </r>
        <r>
          <rPr>
            <sz val="8"/>
            <color indexed="81"/>
            <rFont val="Tahoma"/>
            <family val="2"/>
          </rPr>
          <t>oit 12 - mensualités
Soit 4 - trimestrialités
Soit 2 - semestrialités
Soit 1 - annuités</t>
        </r>
        <r>
          <rPr>
            <sz val="10"/>
            <color indexed="81"/>
            <rFont val="Tahoma"/>
            <family val="2"/>
          </rPr>
          <t xml:space="preserve">
</t>
        </r>
      </text>
    </comment>
    <comment ref="AY9" authorId="0" shapeId="0" xr:uid="{00000000-0006-0000-0B00-000002000000}">
      <text>
        <r>
          <rPr>
            <sz val="10"/>
            <color indexed="81"/>
            <rFont val="Tahoma"/>
            <family val="2"/>
          </rPr>
          <t>S</t>
        </r>
        <r>
          <rPr>
            <sz val="8"/>
            <color indexed="81"/>
            <rFont val="Tahoma"/>
            <family val="2"/>
          </rPr>
          <t>oit 12 - mensualités
Soit 4 - trimestrialités
Soit 2 - semestrialités
Soit 1 - annuités</t>
        </r>
        <r>
          <rPr>
            <sz val="10"/>
            <color indexed="81"/>
            <rFont val="Tahoma"/>
            <family val="2"/>
          </rPr>
          <t xml:space="preserve">
</t>
        </r>
      </text>
    </comment>
  </commentList>
</comments>
</file>

<file path=xl/sharedStrings.xml><?xml version="1.0" encoding="utf-8"?>
<sst xmlns="http://schemas.openxmlformats.org/spreadsheetml/2006/main" count="1057" uniqueCount="575">
  <si>
    <t>3. Cash-flow statement</t>
  </si>
  <si>
    <t>3.</t>
  </si>
  <si>
    <t>2.</t>
  </si>
  <si>
    <t>1.</t>
  </si>
  <si>
    <t>EBITDA</t>
  </si>
  <si>
    <t>LIGNE CACHEE</t>
  </si>
  <si>
    <t xml:space="preserve"> </t>
  </si>
  <si>
    <t>5.1 Stocks</t>
  </si>
  <si>
    <t>212 - Goodwill</t>
  </si>
  <si>
    <t>231 - Machines</t>
  </si>
  <si>
    <t xml:space="preserve"> (-)</t>
  </si>
  <si>
    <t>Solde
Mois</t>
  </si>
  <si>
    <t>3. Cash Flow Statement</t>
  </si>
  <si>
    <t>(-)</t>
  </si>
  <si>
    <t>BASIS GEGEVENS</t>
  </si>
  <si>
    <t>1. Start van de activiteiten</t>
  </si>
  <si>
    <t>Geplande datum voor de oprichting en de lancering van de activiteiten</t>
  </si>
  <si>
    <t>Het eerste boekjaar bevat dus een periode van :</t>
  </si>
  <si>
    <t>maanden</t>
  </si>
  <si>
    <t>Het financiële plan zal derhalve de volgende periode bestrijken :</t>
  </si>
  <si>
    <t>Jaar 1</t>
  </si>
  <si>
    <t>Jaar 2</t>
  </si>
  <si>
    <t>Jaar 3</t>
  </si>
  <si>
    <t>Jaar 4</t>
  </si>
  <si>
    <t>Jaar 5</t>
  </si>
  <si>
    <t>12 maanden</t>
  </si>
  <si>
    <t>2.1. Omzet : Verkoopvolume (= aantal verkochten eenheden, maad per maand, voor elk produkt-dienst)</t>
  </si>
  <si>
    <t>BTW Tarief</t>
  </si>
  <si>
    <t>TOTAAL</t>
  </si>
  <si>
    <t xml:space="preserve">    TOTAAL</t>
  </si>
  <si>
    <t>2.2. Omzet : Verkoopprijs (= prijs per eenheid, maand per maand, voor elk product-dienst, excl. BTW)</t>
  </si>
  <si>
    <t>2.3. Omzet : Resultaat (= aantal verkochte eenheden, maal prijs per eenheid, maand per maand, voor elk product-dienst, excl. BTW)</t>
  </si>
  <si>
    <t>TOTAAL (excl. BTW)</t>
  </si>
  <si>
    <t xml:space="preserve"> TOTAAL (excl. BTW)</t>
  </si>
  <si>
    <t>3. Verkoopkosten</t>
  </si>
  <si>
    <t>3.2. Andere verkoopskosten verbonden aan de verkochten produkten-diensten, maand per maand, voor elk produkt-dienst, uitgedrukt als percentage van de omzet, excl. BTW</t>
  </si>
  <si>
    <t>3.1. Aankoop van goederen : aankoopskosten verbonden aan de verkochte produkten-diensten, maand per maand, voor elk produkt-dienst, uitgedrukt als percentage van de omzet, excl. BTW</t>
  </si>
  <si>
    <t>4. Andere bedrijfsopbrengsten (maand per maand, excl. BTW)</t>
  </si>
  <si>
    <t>5. Stocks en betalingstermijnen</t>
  </si>
  <si>
    <t>Minimum bedrag (in aankoopwaarde)</t>
  </si>
  <si>
    <t>Gemiddelde rotatie van de stock: elke</t>
  </si>
  <si>
    <t>(euro excl. btw)</t>
  </si>
  <si>
    <t>5.2. Gemiddelde betalingstermijn van de klanten</t>
  </si>
  <si>
    <t>Gemiddelde betalingstermijn van de klanten (van 0 tot 6 maanden)</t>
  </si>
  <si>
    <t>5.3. Gemiddelde betalingstermijn van de leveranciers</t>
  </si>
  <si>
    <t>Gemiddelde betalingstermijn van de leveranciers (van 0 tot 6 maanden)</t>
  </si>
  <si>
    <t>6. Algemene kosten (maand per maand, excl. BTW)</t>
  </si>
  <si>
    <t>Bedienden</t>
  </si>
  <si>
    <t>Arbeiders</t>
  </si>
  <si>
    <t>Persoon of vervulde functie</t>
  </si>
  <si>
    <t>Start datum</t>
  </si>
  <si>
    <t>Bruto start- maandloon</t>
  </si>
  <si>
    <t>Bediende 1</t>
  </si>
  <si>
    <t>Bediende 2</t>
  </si>
  <si>
    <t>Bediende 3</t>
  </si>
  <si>
    <t>Bediende 4</t>
  </si>
  <si>
    <t>Bediende 5</t>
  </si>
  <si>
    <t>Bediende 6</t>
  </si>
  <si>
    <t>Bediende 7</t>
  </si>
  <si>
    <t>Bediende 8</t>
  </si>
  <si>
    <t>Bediende 9</t>
  </si>
  <si>
    <t>Bediende 10</t>
  </si>
  <si>
    <t>Bediende 11</t>
  </si>
  <si>
    <t>Bediende 12</t>
  </si>
  <si>
    <t>Bediende 13</t>
  </si>
  <si>
    <t>Bediende 14</t>
  </si>
  <si>
    <t>Bediende 15</t>
  </si>
  <si>
    <t>Bediende 16</t>
  </si>
  <si>
    <t>Bediende 17</t>
  </si>
  <si>
    <t>Bediende 18</t>
  </si>
  <si>
    <t>Bediende 19</t>
  </si>
  <si>
    <t>Bediende 20</t>
  </si>
  <si>
    <t>Arbeider 1</t>
  </si>
  <si>
    <t>Arbeider 2</t>
  </si>
  <si>
    <t>Arbeider 3</t>
  </si>
  <si>
    <t>Arbeider 4</t>
  </si>
  <si>
    <t>Arbeider 5</t>
  </si>
  <si>
    <t>Arbeider 6</t>
  </si>
  <si>
    <t>Arbeider 7</t>
  </si>
  <si>
    <t>Arbeider 8</t>
  </si>
  <si>
    <t>Arbeider 9</t>
  </si>
  <si>
    <t>Arbeider 10</t>
  </si>
  <si>
    <t>Arbeider 11</t>
  </si>
  <si>
    <t>Arbeider 12</t>
  </si>
  <si>
    <t>Arbeider 13</t>
  </si>
  <si>
    <t>Arbeider 14</t>
  </si>
  <si>
    <t>Arbeider 15</t>
  </si>
  <si>
    <t>Arbeider 16</t>
  </si>
  <si>
    <t>Arbeider 17</t>
  </si>
  <si>
    <t>Arbeider 18</t>
  </si>
  <si>
    <t>Arbeider 19</t>
  </si>
  <si>
    <t>Arbeider 20</t>
  </si>
  <si>
    <t>Ter voorziene jaarlijkse stijging</t>
  </si>
  <si>
    <t>Gemiddeld percentage RSZ-bijdragen</t>
  </si>
  <si>
    <t>7.1. Maandelijkse brutoloon van Bedienden en Arbeiders</t>
  </si>
  <si>
    <t>7. Kosten voor human ressources : Bediende - Arbeider / Bestuurder - Zaakvoerder</t>
  </si>
  <si>
    <t>Bestuurder - Zaakvoerder 1</t>
  </si>
  <si>
    <t>Bestuurder - Zaakvoerder 2</t>
  </si>
  <si>
    <t>Bestuurder - Zaakvoerder 3</t>
  </si>
  <si>
    <t>Bestuurder - Zaakvoerder 4</t>
  </si>
  <si>
    <t>7.2. Maandelijkse brutoloon van de Bestuurders - Zaakvoerders, maand per maand</t>
  </si>
  <si>
    <t>8. Uit te voeren investeringen</t>
  </si>
  <si>
    <t xml:space="preserve">   a) Oprichtingskosten</t>
  </si>
  <si>
    <t>Immateriële vaste activa</t>
  </si>
  <si>
    <t xml:space="preserve">   b) Immateriële vaste activa</t>
  </si>
  <si>
    <t xml:space="preserve">   a) Immateriële vaste activa</t>
  </si>
  <si>
    <t xml:space="preserve">   c) Materiële vaste activa</t>
  </si>
  <si>
    <t xml:space="preserve">   b) Materiële vaste activa</t>
  </si>
  <si>
    <t>Geplande datum</t>
  </si>
  <si>
    <t>Bedrag</t>
  </si>
  <si>
    <t>Afschrijvingsperiode</t>
  </si>
  <si>
    <t xml:space="preserve"> jaar</t>
  </si>
  <si>
    <t xml:space="preserve">    TOTAAL van de investeringen van het jaar</t>
  </si>
  <si>
    <t>9. Financiering van de onderneming : Kapitaal (= extra volgestort kapitaal, maand per maand)</t>
  </si>
  <si>
    <t>Extra volgestort kapitaal</t>
  </si>
  <si>
    <t>TOTAAL op het einde van de maand</t>
  </si>
  <si>
    <t>10. Financiering van de onderneming : Kredieten en bankwaarborgen</t>
  </si>
  <si>
    <t>10.1. Lange termijn kredieten</t>
  </si>
  <si>
    <t>Lening</t>
  </si>
  <si>
    <t>Rente</t>
  </si>
  <si>
    <t>Start</t>
  </si>
  <si>
    <t>Looptijd</t>
  </si>
  <si>
    <t>jaar</t>
  </si>
  <si>
    <t>Aantal termijnen per jaar</t>
  </si>
  <si>
    <t>Uitstel van kapitaalaflossing</t>
  </si>
  <si>
    <t>10.2. Kredietlijn op korte termijn (kaskrediet of straight loan)</t>
  </si>
  <si>
    <t>Rentevoet</t>
  </si>
  <si>
    <t>13. Belasting</t>
  </si>
  <si>
    <t>Gemiddeld belastingsvoet</t>
  </si>
  <si>
    <t>Andere schulden</t>
  </si>
  <si>
    <t>Andere vorderingen</t>
  </si>
  <si>
    <t>Bankwaarborg</t>
  </si>
  <si>
    <t>10.3. Bankwaarborg (= niveau van bankwaarborg voor elke maand)</t>
  </si>
  <si>
    <t>11. Andere vorderingen (= niveau van de andere vorderingen voor elke maand)</t>
  </si>
  <si>
    <t>12. Andere schulden (= niveau van de andere schulden, voor elke maand)</t>
  </si>
  <si>
    <t>Stock op het einde van de maand</t>
  </si>
  <si>
    <t>op basis van minimum waarde</t>
  </si>
  <si>
    <t>op basis van de rotatiesnelheid</t>
  </si>
  <si>
    <t>Verkoopkosten : aankoop van goederen excl. BTW</t>
  </si>
  <si>
    <t xml:space="preserve">                         BTW - Belasting op de toegevoegde waarde</t>
  </si>
  <si>
    <t>Rekening-courant BTW</t>
  </si>
  <si>
    <t>TOTAAL te betalen BTW (+) / terug te vorderen BTW (-) per maand</t>
  </si>
  <si>
    <t>Rekening-courant - terug te vorderen (gecumuleerd saldo)</t>
  </si>
  <si>
    <t>Rekening-courant - te betalen (gecumuleerd saldo)</t>
  </si>
  <si>
    <t>Bedrijfsopbrensgten excl. BTW - TOTAAL</t>
  </si>
  <si>
    <t>Bedrijfsopbrengsten incl. BTW - TOTAAL</t>
  </si>
  <si>
    <t>Omzet excl. BTW</t>
  </si>
  <si>
    <t>Omzet incl. BTW</t>
  </si>
  <si>
    <t>Andere bedrijfsopbrengsten excl. BTW</t>
  </si>
  <si>
    <t>Andere bedrijfsopbrengsten incl. BTW</t>
  </si>
  <si>
    <t>BTW betaald op kosten</t>
  </si>
  <si>
    <t>Aankoop excl. BTW : TOTAAL</t>
  </si>
  <si>
    <t>Aankoop incl. BTW : TOTAAL</t>
  </si>
  <si>
    <t>Verkoopkosten : Aankoop van goederen excl. BTW</t>
  </si>
  <si>
    <t>Verkoopkosten : Aankoop van goederen incl. BTW</t>
  </si>
  <si>
    <t>Aankoop op voorraadswijziging incl. BTW</t>
  </si>
  <si>
    <t>Aankoop op voorraadswijziging excl. BTW</t>
  </si>
  <si>
    <t>Verkoopkosten : Andere excl. BTW</t>
  </si>
  <si>
    <t>Verkoopkosten : Andere incl. BTW</t>
  </si>
  <si>
    <t>Algemene kosten excl. BTW</t>
  </si>
  <si>
    <t>Algemene Kosten incl. BTW</t>
  </si>
  <si>
    <t>BTW betaald op investeringen</t>
  </si>
  <si>
    <t>Investeringen excl. BTW</t>
  </si>
  <si>
    <t>Investeringen incl. BTW</t>
  </si>
  <si>
    <t>BTW ontvangen op bedrijfsopbrengsten</t>
  </si>
  <si>
    <t>Voorraadswijziging</t>
  </si>
  <si>
    <t xml:space="preserve">voorraad bij het begin van de maand </t>
  </si>
  <si>
    <t>Raming van de voorraad per produkt-dienst</t>
  </si>
  <si>
    <t>voorraad op het einde van de periode</t>
  </si>
  <si>
    <t>voorraad bij het begin van de periode</t>
  </si>
  <si>
    <t>voorraadswijziging tijdens de periode</t>
  </si>
  <si>
    <t>Raming van de globale voorraad</t>
  </si>
  <si>
    <t>Voorraden</t>
  </si>
  <si>
    <t>Lening 1 - Aflossingstabel</t>
  </si>
  <si>
    <t>Lening 2 - Aflossingstabel</t>
  </si>
  <si>
    <t>Lening 3 - Aflossingstabel</t>
  </si>
  <si>
    <t>Bedrag (euro) :</t>
  </si>
  <si>
    <t>Rentevoet (%) :</t>
  </si>
  <si>
    <t>Startdatum :</t>
  </si>
  <si>
    <t>Looptijd (jaar) :</t>
  </si>
  <si>
    <t>Terugbetalingswijze :</t>
  </si>
  <si>
    <t>Duur van vervaldata (maand) :</t>
  </si>
  <si>
    <t>Aantal vervaldata met kapitaalaflossing :</t>
  </si>
  <si>
    <t>Nr
Vervald.</t>
  </si>
  <si>
    <t>Aantal vervaldata zonder kapitaalaflossing :</t>
  </si>
  <si>
    <t>Rester. Vervald.</t>
  </si>
  <si>
    <t>Datum vervaldag</t>
  </si>
  <si>
    <t>Aflossingstabel Lening 1</t>
  </si>
  <si>
    <t>Betaalde Interesten</t>
  </si>
  <si>
    <t>Terugbetaald Kapitaal</t>
  </si>
  <si>
    <t>Totaal betaald
kapitaal + inter.</t>
  </si>
  <si>
    <t>Jaar</t>
  </si>
  <si>
    <t>Maand</t>
  </si>
  <si>
    <t>Verschuldigd blijvend saldo</t>
  </si>
  <si>
    <t>Aflossingstabel Lening 2</t>
  </si>
  <si>
    <t>Aflossingstabel Lening 3</t>
  </si>
  <si>
    <t xml:space="preserve">Startjaar : </t>
  </si>
  <si>
    <t xml:space="preserve">Startmaand : </t>
  </si>
  <si>
    <t xml:space="preserve">Vervaldagen per jaar : </t>
  </si>
  <si>
    <t>Bedrag betaald per vervaldag (kapitaal + interesten) :</t>
  </si>
  <si>
    <t>Rentevoet op duur van vervaldata</t>
  </si>
  <si>
    <t>Synthese gegevens voor financiële plan Lening 1</t>
  </si>
  <si>
    <t>Synthese gegevens voor financiële plan Lening 2</t>
  </si>
  <si>
    <t>Synthese gegevens voor financiële plan Lening 3</t>
  </si>
  <si>
    <t>Totaal</t>
  </si>
  <si>
    <t xml:space="preserve">                       Leningen - Overzicht van de vervaldata</t>
  </si>
  <si>
    <t>Vrijgemaakt Bedrag</t>
  </si>
  <si>
    <t>Vrijmaking van de fondsen</t>
  </si>
  <si>
    <t>Betaling van de interesten</t>
  </si>
  <si>
    <t>Terugbetaling van het kapitaal</t>
  </si>
  <si>
    <t>Terugbetaling kapitaal + interesten</t>
  </si>
  <si>
    <t xml:space="preserve">                    Kosten van de Human Ressources</t>
  </si>
  <si>
    <t>Personeelskosten - Bedienden</t>
  </si>
  <si>
    <t>Personeelskosten - Arbeiders</t>
  </si>
  <si>
    <t>Bezoldigingen Bestuurders &amp; Zaakvoerders</t>
  </si>
  <si>
    <t>Bediende / Functie</t>
  </si>
  <si>
    <t>Jaarlijkse start-kostprijs</t>
  </si>
  <si>
    <t>Bruto start maand loon</t>
  </si>
  <si>
    <t>Datum indienst-treding</t>
  </si>
  <si>
    <t>Aantal maanden in activiteit</t>
  </si>
  <si>
    <t>Jaarlijkse kostprijs (volledig jaar)</t>
  </si>
  <si>
    <t>kostprijs onderneming - coëfficiënt</t>
  </si>
  <si>
    <t>Jaarlijkse variatie</t>
  </si>
  <si>
    <t>Arbeider / Functie</t>
  </si>
  <si>
    <t>Tabel van de vaste activa</t>
  </si>
  <si>
    <t>Investeringen</t>
  </si>
  <si>
    <t>1. Oprichtingskosten</t>
  </si>
  <si>
    <t>2. Immateriële vaste activa</t>
  </si>
  <si>
    <t>3. Materiële vaste activa</t>
  </si>
  <si>
    <t>TOTAAL (alle investeringen)</t>
  </si>
  <si>
    <t>Maand
Jaar 1</t>
  </si>
  <si>
    <t>Aschr.
Percent.</t>
  </si>
  <si>
    <t>Geinvest.
Bedrag</t>
  </si>
  <si>
    <t>Investeringswaarde</t>
  </si>
  <si>
    <t>Afschrijvingen</t>
  </si>
  <si>
    <t>Nettowaarde</t>
  </si>
  <si>
    <t>Chronologie van de investeringen</t>
  </si>
  <si>
    <t xml:space="preserve">   1. Oprichtingskosten</t>
  </si>
  <si>
    <t>TOTAAL gecumuleerd</t>
  </si>
  <si>
    <t xml:space="preserve">   2. Immateriële vaste activa</t>
  </si>
  <si>
    <t>TOTAAL gecumulerd</t>
  </si>
  <si>
    <t xml:space="preserve">   3. Materiële vaste activa</t>
  </si>
  <si>
    <t>TOTAAL (alle investeringen) gecumuleerd</t>
  </si>
  <si>
    <t>Chronologie van de afschrijvingen</t>
  </si>
  <si>
    <t>Resultaat buiten afschrijvingen</t>
  </si>
  <si>
    <t>Variatie van de behoefte aan werkkapitaal</t>
  </si>
  <si>
    <t>Variatie voorraden</t>
  </si>
  <si>
    <t>Variatie van de andere vorderingen</t>
  </si>
  <si>
    <t>Variatie van de handelsvorderingen</t>
  </si>
  <si>
    <t>Variatie van de btw-rekening</t>
  </si>
  <si>
    <t>Variatie van de handelschulden</t>
  </si>
  <si>
    <t>Variatie van de andere schulden</t>
  </si>
  <si>
    <t>Financiering</t>
  </si>
  <si>
    <t>Kapitaal</t>
  </si>
  <si>
    <t>Terugbetaling van de leningen</t>
  </si>
  <si>
    <t>Variatie liquide middelen</t>
  </si>
  <si>
    <t>Liquide middelen</t>
  </si>
  <si>
    <t>Afname of kaskrediet</t>
  </si>
  <si>
    <t>Beschikbare waarden op rekening</t>
  </si>
  <si>
    <t>Cash Flow Statement</t>
  </si>
  <si>
    <t>Prognose resultatenrekening</t>
  </si>
  <si>
    <t>Omzetcijfer</t>
  </si>
  <si>
    <t>Andere bedrijfsopbrengsten</t>
  </si>
  <si>
    <t>Verkoopkosten</t>
  </si>
  <si>
    <t>1. Aankoop van goederen</t>
  </si>
  <si>
    <t>2. Andere variabele kosten</t>
  </si>
  <si>
    <t>in % van het omzetcijfer</t>
  </si>
  <si>
    <t>Bruto exploitatiemarge</t>
  </si>
  <si>
    <t>1. Algemene kosten</t>
  </si>
  <si>
    <t>2. Bezoldigigen</t>
  </si>
  <si>
    <t>Personeel bediende</t>
  </si>
  <si>
    <t>Personeel arbeider</t>
  </si>
  <si>
    <t>Bestuurders en zaakvoerders</t>
  </si>
  <si>
    <t>Bedrijfsresultaat</t>
  </si>
  <si>
    <t>Bedrijskosten</t>
  </si>
  <si>
    <t>Financiële lasten op leningen op lange termijn</t>
  </si>
  <si>
    <t>Financiële lasten op kredieten op korte termijn</t>
  </si>
  <si>
    <t>Financiële lasten op bankwaarborgen</t>
  </si>
  <si>
    <t>Resultaat voor belastingen</t>
  </si>
  <si>
    <t>Belastingen op het resultaat</t>
  </si>
  <si>
    <t>Resultaat na belastingen</t>
  </si>
  <si>
    <t>Aftrek notionele interesten</t>
  </si>
  <si>
    <t>Belastbare basis</t>
  </si>
  <si>
    <t>Afhoudingen op fiscale latenties</t>
  </si>
  <si>
    <t>Belastbaar saldo</t>
  </si>
  <si>
    <t>Raming belastingen</t>
  </si>
  <si>
    <t>Fiscale latenties op het einde van de maand</t>
  </si>
  <si>
    <t>Vaste activa</t>
  </si>
  <si>
    <t>Oprichtingskosten</t>
  </si>
  <si>
    <t>Materiële vaste activa</t>
  </si>
  <si>
    <t>Gecumuleerde afschrijvingen</t>
  </si>
  <si>
    <t>Vlottende activa</t>
  </si>
  <si>
    <t>Handelsvorderingen</t>
  </si>
  <si>
    <t>Btw-rekeningcourant</t>
  </si>
  <si>
    <t>Totaal activa</t>
  </si>
  <si>
    <t>Eigen vermogen</t>
  </si>
  <si>
    <t>Reserves en uitgesteld resultaat</t>
  </si>
  <si>
    <t>Bankschulden en leningen</t>
  </si>
  <si>
    <t>Kaskrediet</t>
  </si>
  <si>
    <t>Handelsschulden</t>
  </si>
  <si>
    <t>Totaal passiva</t>
  </si>
  <si>
    <t>Verschil</t>
  </si>
  <si>
    <t>Jaarlijkse prognoses</t>
  </si>
  <si>
    <t>1. Balanssituaties</t>
  </si>
  <si>
    <t>Balanssituaties</t>
  </si>
  <si>
    <t>Handelschulden</t>
  </si>
  <si>
    <t>2. Resultatenrekening</t>
  </si>
  <si>
    <t>Aankopen</t>
  </si>
  <si>
    <t>Andere</t>
  </si>
  <si>
    <t>Bedrijfskosten</t>
  </si>
  <si>
    <t>2. Bezoldigingen</t>
  </si>
  <si>
    <t>Operationele Cash Flow</t>
  </si>
  <si>
    <t>Cash-flow uit de activiteit</t>
  </si>
  <si>
    <t>Financiële Cash Flow</t>
  </si>
  <si>
    <t>Operationële Cash Flow</t>
  </si>
  <si>
    <t>Cash Flow uit de activiteit</t>
  </si>
  <si>
    <t>Financieringen</t>
  </si>
  <si>
    <t>Afname op kaskrediet</t>
  </si>
  <si>
    <t>Financiële prognoses - Samenvatting</t>
  </si>
  <si>
    <t>BALANS</t>
  </si>
  <si>
    <t>Vorraden</t>
  </si>
  <si>
    <t>Vorderingen</t>
  </si>
  <si>
    <t>RESULTATEN</t>
  </si>
  <si>
    <t>Algemene kosten</t>
  </si>
  <si>
    <t>Human Ressources</t>
  </si>
  <si>
    <t>CASH FLOW</t>
  </si>
  <si>
    <t>Operationale Cash Flow</t>
  </si>
  <si>
    <t>Variatie van het BWK</t>
  </si>
  <si>
    <t>Financieringsbronnen</t>
  </si>
  <si>
    <t>Terugbetaling van de schulden</t>
  </si>
  <si>
    <t>Selectie van posten voor financieel plan op basis van het Belgisch boekhoudkundig plan (MAR)</t>
  </si>
  <si>
    <t>KLASSE 7 : OPBRENGSTEN (selectie)</t>
  </si>
  <si>
    <t>KLASSE 6 : KOSTEN (selectie)</t>
  </si>
  <si>
    <t>KLASSE 2 : VASTE ACTIVA (selectie)</t>
  </si>
  <si>
    <t>74 ANDERE BEDRIJFSOPBRENGSTEN</t>
  </si>
  <si>
    <t>740 - Bedrijfssubsidies en compenserende bedragen</t>
  </si>
  <si>
    <t>61 DIENSTEN EN DIVERSE GOEDEREN</t>
  </si>
  <si>
    <t>610 - Huur en huurlasten</t>
  </si>
  <si>
    <t>20 OPRICHTINGSKOSTEN</t>
  </si>
  <si>
    <t>200 - Oprichtingskosten</t>
  </si>
  <si>
    <t xml:space="preserve">741 - Meerwaarden op de courante realisatie van materiële vaste activa </t>
  </si>
  <si>
    <t>611 - Onderhoud en herstellingen</t>
  </si>
  <si>
    <t>202 - Overige oprichtingskosten</t>
  </si>
  <si>
    <t>743 - Ontvangen commissies</t>
  </si>
  <si>
    <t>612 - Leveringen - Water, gas, electriciteit</t>
  </si>
  <si>
    <t>743 - Opbrengsten van octrooien en licencies</t>
  </si>
  <si>
    <t>612 - Leveringen - Telefoon, GSM, Internet</t>
  </si>
  <si>
    <t>21 IMMATERIËLE VASTE ACTIVA</t>
  </si>
  <si>
    <t>210 - Kosten van onderzoek en ontwikkeling</t>
  </si>
  <si>
    <t>744 - Huuropbrengsten - Bedrijfsgebouwen</t>
  </si>
  <si>
    <t>612 - Leveringen - Post</t>
  </si>
  <si>
    <t>211 - Concessies, octrooien, licenties, know how, etc</t>
  </si>
  <si>
    <t>744 - Huuropbrengsten - Andere</t>
  </si>
  <si>
    <t>612 - Leveringen - Publicaties, abonnementen</t>
  </si>
  <si>
    <t>746 - Overige dienstverlening (vervoer, studies, enz.)</t>
  </si>
  <si>
    <t>612 - Leveringen - Drukwerk en kantoorbehoeften</t>
  </si>
  <si>
    <t>214 - Diverse kosten geactiveerd als immateriële vaste activa's</t>
  </si>
  <si>
    <t>749 - Andere diverse bedrijfsopbrengsten</t>
  </si>
  <si>
    <t>612 - Leveringen - Andere</t>
  </si>
  <si>
    <t>613 - Commissies en diverses bijdragen</t>
  </si>
  <si>
    <t>22 TERREINEN EN GEBOUWEN</t>
  </si>
  <si>
    <t>2200 - Terreinen</t>
  </si>
  <si>
    <t>613 - Erelonen en dienstverlening - Boekhouders &amp; fiscalisten</t>
  </si>
  <si>
    <t>2210 - Gebouwen - Gebouw</t>
  </si>
  <si>
    <t>613 - Erelonen en dienstverlening - Sociaal secretariaat</t>
  </si>
  <si>
    <t>2213 - Gebouwen - Andere</t>
  </si>
  <si>
    <t>613 - Erelonen en dienstverlening - Advocaten</t>
  </si>
  <si>
    <t>2214 - Gebouwen - Terreinen in erfpacht genomen</t>
  </si>
  <si>
    <t>613 - Erelonen en dienstverlening - Andere</t>
  </si>
  <si>
    <t>2220 - Bebouwde terreinen - Gebouw</t>
  </si>
  <si>
    <t>613 - Andere vergoedingen aan derden</t>
  </si>
  <si>
    <t>2223 - Bebouwde terreinen - Andere</t>
  </si>
  <si>
    <t>6136 - Rechten en royalties</t>
  </si>
  <si>
    <t>2230 - Overige zakelijke rechten op onroerende goederen</t>
  </si>
  <si>
    <t>6138 - Handelskosten - Advertenties en inlassingen</t>
  </si>
  <si>
    <t>23 INSTALLATIES, MACHINES EN UITRUSTING</t>
  </si>
  <si>
    <t>2300 - Installaties, inrichting &amp; uitrusting - Gebouwen</t>
  </si>
  <si>
    <t>6138 - Handelskosten - Catalogi en drukwerken</t>
  </si>
  <si>
    <t>2300 - Installaties, inrichting &amp; uitrusting - Andere</t>
  </si>
  <si>
    <t>6138 - Handelskosten - Stalen</t>
  </si>
  <si>
    <t>6138 - Handelskosten - Beurzen en tentoonstelligen</t>
  </si>
  <si>
    <t>237 - Uitrusting</t>
  </si>
  <si>
    <t>6138 - Handelskosten - Andere</t>
  </si>
  <si>
    <t>24 MEUBILAIR EN ROLLEND MATERIEEL</t>
  </si>
  <si>
    <t>240 - Meubilair</t>
  </si>
  <si>
    <t>614 - Verzekeringen andere dan voor het personeel</t>
  </si>
  <si>
    <t>241 - Rollend materieel - niet utilitaire voertuigen - Wagens</t>
  </si>
  <si>
    <t>615 - Vervoerkosten - Personeel</t>
  </si>
  <si>
    <t>241 - Rollend materieel - niet utilitaire voertuigen - Andere</t>
  </si>
  <si>
    <t>615 - Vervoerkosten - Handelsafspraken</t>
  </si>
  <si>
    <t>241 - Rollend materieel - lichte utilitaire voertuigen</t>
  </si>
  <si>
    <t>615 - Vervoerkosten - Handelsreizen</t>
  </si>
  <si>
    <t>241 - Rollend materieel - zware utilitaire voertuigen - Vervoer</t>
  </si>
  <si>
    <t>615 - Vervoerkosten - Andere</t>
  </si>
  <si>
    <t>241 - Rollend materieel - zware utilitaire voertuigen - Andere</t>
  </si>
  <si>
    <t>617 - Uitzendkrachten</t>
  </si>
  <si>
    <t>241 - Rollend materieel - Andere</t>
  </si>
  <si>
    <t>62 BEZOLDIGINGEN EN ANDERE HR KOSTEN</t>
  </si>
  <si>
    <t>623 - Andere personeelskosten - personeelsverzekeringen</t>
  </si>
  <si>
    <t>623 - Andere personeelskosten - Sociale lasten van de vennoten</t>
  </si>
  <si>
    <t>623 - Andere personeelskosten - Andere</t>
  </si>
  <si>
    <t>64 ANDERE BEDRIJFSKOSTEN</t>
  </si>
  <si>
    <t>640 - Bedrijfsbelastingen en Taksen - Voertuigen</t>
  </si>
  <si>
    <t>640 - Bedrijfsbelastingen en Taksen - Inschrijvingsrechten</t>
  </si>
  <si>
    <t>640 - Bedrijfsbelastingen en Taksen - niet afrekbare BTW</t>
  </si>
  <si>
    <t>640 - Bedrijfsbelastingen en Taksen - Gewest, Provincie, Gemeente</t>
  </si>
  <si>
    <t>640 - Bedrijfsbelastingen en Taksen - Andere</t>
  </si>
  <si>
    <t>643 - Diverse bedrijfskosten</t>
  </si>
  <si>
    <t>65 FINANCIËLE KOSTEN</t>
  </si>
  <si>
    <t>654-5 - Financiële Kosten - Wisselresultaten</t>
  </si>
  <si>
    <t>657-9 - Financiële Kosten - Bankkosten</t>
  </si>
  <si>
    <t>657-9 - Financiële Kosten - Commissies</t>
  </si>
  <si>
    <t>657-9 - Financiële Kosten - Andere</t>
  </si>
  <si>
    <t>66 UITZONDERLIJKE KOSTEN</t>
  </si>
  <si>
    <t>66 - Onverwachte Kosten</t>
  </si>
  <si>
    <t>Werking van de template: algemene opmerkingen</t>
  </si>
  <si>
    <t>Blad "Basisgegevens"</t>
  </si>
  <si>
    <t xml:space="preserve"> - In dit blad "Basisgegevens" moeten enkel de gele cellen worden ingevuld of gewijzigd</t>
  </si>
  <si>
    <t xml:space="preserve"> - Indien er wijzigingen worden aangebracht aan andere cellen dan de gele, of op andere bladen dan het blad "Basisgegevens",</t>
  </si>
  <si>
    <t xml:space="preserve">kan het zijn dat het eindresultaat niet correct is </t>
  </si>
  <si>
    <t>Belang van het formaat</t>
  </si>
  <si>
    <t xml:space="preserve"> - De meeste cellen zijn bestemd voor een specifiek gegevenstype (tekst, datum, getal, percentage, enz.) en zijn dus al geformatteerd;</t>
  </si>
  <si>
    <t>de niet-naleving van dit aspect kan tot foutmeldingen leiden</t>
  </si>
  <si>
    <t>Basisgegevens: gele cellen</t>
  </si>
  <si>
    <t xml:space="preserve"> - De basisgegevens die moeten worden ingevuld zijn die in de geel gekleurde cellen</t>
  </si>
  <si>
    <t xml:space="preserve"> - Sommige van de gele cellen zijn vooraf ingevuld;</t>
  </si>
  <si>
    <t>het gaat dan om indicatieve gegevens die kunnen/moeten worden gewijzigd al naargelang van het project</t>
  </si>
  <si>
    <t xml:space="preserve"> - De gele cellen moeten niet noodzakelijk allemaal ingevuld worden</t>
  </si>
  <si>
    <t>Btw</t>
  </si>
  <si>
    <t xml:space="preserve"> - Alle in te vullen bedragen zijn bedragen exclusief btw</t>
  </si>
  <si>
    <t xml:space="preserve"> - De btw wordt automatisch berekend op basis van de vooraf ingevulde percentages </t>
  </si>
  <si>
    <t xml:space="preserve"> - Het basispercentage is standaard 21%, maar u kunt het aanpassen indien nodig</t>
  </si>
  <si>
    <t xml:space="preserve"> - Uitzondering als de onderneming niet btw-plichtig is: </t>
  </si>
  <si>
    <t>de bedragen voor de kosten en investeringen invullen inclusief btw en de verschillende btw-parameters instellen op 0%</t>
  </si>
  <si>
    <t xml:space="preserve"> - Uitzondering voor exportactiviteiten: het btw-percentage voor de verkooptransacties in kwestie op 0% zetten</t>
  </si>
  <si>
    <t xml:space="preserve"> - De projecties voor de Cash Flow zijn gebaseerd op een driemaandelijkse liquidatie van de te betalen of terug te vorderen btw-bedragen</t>
  </si>
  <si>
    <t xml:space="preserve"> - Het spreekt voor zich dat de werkelijke timing kan verschillen, vooral wat de recuperatie betreft</t>
  </si>
  <si>
    <t>Limieten van de template</t>
  </si>
  <si>
    <t xml:space="preserve"> - Deze template is bedoeld voor een eenvoudig gebruik voor allerlei projecttypes</t>
  </si>
  <si>
    <t xml:space="preserve"> - Dit houdt een aantal beperkingen in, met name wat bepaalde al te specifieke/complexe gegevens betreft,</t>
  </si>
  <si>
    <t>en de bladen en tabellen niet kunnen worden aangepast</t>
  </si>
  <si>
    <t xml:space="preserve"> - Om de limieten van de template te overstijgen, kan het nodig zijn om sommige gegevens te modelleren in een afzonderlijk rekenblad,</t>
  </si>
  <si>
    <t>ze samen te vatten en ze dan automatisch in te voegen in het blad "Basisgegevens"</t>
  </si>
  <si>
    <t>Lay-out</t>
  </si>
  <si>
    <t xml:space="preserve"> - Op de rekenbladen 3 tot 10 en op het blad 'Basisgegevens' werden kolommen gegroepeerd om de leesbaarheid te verhogen. Als ze gegroepeerd zijn, zijn deze kolommen niet zichtbaar. Gebruik de knoppen + en - om de kolommen in kwestie weer te geven of te verbergen. Op blad 9 zijn ook een aantal rijen gegroepeerd</t>
  </si>
  <si>
    <t xml:space="preserve"> - De voornaamste afdrukinstellingen zijn vooraf gedefinieerd (zone en lay-out); ze houden rekening met de hierboven vermelde groeperingen. Desgevallend, als het nodig is om gegroepeerde informatie af te drukken, kunt u ze weergeven (op de + klikken) en de lay-out aanpassen</t>
  </si>
  <si>
    <t>Werking van de template: rubriek per rubriek</t>
  </si>
  <si>
    <r>
      <t xml:space="preserve">  </t>
    </r>
    <r>
      <rPr>
        <i/>
        <sz val="10"/>
        <rFont val="Verdana"/>
        <family val="2"/>
      </rPr>
      <t>De geplande "startdatum" van het project invullen</t>
    </r>
  </si>
  <si>
    <t xml:space="preserve"> - De template berekent automatisch het aantal maanden tot 31 december en het eerste boekjaar heeft dus een duur van 1 tot 12 maanden</t>
  </si>
  <si>
    <t xml:space="preserve"> - De startdatum is belangrijk voor heel wat gegevens betreffende het 1ste jaar;</t>
  </si>
  <si>
    <t>zorg er dus voor dat u onlogische situaties vermijdt</t>
  </si>
  <si>
    <t xml:space="preserve">2. De omzet </t>
  </si>
  <si>
    <r>
      <t xml:space="preserve">  </t>
    </r>
    <r>
      <rPr>
        <i/>
        <sz val="10"/>
        <rFont val="Verdana"/>
        <family val="2"/>
      </rPr>
      <t>Vermeld de categorieën van producten of diensten (max. 6) die u gedefinieerd hebt</t>
    </r>
  </si>
  <si>
    <t xml:space="preserve"> - Definities van de product-/dienstlijnen: volgens de criteria die u het meest relevant lijken: </t>
  </si>
  <si>
    <t>types producten/diensten, distributiekanalen, geografische gebieden, enz.</t>
  </si>
  <si>
    <r>
      <t xml:space="preserve">  </t>
    </r>
    <r>
      <rPr>
        <i/>
        <sz val="10"/>
        <rFont val="Verdana"/>
        <family val="2"/>
      </rPr>
      <t xml:space="preserve">Vermeld in 2.1. de verkoopvolumes: aantal verkochte eenheden, maand per maand, voor elk product/dienst </t>
    </r>
  </si>
  <si>
    <t xml:space="preserve"> - Om uw verkoopvolumes te bepalen, kunt u zich onder meer baseren op:</t>
  </si>
  <si>
    <r>
      <t xml:space="preserve">  </t>
    </r>
    <r>
      <rPr>
        <sz val="10"/>
        <rFont val="Verdana"/>
        <family val="2"/>
      </rPr>
      <t>De marktgegevens in verband met uw sector, uw concurrenten, uw locatie</t>
    </r>
  </si>
  <si>
    <r>
      <t xml:space="preserve">  </t>
    </r>
    <r>
      <rPr>
        <sz val="10"/>
        <rFont val="Verdana"/>
        <family val="2"/>
      </rPr>
      <t>De gedefinieerde en beoogde klantensegmenten</t>
    </r>
  </si>
  <si>
    <r>
      <t xml:space="preserve">  </t>
    </r>
    <r>
      <rPr>
        <sz val="10"/>
        <rFont val="Verdana"/>
        <family val="2"/>
      </rPr>
      <t>Het aantal bijbehorende potentiële klanten</t>
    </r>
  </si>
  <si>
    <r>
      <t xml:space="preserve">  </t>
    </r>
    <r>
      <rPr>
        <sz val="10"/>
        <rFont val="Verdana"/>
        <family val="2"/>
      </rPr>
      <t>De gemiddelde korf per klant en het herhaalde karakter van hun aankopen</t>
    </r>
  </si>
  <si>
    <r>
      <t xml:space="preserve">  </t>
    </r>
    <r>
      <rPr>
        <sz val="10"/>
        <rFont val="Verdana"/>
        <family val="2"/>
      </rPr>
      <t>De verschillende distributiekanalen en de bijbehorende verkoopstrategieën</t>
    </r>
  </si>
  <si>
    <r>
      <t xml:space="preserve">  </t>
    </r>
    <r>
      <rPr>
        <sz val="10"/>
        <rFont val="Verdana"/>
        <family val="2"/>
      </rPr>
      <t>De duur en de efficiëntie van uw verkoopproces</t>
    </r>
  </si>
  <si>
    <r>
      <t xml:space="preserve">  </t>
    </r>
    <r>
      <rPr>
        <sz val="10"/>
        <rFont val="Verdana"/>
        <family val="2"/>
      </rPr>
      <t>De validatie van uw verschillende hypothesen op de markt</t>
    </r>
  </si>
  <si>
    <t xml:space="preserve"> - Vergeet niet rekening te houden met de verschillende factoren die een invloed kunnen hebben op de volumes die u moet verrekenen:</t>
  </si>
  <si>
    <r>
      <t xml:space="preserve">  </t>
    </r>
    <r>
      <rPr>
        <sz val="10"/>
        <rFont val="Verdana"/>
        <family val="2"/>
      </rPr>
      <t>De timing en het startniveau van de activiteit zelf (verkoop),</t>
    </r>
  </si>
  <si>
    <r>
      <t xml:space="preserve">  </t>
    </r>
    <r>
      <rPr>
        <sz val="10"/>
        <rFont val="Verdana"/>
        <family val="2"/>
      </rPr>
      <t>De verwachte groei tijdens de beginfase en daarna,</t>
    </r>
  </si>
  <si>
    <r>
      <t xml:space="preserve">  </t>
    </r>
    <r>
      <rPr>
        <sz val="10"/>
        <rFont val="Verdana"/>
        <family val="2"/>
      </rPr>
      <t>De lancering van nieuwe producten en het gebruik van nieuwe distributiekanalen,</t>
    </r>
  </si>
  <si>
    <r>
      <t xml:space="preserve">  </t>
    </r>
    <r>
      <rPr>
        <sz val="10"/>
        <rFont val="Verdana"/>
        <family val="2"/>
      </rPr>
      <t>De vakantieperiodes, koopjes, seizoensgebonden variaties, enz.</t>
    </r>
  </si>
  <si>
    <r>
      <t xml:space="preserve">  </t>
    </r>
    <r>
      <rPr>
        <i/>
        <sz val="10"/>
        <rFont val="Verdana"/>
        <family val="2"/>
      </rPr>
      <t>Vermeld in 2.2. de eenheidsprijs, maand per maand, voor elk product/dienst (excl. btw)</t>
    </r>
  </si>
  <si>
    <t>3. De verkoopkosten</t>
  </si>
  <si>
    <r>
      <t xml:space="preserve">  </t>
    </r>
    <r>
      <rPr>
        <i/>
        <sz val="10"/>
        <rFont val="Verdana"/>
        <family val="2"/>
      </rPr>
      <t xml:space="preserve">Vermeld in 3.1., </t>
    </r>
    <r>
      <rPr>
        <i/>
        <u/>
        <sz val="10"/>
        <rFont val="Verdana"/>
        <family val="2"/>
      </rPr>
      <t>indien van toepassing</t>
    </r>
    <r>
      <rPr>
        <i/>
        <sz val="10"/>
        <rFont val="Verdana"/>
        <family val="2"/>
      </rPr>
      <t xml:space="preserve">, de aankoopkosten van de goederen in verband met het verkochte product/dienst, in procent van de omzet, maand per maand, voor elk product/dienst </t>
    </r>
  </si>
  <si>
    <t xml:space="preserve"> - Bijvoorbeeld: voor 1.000 euro omzet moet u voor 350 euro grondstoffen en/of afgewerkte producten kopen; </t>
  </si>
  <si>
    <t>de aankoopkosten in procent van de omzet bedragen dus 35% (en uw brutomarge exclusief andere kosten is 65%)</t>
  </si>
  <si>
    <t xml:space="preserve"> - Opgelet bij de invoer: als we het voorbeeld van hierboven nemen, moeten we dus wel degelijk 35,00% invoeren en niet 0,35%!</t>
  </si>
  <si>
    <r>
      <t xml:space="preserve">  </t>
    </r>
    <r>
      <rPr>
        <i/>
        <sz val="10"/>
        <rFont val="Verdana"/>
        <family val="2"/>
      </rPr>
      <t xml:space="preserve">Vermeld in 3.2., </t>
    </r>
    <r>
      <rPr>
        <i/>
        <u/>
        <sz val="10"/>
        <rFont val="Verdana"/>
        <family val="2"/>
      </rPr>
      <t>indien van toepassing</t>
    </r>
    <r>
      <rPr>
        <i/>
        <sz val="10"/>
        <rFont val="Verdana"/>
        <family val="2"/>
      </rPr>
      <t>, de eventuele andere kosten in verband met het verkochte product/dienst, in procent van de omzet, maand per maand, voor elk product/dienst</t>
    </r>
  </si>
  <si>
    <t xml:space="preserve"> - Bijvoorbeeld: voor 1.000 euro omzet hebt u 5% leveringskosten en 2% verpakkingskosten; </t>
  </si>
  <si>
    <t>de andere verkoopkosten bedragen dus 7%</t>
  </si>
  <si>
    <t xml:space="preserve"> - Let erop dat u deze uitgaven niet opnieuw opneemt onder de algemene kosten (punt 6.)</t>
  </si>
  <si>
    <t>4. Andere bedrijfsopbrengsten</t>
  </si>
  <si>
    <r>
      <t xml:space="preserve">  </t>
    </r>
    <r>
      <rPr>
        <i/>
        <sz val="10"/>
        <rFont val="Verdana"/>
        <family val="2"/>
      </rPr>
      <t xml:space="preserve">Vermeld, </t>
    </r>
    <r>
      <rPr>
        <i/>
        <u/>
        <sz val="10"/>
        <rFont val="Verdana"/>
        <family val="2"/>
      </rPr>
      <t>indien van toepassing</t>
    </r>
    <r>
      <rPr>
        <i/>
        <sz val="10"/>
        <rFont val="Verdana"/>
        <family val="2"/>
      </rPr>
      <t>, de andere bedrijfsopbrengsten, maand per maand (excl. btw)</t>
    </r>
  </si>
  <si>
    <t xml:space="preserve"> - De template stelt verschillende types van andere bedrijfsopbrengsten voor, gebaseerd op het Belgische boekhoudplan: zie blad 'Boekhoudplan'</t>
  </si>
  <si>
    <r>
      <t xml:space="preserve"> - Het is </t>
    </r>
    <r>
      <rPr>
        <u/>
        <sz val="10"/>
        <rFont val="Verdana"/>
        <family val="2"/>
      </rPr>
      <t>mogelijk</t>
    </r>
    <r>
      <rPr>
        <sz val="10"/>
        <rFont val="Verdana"/>
        <family val="2"/>
      </rPr>
      <t xml:space="preserve"> om zelf andere benamingen te definiëren</t>
    </r>
  </si>
  <si>
    <t xml:space="preserve"> - De andere bedrijfsopbrengsten zullen worden toegevoegd aan de omzet, maar de verkoopkosten zijn er niet rechtstreeks aan gekoppeld</t>
  </si>
  <si>
    <t xml:space="preserve"> - In geval van kosten die rechtstreeks aan deze andere bedrijfsopbrengsten gekoppeld zijn, moeten deze geïntegreerd worden in de algemene kosten of gewoon worden afgetrokken van de overeenstemmende andere bedrijfsopbrengsten; in dat laatste geval moet het nettobedrag vermeld worden</t>
  </si>
  <si>
    <t>5. Voorraden, vorderingen en commerciële schulden</t>
  </si>
  <si>
    <r>
      <t xml:space="preserve">  </t>
    </r>
    <r>
      <rPr>
        <i/>
        <sz val="10"/>
        <rFont val="Verdana"/>
        <family val="2"/>
      </rPr>
      <t xml:space="preserve">Vermeld in 5.1., </t>
    </r>
    <r>
      <rPr>
        <i/>
        <u/>
        <sz val="10"/>
        <rFont val="Verdana"/>
        <family val="2"/>
      </rPr>
      <t>indien van toepassing</t>
    </r>
    <r>
      <rPr>
        <i/>
        <sz val="10"/>
        <rFont val="Verdana"/>
        <family val="2"/>
      </rPr>
      <t>, de informatie over de voorraden:</t>
    </r>
  </si>
  <si>
    <r>
      <t>(i)</t>
    </r>
    <r>
      <rPr>
        <i/>
        <sz val="7"/>
        <rFont val="Times New Roman"/>
        <family val="1"/>
      </rPr>
      <t xml:space="preserve">           </t>
    </r>
    <r>
      <rPr>
        <i/>
        <sz val="10"/>
        <rFont val="Verdana"/>
        <family val="2"/>
      </rPr>
      <t>De minimale voorraadniveaus van goederen, voor elk product/dienst</t>
    </r>
  </si>
  <si>
    <r>
      <t>(ii)</t>
    </r>
    <r>
      <rPr>
        <i/>
        <sz val="7"/>
        <rFont val="Times New Roman"/>
        <family val="1"/>
      </rPr>
      <t xml:space="preserve">          </t>
    </r>
    <r>
      <rPr>
        <i/>
        <sz val="10"/>
        <rFont val="Verdana"/>
        <family val="2"/>
      </rPr>
      <t>De gemiddelde rotatiesnelheid van de voorraden, voor elk product/dienst</t>
    </r>
  </si>
  <si>
    <t xml:space="preserve"> - Bijvoorbeeld: Uw maandelijkse omzet voor product X is € 10.000, met een grondstofverbruik van € 2.500 (25%),</t>
  </si>
  <si>
    <t>en u wenst een (permanente) reserve voor twee maanden aan te leggen, onder meer rekening houdend met de bevoorradingsvoorwaarden; u</t>
  </si>
  <si>
    <t>voorziet dus een minimale voorraad met een waarde van €5.000 (tweemaandelijkse rotatie en maandelijks verbruik van € 2.500); op basis daarvan</t>
  </si>
  <si>
    <t xml:space="preserve">berekent en herziet de template elke maand de nodige voorraden naar boven of beneden al naargelang van de evolutie van het activiteitsvolume,  </t>
  </si>
  <si>
    <t>waarbij de voorraden echter nooit onder het minimale niveau kunnen dalen</t>
  </si>
  <si>
    <t>OPM.: Een beperkte voorraad vergt minder financiële middelen, maar een te laag minimumniveau kan leiden tot risico's op tekorten</t>
  </si>
  <si>
    <r>
      <t xml:space="preserve">  </t>
    </r>
    <r>
      <rPr>
        <i/>
        <sz val="10"/>
        <rFont val="Verdana"/>
        <family val="2"/>
      </rPr>
      <t>Vermeld in 5.2. de gemiddelde betalingstermijn van de klanten </t>
    </r>
  </si>
  <si>
    <r>
      <t xml:space="preserve">  </t>
    </r>
    <r>
      <rPr>
        <i/>
        <sz val="10"/>
        <rFont val="Verdana"/>
        <family val="2"/>
      </rPr>
      <t>Vermeld in 5.3. de gemiddelde betalingstermijn aan de leveranciers</t>
    </r>
  </si>
  <si>
    <t xml:space="preserve">6. Algemene kosten </t>
  </si>
  <si>
    <r>
      <t xml:space="preserve">  </t>
    </r>
    <r>
      <rPr>
        <i/>
        <sz val="10"/>
        <rFont val="Verdana"/>
        <family val="2"/>
      </rPr>
      <t>Vermeld de verschillende categorieën van algemene kosten, maand per maand (excl. btw)</t>
    </r>
  </si>
  <si>
    <t xml:space="preserve"> - Het gaat om uitgaven in het kader van uw activiteit en die geen deel uitmaken van de verkoopkosten;</t>
  </si>
  <si>
    <t>deze uitgaven worden vaak geklasseerd als vaste kosten</t>
  </si>
  <si>
    <t xml:space="preserve"> - De template biedt 20 lijnen aan voor algemene kosten </t>
  </si>
  <si>
    <t xml:space="preserve"> - De template stelt verschillende types algemene kosten voor, gebaseerd op het Belgische boekhoudplan: zie blad 'Boekhoudplan'</t>
  </si>
  <si>
    <r>
      <t xml:space="preserve"> - Het is </t>
    </r>
    <r>
      <rPr>
        <u/>
        <sz val="10"/>
        <rFont val="Verdana"/>
        <family val="2"/>
      </rPr>
      <t>mogelijk</t>
    </r>
    <r>
      <rPr>
        <sz val="10"/>
        <rFont val="Verdana"/>
        <family val="2"/>
      </rPr>
      <t xml:space="preserve"> om zelf andere benamingen te definiëren </t>
    </r>
  </si>
  <si>
    <t xml:space="preserve"> - Let erop dat u geen kosten vermeldt die ook zijn opgenomen onder de verkoopkosten</t>
  </si>
  <si>
    <t xml:space="preserve"> - Let erop dat u geen kosten vermeldt die ook zijn opgenomen onder de uit te voeren investeringen (punt 8) </t>
  </si>
  <si>
    <t>7. Kosten voor human resources</t>
  </si>
  <si>
    <r>
      <t xml:space="preserve">  </t>
    </r>
    <r>
      <rPr>
        <i/>
        <sz val="10"/>
        <rFont val="Verdana"/>
        <family val="2"/>
      </rPr>
      <t>Vermeld in 7.1., voor elke persoon in dienst als bediende of arbeider:</t>
    </r>
  </si>
  <si>
    <r>
      <t>(i)</t>
    </r>
    <r>
      <rPr>
        <i/>
        <sz val="7"/>
        <rFont val="Times New Roman"/>
        <family val="1"/>
      </rPr>
      <t xml:space="preserve">           </t>
    </r>
    <r>
      <rPr>
        <i/>
        <sz val="10"/>
        <rFont val="Verdana"/>
        <family val="2"/>
      </rPr>
      <t>De naam van de persoon en/of de functie</t>
    </r>
  </si>
  <si>
    <r>
      <t>(ii)</t>
    </r>
    <r>
      <rPr>
        <i/>
        <sz val="7"/>
        <rFont val="Times New Roman"/>
        <family val="1"/>
      </rPr>
      <t xml:space="preserve">          </t>
    </r>
    <r>
      <rPr>
        <i/>
        <sz val="10"/>
        <rFont val="Verdana"/>
        <family val="2"/>
      </rPr>
      <t>Het basisbrutoloon (uitgezonderd sociale lasten werkgever)</t>
    </r>
  </si>
  <si>
    <r>
      <t>(iii)</t>
    </r>
    <r>
      <rPr>
        <i/>
        <sz val="7"/>
        <rFont val="Times New Roman"/>
        <family val="1"/>
      </rPr>
      <t xml:space="preserve">         </t>
    </r>
    <r>
      <rPr>
        <i/>
        <sz val="10"/>
        <rFont val="Verdana"/>
        <family val="2"/>
      </rPr>
      <t>De datum van indiensttreding</t>
    </r>
  </si>
  <si>
    <t xml:space="preserve"> - Als een persoon deeltijds in dienst is, kunt u dit vermelden in de eerste cel en moet u het brutomaandloon proportioneel aanpassen</t>
  </si>
  <si>
    <t xml:space="preserve"> - Het gemiddelde niveau van de sociale lasten voor de werkgever kan worden aangepast </t>
  </si>
  <si>
    <t xml:space="preserve"> - Het is mogelijk om een automatische jaarlijkse indexering van de bezoldigingen te voorzien</t>
  </si>
  <si>
    <r>
      <t xml:space="preserve">  </t>
    </r>
    <r>
      <rPr>
        <i/>
        <sz val="10"/>
        <rFont val="Verdana"/>
        <family val="2"/>
      </rPr>
      <t>Vermeld in 7.2., voor elke bestuurder/beheerder met een vaste vergoeding:</t>
    </r>
  </si>
  <si>
    <r>
      <t>(ii)</t>
    </r>
    <r>
      <rPr>
        <i/>
        <sz val="7"/>
        <rFont val="Times New Roman"/>
        <family val="1"/>
      </rPr>
      <t xml:space="preserve">          </t>
    </r>
    <r>
      <rPr>
        <i/>
        <sz val="10"/>
        <rFont val="Verdana"/>
        <family val="2"/>
      </rPr>
      <t>Het brutomaandloon, maand per maand</t>
    </r>
  </si>
  <si>
    <r>
      <t xml:space="preserve">  </t>
    </r>
    <r>
      <rPr>
        <i/>
        <sz val="10"/>
        <rFont val="Verdana"/>
        <family val="2"/>
      </rPr>
      <t>Vermeld de geplande investeringen voor de eerste 5 jaar, met vermelding van:</t>
    </r>
  </si>
  <si>
    <r>
      <t>(i)</t>
    </r>
    <r>
      <rPr>
        <i/>
        <sz val="7"/>
        <rFont val="Times New Roman"/>
        <family val="1"/>
      </rPr>
      <t xml:space="preserve">           </t>
    </r>
    <r>
      <rPr>
        <i/>
        <sz val="10"/>
        <rFont val="Verdana"/>
        <family val="2"/>
      </rPr>
      <t>De aard van de investeringen (selectie uit voorgestelde lijst of eigen benaming, zie verder)</t>
    </r>
  </si>
  <si>
    <r>
      <t>(ii)</t>
    </r>
    <r>
      <rPr>
        <i/>
        <sz val="7"/>
        <rFont val="Times New Roman"/>
        <family val="1"/>
      </rPr>
      <t xml:space="preserve">          </t>
    </r>
    <r>
      <rPr>
        <i/>
        <sz val="10"/>
        <rFont val="Verdana"/>
        <family val="2"/>
      </rPr>
      <t>Het btw-percentage</t>
    </r>
  </si>
  <si>
    <r>
      <t>(iii)</t>
    </r>
    <r>
      <rPr>
        <i/>
        <sz val="7"/>
        <rFont val="Times New Roman"/>
        <family val="1"/>
      </rPr>
      <t xml:space="preserve">         </t>
    </r>
    <r>
      <rPr>
        <i/>
        <sz val="10"/>
        <rFont val="Verdana"/>
        <family val="2"/>
      </rPr>
      <t>De uitvoeringsdatum</t>
    </r>
  </si>
  <si>
    <r>
      <t>(iv)</t>
    </r>
    <r>
      <rPr>
        <i/>
        <sz val="7"/>
        <rFont val="Times New Roman"/>
        <family val="1"/>
      </rPr>
      <t xml:space="preserve">         </t>
    </r>
    <r>
      <rPr>
        <i/>
        <sz val="10"/>
        <rFont val="Verdana"/>
        <family val="2"/>
      </rPr>
      <t>Het bedrag</t>
    </r>
  </si>
  <si>
    <r>
      <t>(v)</t>
    </r>
    <r>
      <rPr>
        <i/>
        <sz val="7"/>
        <rFont val="Times New Roman"/>
        <family val="1"/>
      </rPr>
      <t xml:space="preserve">          </t>
    </r>
    <r>
      <rPr>
        <i/>
        <sz val="10"/>
        <rFont val="Verdana"/>
        <family val="2"/>
      </rPr>
      <t>De afschrijvingstermijn</t>
    </r>
  </si>
  <si>
    <t xml:space="preserve"> - Er zijn drie subcategorieën van investeringen:</t>
  </si>
  <si>
    <r>
      <t xml:space="preserve">  </t>
    </r>
    <r>
      <rPr>
        <sz val="10"/>
        <rFont val="Verdana"/>
        <family val="2"/>
      </rPr>
      <t>de oprichtingskosten,</t>
    </r>
  </si>
  <si>
    <r>
      <t xml:space="preserve">  </t>
    </r>
    <r>
      <rPr>
        <sz val="10"/>
        <rFont val="Verdana"/>
        <family val="2"/>
      </rPr>
      <t>de immateriële vaste activa (goodwill, patenten, licenties, geactiveerde kosten voor studies, marketing en communicatie, enz.),</t>
    </r>
  </si>
  <si>
    <r>
      <t xml:space="preserve">  </t>
    </r>
    <r>
      <rPr>
        <sz val="10"/>
        <rFont val="Verdana"/>
        <family val="2"/>
      </rPr>
      <t>materiële vaste activa (gebouwen, machines, gereedschap, meubilair, voertuigen, enz.)</t>
    </r>
  </si>
  <si>
    <t xml:space="preserve"> - De template stelt verschillende types investeringen voor, gebaseerd op het Belgische boekhoudplan: zie blad 'Boekhoudplan'</t>
  </si>
  <si>
    <t xml:space="preserve"> - Inbrengen in natura moeten ook op dit niveau worden vermeld, op basis van de waarde van de inbreng, met de btw op 0%</t>
  </si>
  <si>
    <t>en als tegenpartij een bedrag in kapitaal van dezelfde waarde, vrijgemaakt op dezelfde datum</t>
  </si>
  <si>
    <t xml:space="preserve"> - De activa verworven op basis van financiële leasing moeten ook op dit niveau worden opgenomen, met de btw op 0%</t>
  </si>
  <si>
    <t>en als tegenpartij een krediet met hetzelfde bedrag, gestart op dezelfde datum en een duur gelijk aan de afschrijvingstermijn</t>
  </si>
  <si>
    <t xml:space="preserve"> - De activa verworven via niet-financiële leasing ("renting") moeten niet op dit niveau worden opgenomen,</t>
  </si>
  <si>
    <t>maar moeten onder de algemene kosten geboekt worden</t>
  </si>
  <si>
    <t xml:space="preserve"> - Let erop dat u geen kosten vermeldt die ook zijn opgenomen onder de algemene kosten (punt 6.)</t>
  </si>
  <si>
    <t>9. Financiering van de onderneming: Kapitaal</t>
  </si>
  <si>
    <r>
      <t xml:space="preserve">  </t>
    </r>
    <r>
      <rPr>
        <i/>
        <sz val="10"/>
        <rFont val="Verdana"/>
        <family val="2"/>
      </rPr>
      <t>Vermeld in 9.1. het (bijkomend) volgestort kapitaal, maand per maand</t>
    </r>
  </si>
  <si>
    <t xml:space="preserve"> - In geval van inbreng in natura geboekt onder de investeringen (punt 8),</t>
  </si>
  <si>
    <t xml:space="preserve">mag u niet vergeten een overeenstemmende hoeveelheid volgestort kapitaal te voorzien, op dezelfde datum  </t>
  </si>
  <si>
    <t>10. Financiering van de onderneming: Kredieten</t>
  </si>
  <si>
    <r>
      <t xml:space="preserve">  </t>
    </r>
    <r>
      <rPr>
        <i/>
        <sz val="10"/>
        <rFont val="Verdana"/>
        <family val="2"/>
      </rPr>
      <t xml:space="preserve">Vermeld in 10.1., </t>
    </r>
    <r>
      <rPr>
        <i/>
        <u/>
        <sz val="10"/>
        <rFont val="Verdana"/>
        <family val="2"/>
      </rPr>
      <t>indien van toepassing</t>
    </r>
    <r>
      <rPr>
        <i/>
        <sz val="10"/>
        <rFont val="Verdana"/>
        <family val="2"/>
      </rPr>
      <t>, het (de) onderschreven krediet(en) op lange termijn, en specificeer:</t>
    </r>
  </si>
  <si>
    <r>
      <t>(i)</t>
    </r>
    <r>
      <rPr>
        <i/>
        <sz val="7"/>
        <rFont val="Times New Roman"/>
        <family val="1"/>
      </rPr>
      <t xml:space="preserve">           </t>
    </r>
    <r>
      <rPr>
        <i/>
        <sz val="10"/>
        <rFont val="Verdana"/>
        <family val="2"/>
      </rPr>
      <t>De benaming (bv. gekoppeld aan het gefinancierde object)</t>
    </r>
  </si>
  <si>
    <r>
      <t>(ii)</t>
    </r>
    <r>
      <rPr>
        <i/>
        <sz val="7"/>
        <rFont val="Times New Roman"/>
        <family val="1"/>
      </rPr>
      <t xml:space="preserve">         </t>
    </r>
    <r>
      <rPr>
        <i/>
        <sz val="10"/>
        <rFont val="Verdana"/>
        <family val="2"/>
      </rPr>
      <t xml:space="preserve">Het bedrag </t>
    </r>
  </si>
  <si>
    <r>
      <t>(iii)</t>
    </r>
    <r>
      <rPr>
        <i/>
        <sz val="7"/>
        <rFont val="Times New Roman"/>
        <family val="1"/>
      </rPr>
      <t xml:space="preserve">         </t>
    </r>
    <r>
      <rPr>
        <i/>
        <sz val="10"/>
        <rFont val="Verdana"/>
        <family val="2"/>
      </rPr>
      <t xml:space="preserve">Het jaarlijks intrestpercentage </t>
    </r>
  </si>
  <si>
    <r>
      <t>(iv)</t>
    </r>
    <r>
      <rPr>
        <i/>
        <sz val="7"/>
        <rFont val="Times New Roman"/>
        <family val="1"/>
      </rPr>
      <t xml:space="preserve">         </t>
    </r>
    <r>
      <rPr>
        <i/>
        <sz val="10"/>
        <rFont val="Verdana"/>
        <family val="2"/>
      </rPr>
      <t>De startdatum</t>
    </r>
  </si>
  <si>
    <r>
      <t>(v)</t>
    </r>
    <r>
      <rPr>
        <i/>
        <sz val="7"/>
        <rFont val="Times New Roman"/>
        <family val="1"/>
      </rPr>
      <t xml:space="preserve">          </t>
    </r>
    <r>
      <rPr>
        <i/>
        <sz val="10"/>
        <rFont val="Verdana"/>
        <family val="2"/>
      </rPr>
      <t>De duur</t>
    </r>
  </si>
  <si>
    <r>
      <t>(vi)</t>
    </r>
    <r>
      <rPr>
        <i/>
        <sz val="7"/>
        <rFont val="Times New Roman"/>
        <family val="1"/>
      </rPr>
      <t xml:space="preserve">         </t>
    </r>
    <r>
      <rPr>
        <i/>
        <sz val="10"/>
        <rFont val="Verdana"/>
        <family val="2"/>
      </rPr>
      <t>Het aantal afbetalingen per jaar</t>
    </r>
  </si>
  <si>
    <r>
      <t>(vii)</t>
    </r>
    <r>
      <rPr>
        <i/>
        <sz val="7"/>
        <rFont val="Times New Roman"/>
        <family val="1"/>
      </rPr>
      <t xml:space="preserve">        </t>
    </r>
    <r>
      <rPr>
        <i/>
        <sz val="10"/>
        <rFont val="Verdana"/>
        <family val="2"/>
      </rPr>
      <t>De duur van de aflossingsvrije periode (indien van toepassing)</t>
    </r>
  </si>
  <si>
    <t xml:space="preserve"> - U hebt de mogelijkheid om 3 kredieten te vermelden</t>
  </si>
  <si>
    <t xml:space="preserve"> - Opgelet, de startdatum van de kredieten moet rekening houden met de startdatum van het financiële plan</t>
  </si>
  <si>
    <r>
      <t xml:space="preserve">  </t>
    </r>
    <r>
      <rPr>
        <i/>
        <sz val="10"/>
        <rFont val="Verdana"/>
        <family val="2"/>
      </rPr>
      <t xml:space="preserve">Vermeld in 10.2., </t>
    </r>
    <r>
      <rPr>
        <i/>
        <u/>
        <sz val="10"/>
        <rFont val="Verdana"/>
        <family val="2"/>
      </rPr>
      <t>indien van toepassing</t>
    </r>
    <r>
      <rPr>
        <i/>
        <sz val="10"/>
        <rFont val="Verdana"/>
        <family val="2"/>
      </rPr>
      <t xml:space="preserve">, de opening van beschikbare kredieten op korte termijn en specificeer: </t>
    </r>
  </si>
  <si>
    <r>
      <t>(i)</t>
    </r>
    <r>
      <rPr>
        <i/>
        <sz val="7"/>
        <rFont val="Times New Roman"/>
        <family val="1"/>
      </rPr>
      <t xml:space="preserve">           </t>
    </r>
    <r>
      <rPr>
        <i/>
        <sz val="10"/>
        <rFont val="Verdana"/>
        <family val="2"/>
      </rPr>
      <t>Het maximale bedrag</t>
    </r>
  </si>
  <si>
    <r>
      <t>(iii)</t>
    </r>
    <r>
      <rPr>
        <i/>
        <sz val="7"/>
        <rFont val="Times New Roman"/>
        <family val="1"/>
      </rPr>
      <t xml:space="preserve">         </t>
    </r>
    <r>
      <rPr>
        <i/>
        <sz val="10"/>
        <rFont val="Verdana"/>
        <family val="2"/>
      </rPr>
      <t>Het intrestpercentage</t>
    </r>
  </si>
  <si>
    <r>
      <t xml:space="preserve">  </t>
    </r>
    <r>
      <rPr>
        <i/>
        <sz val="10"/>
        <rFont val="Verdana"/>
        <family val="2"/>
      </rPr>
      <t xml:space="preserve">Vermeld in 10.3., </t>
    </r>
    <r>
      <rPr>
        <i/>
        <u/>
        <sz val="10"/>
        <rFont val="Verdana"/>
        <family val="2"/>
      </rPr>
      <t>indien van toepassing</t>
    </r>
    <r>
      <rPr>
        <i/>
        <sz val="10"/>
        <rFont val="Verdana"/>
        <family val="2"/>
      </rPr>
      <t xml:space="preserve">, het niveau van de bankgarantie, en specificeer: </t>
    </r>
  </si>
  <si>
    <r>
      <t>(i)</t>
    </r>
    <r>
      <rPr>
        <i/>
        <sz val="7"/>
        <rFont val="Times New Roman"/>
        <family val="1"/>
      </rPr>
      <t xml:space="preserve">           </t>
    </r>
    <r>
      <rPr>
        <i/>
        <sz val="10"/>
        <rFont val="Verdana"/>
        <family val="2"/>
      </rPr>
      <t>Het maandelijkse bedrag: totaal niveau van lopende garanties, voor elke maand</t>
    </r>
  </si>
  <si>
    <t>11. &amp; 12. Andere vorderingen &amp; Andere schulden</t>
  </si>
  <si>
    <r>
      <t xml:space="preserve">  </t>
    </r>
    <r>
      <rPr>
        <i/>
        <sz val="10"/>
        <rFont val="Verdana"/>
        <family val="2"/>
      </rPr>
      <t xml:space="preserve">Vermeld in 11., </t>
    </r>
    <r>
      <rPr>
        <i/>
        <u/>
        <sz val="10"/>
        <rFont val="Verdana"/>
        <family val="2"/>
      </rPr>
      <t>indien van toepassing</t>
    </r>
    <r>
      <rPr>
        <i/>
        <sz val="10"/>
        <rFont val="Verdana"/>
        <family val="2"/>
      </rPr>
      <t>, de andere vorderingen: totaal niveau van andere vorderingen, voor elke maand</t>
    </r>
  </si>
  <si>
    <r>
      <t xml:space="preserve">  </t>
    </r>
    <r>
      <rPr>
        <i/>
        <sz val="10"/>
        <rFont val="Verdana"/>
        <family val="2"/>
      </rPr>
      <t xml:space="preserve">Vermeld in 12., </t>
    </r>
    <r>
      <rPr>
        <i/>
        <u/>
        <sz val="10"/>
        <rFont val="Verdana"/>
        <family val="2"/>
      </rPr>
      <t>indien van toepassing</t>
    </r>
    <r>
      <rPr>
        <i/>
        <sz val="10"/>
        <rFont val="Verdana"/>
        <family val="2"/>
      </rPr>
      <t>, de andere schulden: totaal niveau van andere schulden, voor elke maand</t>
    </r>
  </si>
  <si>
    <t xml:space="preserve"> - Het bedrag in de cellen stemt overeen met het totale bedrag van de andere vorderingen of schulden</t>
  </si>
  <si>
    <t xml:space="preserve"> - Een wijziging (+ of -) van het niveau van de andere vorderingen of schulden heeft dus een invloed op de thesaurie</t>
  </si>
  <si>
    <t xml:space="preserve"> - Het is op dit niveau dat een eventuele rekening-courant van een vennoot/zaakvoerder (+ of -) moet worden opgenomen </t>
  </si>
  <si>
    <t xml:space="preserve"> - Bijvoorbeeld: als u een voorschot van een vennoot van 15.000 euro aan de onderneming gedurende de eerste 2 jaar wilt vermelden,</t>
  </si>
  <si>
    <t xml:space="preserve">moet u bij de andere schulden het bedrag van 15.000 euro voor elk van de 12 maanden van de eerste 2 jaar vermelden </t>
  </si>
  <si>
    <t>13. Belastingen</t>
  </si>
  <si>
    <t xml:space="preserve"> - De gemiddelde aanslagvoet is standaard ingesteld op 34%; u kunt deze wijzigen</t>
  </si>
  <si>
    <t xml:space="preserve"> - Vermijd verwarring tussen (i) de datum van de oprichting van de onderneming (indien van toepassing), (ii) de datum van het aangaan van de eerste kosten, of (iii) de uitvoeringsdatum van de eerste verkooptransacties – deze datums vallen vaak niet samen!</t>
  </si>
  <si>
    <t xml:space="preserve"> - In geval van activa gefinancierd via een financiële leasing en dus opgenomen in de investeringen (punt 8), mag u niet vergeten een krediet te voorzien voor het overeenstemmende bedrag, op dezelfde datum en met een duur gelijk aan de afschrijvingstermijn</t>
  </si>
  <si>
    <t>Veronderstellingen</t>
  </si>
  <si>
    <t>Blad "Veronderstellingen"</t>
  </si>
  <si>
    <t xml:space="preserve"> - Het blad "Veronderstellingen" dient als rechtvaardiging voor de gegevens die in het blad "Basis Gegevens" zijn gecodeerd. Alle rechtvaardigingen moeten duidelijk en beknopt zijn, zodat de geregistreerde gegevens en de financiële situatie van het bedrijf zo goed mogelijk kunnen worden begrepen.</t>
  </si>
  <si>
    <t>9. en 10. Financierng van de onderneming : Kapitaal, Kredieten en Bankwaarborgen</t>
  </si>
  <si>
    <t>Vertaald met www.DeepL.com/Translator (gratis versie)</t>
  </si>
  <si>
    <r>
      <t xml:space="preserve"> - De rekenbladen "Basisgegevens" en "Veronderstellingen" zijn </t>
    </r>
    <r>
      <rPr>
        <u/>
        <sz val="10"/>
        <color indexed="30"/>
        <rFont val="Verdana"/>
        <family val="2"/>
      </rPr>
      <t>de enige</t>
    </r>
    <r>
      <rPr>
        <sz val="10"/>
        <color rgb="FF0066CC"/>
        <rFont val="Verdana"/>
        <family val="2"/>
      </rPr>
      <t xml:space="preserve"> bladen</t>
    </r>
    <r>
      <rPr>
        <sz val="10"/>
        <color indexed="30"/>
        <rFont val="Verdana"/>
        <family val="2"/>
      </rPr>
      <t xml:space="preserve"> dat de gebruiker moet invullen; </t>
    </r>
  </si>
  <si>
    <t>De rest van de template bevat projecties gebaseerd op Basisgegevens</t>
  </si>
  <si>
    <r>
      <t>OPM.</t>
    </r>
    <r>
      <rPr>
        <b/>
        <sz val="10"/>
        <color indexed="30"/>
        <rFont val="Verdana"/>
        <family val="2"/>
      </rPr>
      <t>: Deze template voor een financieel plan werd ontwikkeld door hub.brussels op basis van een model ontwikkeld door finance&amp;invest.brussels</t>
    </r>
  </si>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</sst>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
    <numFmt numFmtId="166" formatCode="d/mm/yyyy;@"/>
    <numFmt numFmtId="167" formatCode="d/mm/yy;@"/>
    <numFmt numFmtId="168" formatCode="#,##0.0"/>
    <numFmt numFmtId="169" formatCode="#,##0.000000"/>
    <numFmt numFmtId="170" formatCode="#,##0_ ;\-#,##0\ "/>
    <numFmt numFmtId="171" formatCode="_-* #,##0\ _€_-;\-* #,##0\ _€_-;_-* &quot;-&quot;??\ _€_-;_-@_-"/>
    <numFmt numFmtId="172" formatCode="_ * #,##0_ \ _ ;_ * \-#,##0_ \ _ ;_ * &quot;-&quot;??_ ;_ @_ "/>
    <numFmt numFmtId="173" formatCode="_(* #,##0_);_(* \(#,##0\);_(* &quot;-&quot;??_);_(@_)"/>
  </numFmts>
  <fonts count="62" x14ac:knownFonts="1">
    <font>
      <sz val="10"/>
      <name val="Arial"/>
    </font>
    <font>
      <sz val="10"/>
      <name val="Arial"/>
      <family val="2"/>
    </font>
    <font>
      <sz val="8"/>
      <name val="Arial"/>
      <family val="2"/>
    </font>
    <font>
      <sz val="10"/>
      <name val="Comic Sans MS"/>
      <family val="4"/>
    </font>
    <font>
      <sz val="10"/>
      <color indexed="81"/>
      <name val="Tahoma"/>
      <family val="2"/>
    </font>
    <font>
      <sz val="8"/>
      <color indexed="81"/>
      <name val="Tahoma"/>
      <family val="2"/>
    </font>
    <font>
      <sz val="10"/>
      <name val="Arial"/>
      <family val="2"/>
    </font>
    <font>
      <sz val="10"/>
      <name val="Calibri"/>
      <family val="2"/>
    </font>
    <font>
      <b/>
      <sz val="10"/>
      <name val="Calibri"/>
      <family val="2"/>
    </font>
    <font>
      <b/>
      <sz val="10"/>
      <color indexed="9"/>
      <name val="Calibri"/>
      <family val="2"/>
    </font>
    <font>
      <b/>
      <i/>
      <sz val="10"/>
      <name val="Calibri"/>
      <family val="2"/>
    </font>
    <font>
      <i/>
      <sz val="10"/>
      <name val="Calibri"/>
      <family val="2"/>
    </font>
    <font>
      <sz val="8"/>
      <name val="Calibri"/>
      <family val="2"/>
    </font>
    <font>
      <i/>
      <sz val="8"/>
      <name val="Calibri"/>
      <family val="2"/>
    </font>
    <font>
      <sz val="10"/>
      <name val="Verdana"/>
      <family val="2"/>
    </font>
    <font>
      <b/>
      <sz val="14"/>
      <name val="Verdana"/>
      <family val="2"/>
    </font>
    <font>
      <b/>
      <u/>
      <sz val="12"/>
      <name val="Verdana"/>
      <family val="2"/>
    </font>
    <font>
      <b/>
      <sz val="12"/>
      <name val="Verdana"/>
      <family val="2"/>
    </font>
    <font>
      <sz val="10"/>
      <name val="Wingdings"/>
      <charset val="2"/>
    </font>
    <font>
      <sz val="7"/>
      <name val="Times New Roman"/>
      <family val="1"/>
    </font>
    <font>
      <i/>
      <sz val="10"/>
      <name val="Verdana"/>
      <family val="2"/>
    </font>
    <font>
      <sz val="12"/>
      <name val="Wingdings"/>
      <charset val="2"/>
    </font>
    <font>
      <i/>
      <u/>
      <sz val="10"/>
      <name val="Verdana"/>
      <family val="2"/>
    </font>
    <font>
      <i/>
      <sz val="7"/>
      <name val="Times New Roman"/>
      <family val="1"/>
    </font>
    <font>
      <u/>
      <sz val="10"/>
      <name val="Arial"/>
      <family val="2"/>
    </font>
    <font>
      <u/>
      <sz val="10"/>
      <name val="Verdana"/>
      <family val="2"/>
    </font>
    <font>
      <sz val="10"/>
      <color indexed="9"/>
      <name val="Calibri"/>
      <family val="2"/>
    </font>
    <font>
      <sz val="10"/>
      <color indexed="8"/>
      <name val="Calibri"/>
      <family val="2"/>
    </font>
    <font>
      <u/>
      <sz val="10"/>
      <name val="Calibri"/>
      <family val="2"/>
    </font>
    <font>
      <b/>
      <sz val="15"/>
      <name val="Verdana"/>
      <family val="2"/>
    </font>
    <font>
      <b/>
      <sz val="20"/>
      <name val="Calibri"/>
      <family val="2"/>
    </font>
    <font>
      <b/>
      <u/>
      <sz val="10"/>
      <name val="Calibri"/>
      <family val="2"/>
    </font>
    <font>
      <sz val="20"/>
      <name val="Calibri"/>
      <family val="2"/>
    </font>
    <font>
      <sz val="10"/>
      <color indexed="30"/>
      <name val="Verdana"/>
      <family val="2"/>
    </font>
    <font>
      <sz val="11"/>
      <name val="Calibri"/>
      <family val="2"/>
    </font>
    <font>
      <b/>
      <sz val="10"/>
      <color indexed="30"/>
      <name val="Verdana"/>
      <family val="2"/>
    </font>
    <font>
      <u/>
      <sz val="10"/>
      <color indexed="30"/>
      <name val="Verdana"/>
      <family val="2"/>
    </font>
    <font>
      <sz val="11"/>
      <color theme="0"/>
      <name val="Calibri"/>
      <family val="2"/>
      <scheme val="minor"/>
    </font>
    <font>
      <b/>
      <sz val="10"/>
      <color theme="0"/>
      <name val="Calibri"/>
      <family val="2"/>
    </font>
    <font>
      <b/>
      <sz val="10"/>
      <color rgb="FF00B050"/>
      <name val="Calibri"/>
      <family val="2"/>
    </font>
    <font>
      <sz val="10"/>
      <color rgb="FFFF0000"/>
      <name val="Calibri"/>
      <family val="2"/>
    </font>
    <font>
      <b/>
      <sz val="10"/>
      <color theme="1"/>
      <name val="Calibri"/>
      <family val="2"/>
    </font>
    <font>
      <sz val="10"/>
      <color rgb="FF0070C0"/>
      <name val="Verdana"/>
      <family val="2"/>
    </font>
    <font>
      <sz val="10"/>
      <color theme="1"/>
      <name val="Calibri"/>
      <family val="2"/>
    </font>
    <font>
      <b/>
      <u/>
      <sz val="10"/>
      <color rgb="FFFF0000"/>
      <name val="Verdana"/>
      <family val="2"/>
    </font>
    <font>
      <sz val="10"/>
      <name val="Calibri"/>
      <family val="2"/>
      <scheme val="minor"/>
    </font>
    <font>
      <u/>
      <sz val="10"/>
      <color indexed="8"/>
      <name val="Calibri"/>
      <family val="2"/>
      <scheme val="minor"/>
    </font>
    <font>
      <u/>
      <sz val="20"/>
      <color theme="1"/>
      <name val="Calibri"/>
      <family val="2"/>
      <scheme val="minor"/>
    </font>
    <font>
      <sz val="20"/>
      <name val="Calibri"/>
      <family val="2"/>
      <scheme val="minor"/>
    </font>
    <font>
      <sz val="40"/>
      <name val="Calibri"/>
      <family val="2"/>
      <scheme val="minor"/>
    </font>
    <font>
      <b/>
      <sz val="10"/>
      <color theme="0"/>
      <name val="Calibri"/>
      <family val="2"/>
      <scheme val="minor"/>
    </font>
    <font>
      <b/>
      <sz val="10"/>
      <name val="Calibri"/>
      <family val="2"/>
      <scheme val="minor"/>
    </font>
    <font>
      <i/>
      <sz val="10"/>
      <color theme="1"/>
      <name val="Calibri"/>
      <family val="2"/>
    </font>
    <font>
      <b/>
      <sz val="10"/>
      <color rgb="FF002060"/>
      <name val="Calibri"/>
      <family val="2"/>
    </font>
    <font>
      <sz val="10"/>
      <color indexed="8"/>
      <name val="Calibri"/>
      <family val="2"/>
      <scheme val="minor"/>
    </font>
    <font>
      <sz val="10"/>
      <color theme="1"/>
      <name val="Calibri"/>
      <family val="2"/>
      <scheme val="minor"/>
    </font>
    <font>
      <b/>
      <u/>
      <sz val="10"/>
      <color rgb="FF0066CC"/>
      <name val="Verdana"/>
      <family val="2"/>
    </font>
    <font>
      <sz val="10"/>
      <color rgb="FF0066CC"/>
      <name val="Verdana"/>
      <family val="2"/>
    </font>
    <font>
      <sz val="10"/>
      <color theme="1"/>
      <name val="Arial"/>
      <family val="2"/>
    </font>
    <font>
      <b/>
      <sz val="20"/>
      <color theme="0"/>
      <name val="Calibri"/>
      <family val="2"/>
    </font>
    <font>
      <b/>
      <u/>
      <sz val="20"/>
      <color indexed="8"/>
      <name val="Calibri"/>
      <family val="2"/>
      <scheme val="minor"/>
    </font>
    <font>
      <b/>
      <sz val="40"/>
      <color indexed="8"/>
      <name val="Calibri"/>
      <family val="2"/>
      <scheme val="minor"/>
    </font>
  </fonts>
  <fills count="20">
    <fill>
      <patternFill patternType="none"/>
    </fill>
    <fill>
      <patternFill patternType="gray125"/>
    </fill>
    <fill>
      <patternFill patternType="solid">
        <fgColor indexed="62"/>
      </patternFill>
    </fill>
    <fill>
      <patternFill patternType="solid">
        <fgColor indexed="43"/>
        <bgColor indexed="64"/>
      </patternFill>
    </fill>
    <fill>
      <patternFill patternType="solid">
        <fgColor indexed="22"/>
        <bgColor indexed="26"/>
      </patternFill>
    </fill>
    <fill>
      <patternFill patternType="solid">
        <fgColor theme="5"/>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99"/>
        <bgColor indexed="64"/>
      </patternFill>
    </fill>
    <fill>
      <patternFill patternType="solid">
        <fgColor rgb="FFA6A6A6"/>
        <bgColor indexed="64"/>
      </patternFill>
    </fill>
    <fill>
      <patternFill patternType="solid">
        <fgColor theme="2"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64">
    <border>
      <left/>
      <right/>
      <top/>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24"/>
      </left>
      <right/>
      <top/>
      <bottom/>
      <diagonal/>
    </border>
    <border>
      <left style="medium">
        <color indexed="64"/>
      </left>
      <right style="medium">
        <color indexed="64"/>
      </right>
      <top style="medium">
        <color indexed="64"/>
      </top>
      <bottom style="medium">
        <color indexed="64"/>
      </bottom>
      <diagonal/>
    </border>
    <border>
      <left/>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3"/>
      </bottom>
      <diagonal/>
    </border>
    <border>
      <left style="thin">
        <color indexed="63"/>
      </left>
      <right style="thin">
        <color indexed="63"/>
      </right>
      <top style="thin">
        <color indexed="63"/>
      </top>
      <bottom style="thin">
        <color indexed="64"/>
      </bottom>
      <diagonal/>
    </border>
    <border>
      <left style="thin">
        <color indexed="63"/>
      </left>
      <right/>
      <top/>
      <bottom style="thin">
        <color indexed="63"/>
      </bottom>
      <diagonal/>
    </border>
    <border>
      <left/>
      <right/>
      <top/>
      <bottom style="thin">
        <color indexed="63"/>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3"/>
      </right>
      <top style="thin">
        <color indexed="64"/>
      </top>
      <bottom style="thin">
        <color indexed="64"/>
      </bottom>
      <diagonal/>
    </border>
    <border>
      <left style="thin">
        <color indexed="63"/>
      </left>
      <right/>
      <top style="thin">
        <color indexed="63"/>
      </top>
      <bottom style="thin">
        <color indexed="64"/>
      </bottom>
      <diagonal/>
    </border>
    <border>
      <left/>
      <right style="thin">
        <color indexed="63"/>
      </right>
      <top style="thin">
        <color indexed="63"/>
      </top>
      <bottom style="thin">
        <color indexed="64"/>
      </bottom>
      <diagonal/>
    </border>
    <border>
      <left style="medium">
        <color indexed="24"/>
      </left>
      <right/>
      <top/>
      <bottom/>
      <diagonal/>
    </border>
    <border>
      <left/>
      <right/>
      <top/>
      <bottom style="dashed">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n">
        <color theme="0"/>
      </left>
      <right style="thin">
        <color theme="0"/>
      </right>
      <top style="thin">
        <color theme="0"/>
      </top>
      <bottom style="thin">
        <color theme="0"/>
      </bottom>
      <diagonal/>
    </border>
    <border>
      <left style="thick">
        <color theme="0"/>
      </left>
      <right style="thick">
        <color theme="0"/>
      </right>
      <top/>
      <bottom/>
      <diagonal/>
    </border>
    <border>
      <left style="thick">
        <color theme="0"/>
      </left>
      <right/>
      <top/>
      <bottom style="thick">
        <color theme="0"/>
      </bottom>
      <diagonal/>
    </border>
    <border>
      <left/>
      <right/>
      <top/>
      <bottom style="thick">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24"/>
      </left>
      <right/>
      <top/>
      <bottom style="thin">
        <color theme="0" tint="-0.499984740745262"/>
      </bottom>
      <diagonal/>
    </border>
    <border>
      <left/>
      <right/>
      <top/>
      <bottom style="thin">
        <color theme="0" tint="-0.499984740745262"/>
      </bottom>
      <diagonal/>
    </border>
  </borders>
  <cellStyleXfs count="5">
    <xf numFmtId="0" fontId="0" fillId="0" borderId="0"/>
    <xf numFmtId="0" fontId="37" fillId="2" borderId="0" applyNumberFormat="0" applyBorder="0" applyAlignment="0" applyProtection="0"/>
    <xf numFmtId="164" fontId="1" fillId="0" borderId="0" applyFont="0" applyFill="0" applyBorder="0" applyAlignment="0" applyProtection="0"/>
    <xf numFmtId="0" fontId="6" fillId="0" borderId="0"/>
    <xf numFmtId="9" fontId="1" fillId="0" borderId="0" applyFont="0" applyFill="0" applyBorder="0" applyAlignment="0" applyProtection="0"/>
  </cellStyleXfs>
  <cellXfs count="462">
    <xf numFmtId="0" fontId="0" fillId="0" borderId="0" xfId="0"/>
    <xf numFmtId="3" fontId="7" fillId="0" borderId="0" xfId="0" applyNumberFormat="1" applyFont="1" applyAlignment="1">
      <alignment vertical="center"/>
    </xf>
    <xf numFmtId="3" fontId="9" fillId="0" borderId="0" xfId="0" applyNumberFormat="1" applyFont="1" applyAlignment="1">
      <alignment vertical="center"/>
    </xf>
    <xf numFmtId="3" fontId="7" fillId="0" borderId="2" xfId="0" applyNumberFormat="1" applyFont="1" applyBorder="1" applyAlignment="1">
      <alignment vertical="center"/>
    </xf>
    <xf numFmtId="3" fontId="7" fillId="0" borderId="3" xfId="0" applyNumberFormat="1" applyFont="1" applyBorder="1" applyAlignment="1">
      <alignment horizontal="left" vertical="center"/>
    </xf>
    <xf numFmtId="3" fontId="7" fillId="0" borderId="0" xfId="0" applyNumberFormat="1" applyFont="1" applyAlignment="1">
      <alignment horizontal="left" vertical="center"/>
    </xf>
    <xf numFmtId="4" fontId="7" fillId="0" borderId="0" xfId="0" applyNumberFormat="1" applyFont="1" applyAlignment="1">
      <alignment horizontal="center" vertical="center"/>
    </xf>
    <xf numFmtId="3" fontId="7" fillId="0" borderId="0" xfId="0" applyNumberFormat="1" applyFont="1" applyAlignment="1">
      <alignment horizontal="justify" vertical="center"/>
    </xf>
    <xf numFmtId="3" fontId="8" fillId="0" borderId="0" xfId="0" applyNumberFormat="1" applyFont="1" applyAlignment="1">
      <alignment vertical="center"/>
    </xf>
    <xf numFmtId="3" fontId="12" fillId="0" borderId="0" xfId="0" applyNumberFormat="1" applyFont="1" applyAlignment="1">
      <alignment vertical="center"/>
    </xf>
    <xf numFmtId="3" fontId="38" fillId="5" borderId="0" xfId="0" applyNumberFormat="1" applyFont="1" applyFill="1" applyAlignment="1">
      <alignment vertical="center"/>
    </xf>
    <xf numFmtId="3" fontId="9" fillId="5" borderId="0" xfId="0" applyNumberFormat="1" applyFont="1" applyFill="1" applyAlignment="1">
      <alignment vertical="center"/>
    </xf>
    <xf numFmtId="0" fontId="8" fillId="0" borderId="45" xfId="0" applyFont="1" applyBorder="1" applyAlignment="1">
      <alignment vertical="center"/>
    </xf>
    <xf numFmtId="172" fontId="8" fillId="0" borderId="45" xfId="2" applyNumberFormat="1" applyFont="1" applyBorder="1" applyAlignment="1">
      <alignment vertical="center"/>
    </xf>
    <xf numFmtId="3" fontId="39" fillId="0" borderId="4" xfId="0" applyNumberFormat="1" applyFont="1" applyBorder="1" applyAlignment="1">
      <alignment vertical="center"/>
    </xf>
    <xf numFmtId="3" fontId="3" fillId="0" borderId="5" xfId="3" applyNumberFormat="1" applyFont="1" applyBorder="1" applyAlignment="1">
      <alignment horizontal="center" vertical="center"/>
    </xf>
    <xf numFmtId="3" fontId="7" fillId="0" borderId="0" xfId="0" applyNumberFormat="1" applyFont="1" applyAlignment="1">
      <alignment horizontal="center" vertical="center"/>
    </xf>
    <xf numFmtId="3" fontId="7" fillId="0" borderId="6" xfId="0" applyNumberFormat="1" applyFont="1" applyBorder="1" applyAlignment="1">
      <alignment vertical="center"/>
    </xf>
    <xf numFmtId="3" fontId="40" fillId="0" borderId="0" xfId="0" applyNumberFormat="1" applyFont="1" applyAlignment="1">
      <alignment vertical="center"/>
    </xf>
    <xf numFmtId="3" fontId="7" fillId="0" borderId="7" xfId="0" applyNumberFormat="1" applyFont="1" applyBorder="1" applyAlignment="1">
      <alignment horizontal="left" vertical="center"/>
    </xf>
    <xf numFmtId="171" fontId="7" fillId="0" borderId="1" xfId="2" applyNumberFormat="1" applyFont="1" applyFill="1" applyBorder="1" applyAlignment="1" applyProtection="1">
      <alignment horizontal="center" vertical="center"/>
      <protection locked="0"/>
    </xf>
    <xf numFmtId="171" fontId="7" fillId="0" borderId="8" xfId="2" applyNumberFormat="1" applyFont="1" applyFill="1" applyBorder="1" applyAlignment="1" applyProtection="1">
      <alignment horizontal="center" vertical="center"/>
      <protection locked="0"/>
    </xf>
    <xf numFmtId="3" fontId="7" fillId="0" borderId="6" xfId="0" applyNumberFormat="1" applyFont="1" applyBorder="1" applyAlignment="1">
      <alignment horizontal="center" vertical="center"/>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170" fontId="11" fillId="3" borderId="11" xfId="0" applyNumberFormat="1" applyFont="1" applyFill="1" applyBorder="1" applyAlignment="1" applyProtection="1">
      <alignment vertical="center"/>
      <protection locked="0"/>
    </xf>
    <xf numFmtId="167" fontId="11" fillId="3" borderId="12" xfId="0" applyNumberFormat="1" applyFont="1" applyFill="1" applyBorder="1" applyAlignment="1" applyProtection="1">
      <alignment vertical="center"/>
      <protection locked="0"/>
    </xf>
    <xf numFmtId="3" fontId="7" fillId="0" borderId="0" xfId="0" applyNumberFormat="1" applyFont="1" applyAlignment="1">
      <alignment vertical="center" wrapText="1"/>
    </xf>
    <xf numFmtId="171" fontId="7" fillId="0" borderId="0" xfId="2" applyNumberFormat="1" applyFont="1" applyBorder="1" applyAlignment="1" applyProtection="1">
      <alignment horizontal="left" vertical="center"/>
    </xf>
    <xf numFmtId="171" fontId="7" fillId="0" borderId="9" xfId="2" applyNumberFormat="1" applyFont="1" applyFill="1" applyBorder="1" applyAlignment="1" applyProtection="1">
      <alignment horizontal="center" vertical="center"/>
    </xf>
    <xf numFmtId="171" fontId="7" fillId="0" borderId="0" xfId="2" applyNumberFormat="1" applyFont="1" applyFill="1" applyBorder="1" applyAlignment="1" applyProtection="1">
      <alignment horizontal="center" vertical="center"/>
    </xf>
    <xf numFmtId="0" fontId="6" fillId="0" borderId="0" xfId="0" applyFont="1" applyAlignment="1">
      <alignment vertical="center"/>
    </xf>
    <xf numFmtId="4" fontId="7" fillId="0" borderId="2" xfId="0" applyNumberFormat="1" applyFont="1" applyBorder="1" applyAlignment="1">
      <alignment horizontal="center" vertical="center"/>
    </xf>
    <xf numFmtId="4" fontId="7" fillId="0" borderId="7"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2" xfId="0" applyNumberFormat="1" applyFont="1" applyBorder="1" applyAlignment="1">
      <alignment horizontal="center" vertical="center"/>
    </xf>
    <xf numFmtId="171" fontId="7" fillId="0" borderId="0" xfId="2" applyNumberFormat="1" applyFont="1" applyBorder="1" applyAlignment="1" applyProtection="1">
      <alignment vertical="center"/>
    </xf>
    <xf numFmtId="3" fontId="8" fillId="0" borderId="0" xfId="0" applyNumberFormat="1" applyFont="1" applyAlignment="1">
      <alignment horizontal="left" vertical="center"/>
    </xf>
    <xf numFmtId="4" fontId="8" fillId="0" borderId="0" xfId="0" applyNumberFormat="1" applyFont="1" applyAlignment="1">
      <alignment horizontal="center" vertical="center"/>
    </xf>
    <xf numFmtId="171" fontId="7" fillId="0" borderId="2" xfId="2" applyNumberFormat="1" applyFont="1" applyFill="1" applyBorder="1" applyAlignment="1" applyProtection="1">
      <alignment horizontal="center" vertical="center"/>
      <protection locked="0"/>
    </xf>
    <xf numFmtId="3" fontId="7" fillId="0" borderId="13" xfId="0" applyNumberFormat="1" applyFont="1" applyBorder="1" applyAlignment="1">
      <alignment horizontal="left" vertical="center"/>
    </xf>
    <xf numFmtId="3" fontId="7" fillId="0" borderId="11" xfId="0" applyNumberFormat="1" applyFont="1" applyBorder="1" applyAlignment="1">
      <alignment horizontal="left" vertical="center"/>
    </xf>
    <xf numFmtId="3" fontId="7" fillId="0" borderId="5" xfId="0" applyNumberFormat="1" applyFont="1" applyBorder="1" applyAlignment="1">
      <alignment horizontal="left" vertical="center"/>
    </xf>
    <xf numFmtId="0" fontId="0" fillId="0" borderId="0" xfId="0" applyAlignment="1">
      <alignment wrapText="1"/>
    </xf>
    <xf numFmtId="0" fontId="14" fillId="0" borderId="0" xfId="0" applyFont="1" applyAlignment="1">
      <alignment horizontal="left" vertical="center" wrapText="1"/>
    </xf>
    <xf numFmtId="3" fontId="8" fillId="0" borderId="0" xfId="0" applyNumberFormat="1" applyFont="1" applyAlignment="1">
      <alignment horizontal="center" vertical="center"/>
    </xf>
    <xf numFmtId="3" fontId="7" fillId="0" borderId="11" xfId="0" applyNumberFormat="1" applyFont="1" applyBorder="1" applyAlignment="1">
      <alignment horizontal="center" vertical="center" wrapText="1"/>
    </xf>
    <xf numFmtId="4" fontId="7" fillId="0" borderId="14" xfId="0" applyNumberFormat="1" applyFont="1" applyBorder="1" applyAlignment="1">
      <alignment horizontal="center" vertical="center"/>
    </xf>
    <xf numFmtId="4" fontId="7" fillId="0" borderId="15" xfId="0" applyNumberFormat="1" applyFont="1" applyBorder="1" applyAlignment="1">
      <alignment horizontal="center" vertical="center"/>
    </xf>
    <xf numFmtId="4" fontId="7" fillId="0" borderId="16" xfId="0" applyNumberFormat="1" applyFont="1" applyBorder="1" applyAlignment="1">
      <alignment horizontal="center" vertical="center"/>
    </xf>
    <xf numFmtId="3" fontId="41" fillId="0" borderId="6" xfId="0" applyNumberFormat="1" applyFont="1" applyBorder="1" applyAlignment="1">
      <alignment horizontal="center" vertical="center"/>
    </xf>
    <xf numFmtId="3" fontId="41" fillId="0" borderId="17" xfId="0" applyNumberFormat="1" applyFont="1" applyBorder="1" applyAlignment="1">
      <alignment horizontal="center" vertical="center"/>
    </xf>
    <xf numFmtId="3" fontId="41" fillId="0" borderId="18" xfId="0" applyNumberFormat="1" applyFont="1" applyBorder="1" applyAlignment="1">
      <alignment horizontal="center" vertical="center"/>
    </xf>
    <xf numFmtId="3" fontId="41" fillId="0" borderId="19" xfId="0" applyNumberFormat="1" applyFont="1" applyBorder="1" applyAlignment="1">
      <alignment horizontal="center" vertical="center"/>
    </xf>
    <xf numFmtId="3" fontId="7" fillId="0" borderId="12" xfId="0" applyNumberFormat="1" applyFont="1" applyBorder="1" applyAlignment="1">
      <alignment horizontal="center" vertical="center" wrapText="1"/>
    </xf>
    <xf numFmtId="0" fontId="14" fillId="0" borderId="20" xfId="0" applyFont="1" applyBorder="1" applyAlignment="1">
      <alignment vertical="center" wrapText="1"/>
    </xf>
    <xf numFmtId="0" fontId="42" fillId="0" borderId="20" xfId="0" applyFont="1" applyBorder="1" applyAlignment="1">
      <alignment horizontal="left" vertical="center" wrapText="1" indent="1"/>
    </xf>
    <xf numFmtId="0" fontId="16" fillId="0" borderId="21" xfId="0" applyFont="1" applyBorder="1" applyAlignment="1">
      <alignment vertical="center" wrapText="1"/>
    </xf>
    <xf numFmtId="0" fontId="18" fillId="0" borderId="20" xfId="0" applyFont="1" applyBorder="1" applyAlignment="1">
      <alignment horizontal="justify" vertical="center" wrapText="1"/>
    </xf>
    <xf numFmtId="0" fontId="14" fillId="0" borderId="20" xfId="0" applyFont="1" applyBorder="1" applyAlignment="1">
      <alignment horizontal="left" vertical="center" wrapText="1" indent="1"/>
    </xf>
    <xf numFmtId="0" fontId="16" fillId="0" borderId="20" xfId="0" applyFont="1" applyBorder="1" applyAlignment="1">
      <alignment vertical="center" wrapText="1"/>
    </xf>
    <xf numFmtId="0" fontId="21" fillId="0" borderId="20" xfId="0" applyFont="1" applyBorder="1" applyAlignment="1">
      <alignment horizontal="left" vertical="center" wrapText="1" indent="2"/>
    </xf>
    <xf numFmtId="0" fontId="14"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16" fillId="0" borderId="20" xfId="0" applyFont="1" applyBorder="1" applyAlignment="1">
      <alignment horizontal="justify" vertical="center" wrapText="1"/>
    </xf>
    <xf numFmtId="0" fontId="17" fillId="0" borderId="20" xfId="0" applyFont="1" applyBorder="1" applyAlignment="1">
      <alignment horizontal="justify" vertical="center" wrapText="1"/>
    </xf>
    <xf numFmtId="0" fontId="20" fillId="0" borderId="20" xfId="0" applyFont="1" applyBorder="1" applyAlignment="1">
      <alignment horizontal="left" vertical="center" wrapText="1" indent="1"/>
    </xf>
    <xf numFmtId="0" fontId="15" fillId="0" borderId="20" xfId="0" applyFont="1" applyBorder="1" applyAlignment="1">
      <alignment horizontal="justify" vertical="center" wrapText="1"/>
    </xf>
    <xf numFmtId="0" fontId="18" fillId="0" borderId="20" xfId="0" applyFont="1" applyBorder="1" applyAlignment="1">
      <alignment horizontal="left" vertical="center" wrapText="1" indent="2"/>
    </xf>
    <xf numFmtId="0" fontId="20" fillId="0" borderId="20" xfId="0" applyFont="1" applyBorder="1" applyAlignment="1">
      <alignment horizontal="justify" vertical="center"/>
    </xf>
    <xf numFmtId="0" fontId="20" fillId="0" borderId="20" xfId="0" applyFont="1" applyBorder="1" applyAlignment="1">
      <alignment horizontal="left" vertical="center" indent="1"/>
    </xf>
    <xf numFmtId="0" fontId="14" fillId="0" borderId="20" xfId="0" applyFont="1" applyBorder="1" applyAlignment="1">
      <alignment horizontal="justify" vertical="center"/>
    </xf>
    <xf numFmtId="3" fontId="7" fillId="0" borderId="22" xfId="0" applyNumberFormat="1" applyFont="1" applyBorder="1" applyAlignment="1">
      <alignment vertical="center"/>
    </xf>
    <xf numFmtId="3" fontId="7" fillId="0" borderId="19" xfId="0" applyNumberFormat="1" applyFont="1" applyBorder="1" applyAlignment="1">
      <alignment vertical="center"/>
    </xf>
    <xf numFmtId="3" fontId="39" fillId="0" borderId="0" xfId="0" applyNumberFormat="1" applyFont="1" applyAlignment="1">
      <alignment vertical="center"/>
    </xf>
    <xf numFmtId="3" fontId="43" fillId="0" borderId="14" xfId="0" applyNumberFormat="1" applyFont="1" applyBorder="1" applyAlignment="1">
      <alignment horizontal="center" vertical="center"/>
    </xf>
    <xf numFmtId="3" fontId="43" fillId="0" borderId="16" xfId="0" applyNumberFormat="1" applyFont="1" applyBorder="1" applyAlignment="1">
      <alignment horizontal="center" vertical="center"/>
    </xf>
    <xf numFmtId="0" fontId="44" fillId="0" borderId="20" xfId="0" applyFont="1" applyBorder="1" applyAlignment="1">
      <alignment horizontal="justify" vertical="center" wrapText="1"/>
    </xf>
    <xf numFmtId="0" fontId="7" fillId="0" borderId="0" xfId="0" applyFont="1" applyAlignment="1">
      <alignment horizontal="center" vertical="center"/>
    </xf>
    <xf numFmtId="9" fontId="7"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9" fontId="9" fillId="0" borderId="0" xfId="0" applyNumberFormat="1" applyFont="1" applyAlignment="1">
      <alignment horizontal="center" vertical="center" wrapText="1"/>
    </xf>
    <xf numFmtId="3" fontId="9" fillId="0" borderId="0" xfId="0" applyNumberFormat="1" applyFont="1" applyAlignment="1">
      <alignment horizontal="center" vertical="center" wrapText="1"/>
    </xf>
    <xf numFmtId="1" fontId="9" fillId="0" borderId="0" xfId="0" applyNumberFormat="1" applyFont="1" applyAlignment="1">
      <alignment horizontal="center" vertical="center"/>
    </xf>
    <xf numFmtId="0" fontId="7" fillId="0" borderId="0" xfId="0" applyFont="1" applyAlignment="1">
      <alignment vertical="center"/>
    </xf>
    <xf numFmtId="1" fontId="7" fillId="0" borderId="0" xfId="0" applyNumberFormat="1" applyFont="1" applyAlignment="1">
      <alignment vertical="center"/>
    </xf>
    <xf numFmtId="0" fontId="8"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vertical="center"/>
    </xf>
    <xf numFmtId="0" fontId="45" fillId="0" borderId="25" xfId="0" applyFont="1" applyBorder="1" applyAlignment="1">
      <alignment vertical="center"/>
    </xf>
    <xf numFmtId="0" fontId="45" fillId="0" borderId="23" xfId="0" applyFont="1" applyBorder="1" applyAlignment="1">
      <alignment vertical="center"/>
    </xf>
    <xf numFmtId="0" fontId="45" fillId="0" borderId="26" xfId="0" applyFont="1" applyBorder="1" applyAlignment="1">
      <alignment horizontal="center" vertical="center"/>
    </xf>
    <xf numFmtId="0" fontId="45" fillId="0" borderId="27" xfId="0" applyFont="1" applyBorder="1" applyAlignment="1">
      <alignment vertical="center"/>
    </xf>
    <xf numFmtId="0" fontId="45" fillId="0" borderId="28" xfId="0" applyFont="1" applyBorder="1" applyAlignment="1">
      <alignment horizontal="center" vertical="center"/>
    </xf>
    <xf numFmtId="0" fontId="45" fillId="0" borderId="29" xfId="0" applyFont="1" applyBorder="1" applyAlignment="1">
      <alignment vertical="center"/>
    </xf>
    <xf numFmtId="0" fontId="45" fillId="0" borderId="30" xfId="0" applyFont="1" applyBorder="1" applyAlignment="1">
      <alignment vertical="center"/>
    </xf>
    <xf numFmtId="0" fontId="45" fillId="0" borderId="28" xfId="0" applyFont="1" applyBorder="1" applyAlignment="1">
      <alignment vertical="center"/>
    </xf>
    <xf numFmtId="9" fontId="11" fillId="3" borderId="31" xfId="4" applyFont="1" applyFill="1" applyBorder="1" applyAlignment="1" applyProtection="1">
      <alignment horizontal="center" vertical="center"/>
      <protection locked="0"/>
    </xf>
    <xf numFmtId="9" fontId="11" fillId="3" borderId="1" xfId="4" applyFont="1" applyFill="1" applyBorder="1" applyAlignment="1" applyProtection="1">
      <alignment horizontal="center" vertical="center"/>
      <protection locked="0"/>
    </xf>
    <xf numFmtId="9" fontId="11" fillId="3" borderId="32" xfId="4" applyFont="1" applyFill="1" applyBorder="1" applyAlignment="1" applyProtection="1">
      <alignment horizontal="center" vertical="center"/>
      <protection locked="0"/>
    </xf>
    <xf numFmtId="171" fontId="11" fillId="3" borderId="7" xfId="2" applyNumberFormat="1" applyFont="1" applyFill="1" applyBorder="1" applyAlignment="1" applyProtection="1">
      <alignment horizontal="left" vertical="center" indent="1"/>
      <protection locked="0"/>
    </xf>
    <xf numFmtId="3" fontId="11" fillId="3" borderId="33" xfId="0" applyNumberFormat="1" applyFont="1" applyFill="1" applyBorder="1" applyAlignment="1" applyProtection="1">
      <alignment horizontal="center" vertical="center"/>
      <protection locked="0"/>
    </xf>
    <xf numFmtId="168" fontId="11" fillId="3" borderId="34" xfId="0" applyNumberFormat="1" applyFont="1" applyFill="1" applyBorder="1" applyAlignment="1" applyProtection="1">
      <alignment horizontal="center" vertical="center"/>
      <protection locked="0"/>
    </xf>
    <xf numFmtId="165" fontId="11" fillId="3" borderId="12" xfId="0" applyNumberFormat="1" applyFont="1" applyFill="1" applyBorder="1" applyAlignment="1" applyProtection="1">
      <alignment vertical="center"/>
      <protection locked="0"/>
    </xf>
    <xf numFmtId="3" fontId="11" fillId="3" borderId="7" xfId="0" applyNumberFormat="1" applyFont="1" applyFill="1" applyBorder="1" applyAlignment="1" applyProtection="1">
      <alignment horizontal="right" vertical="center"/>
      <protection locked="0"/>
    </xf>
    <xf numFmtId="4" fontId="11" fillId="3" borderId="2" xfId="0" applyNumberFormat="1" applyFont="1" applyFill="1" applyBorder="1" applyAlignment="1" applyProtection="1">
      <alignment horizontal="left" vertical="center"/>
      <protection locked="0"/>
    </xf>
    <xf numFmtId="3" fontId="11" fillId="3" borderId="35" xfId="0" applyNumberFormat="1" applyFont="1" applyFill="1" applyBorder="1" applyAlignment="1" applyProtection="1">
      <alignment horizontal="center" vertical="center"/>
      <protection locked="0"/>
    </xf>
    <xf numFmtId="10" fontId="11" fillId="3" borderId="14" xfId="0" applyNumberFormat="1" applyFont="1" applyFill="1" applyBorder="1" applyAlignment="1" applyProtection="1">
      <alignment horizontal="center" vertical="center"/>
      <protection locked="0"/>
    </xf>
    <xf numFmtId="167" fontId="11" fillId="3" borderId="14" xfId="0" applyNumberFormat="1" applyFont="1" applyFill="1" applyBorder="1" applyAlignment="1" applyProtection="1">
      <alignment horizontal="center" vertical="center"/>
      <protection locked="0"/>
    </xf>
    <xf numFmtId="3" fontId="11" fillId="3" borderId="14" xfId="0" applyNumberFormat="1" applyFont="1" applyFill="1" applyBorder="1" applyAlignment="1" applyProtection="1">
      <alignment horizontal="center" vertical="center"/>
      <protection locked="0"/>
    </xf>
    <xf numFmtId="3" fontId="11" fillId="3" borderId="36" xfId="0" applyNumberFormat="1" applyFont="1" applyFill="1" applyBorder="1" applyAlignment="1" applyProtection="1">
      <alignment horizontal="center" vertical="center"/>
      <protection locked="0"/>
    </xf>
    <xf numFmtId="10" fontId="11" fillId="3" borderId="15" xfId="0" applyNumberFormat="1" applyFont="1" applyFill="1" applyBorder="1" applyAlignment="1" applyProtection="1">
      <alignment horizontal="center" vertical="center"/>
      <protection locked="0"/>
    </xf>
    <xf numFmtId="167" fontId="11" fillId="3" borderId="15" xfId="0" applyNumberFormat="1" applyFont="1" applyFill="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3" fontId="11" fillId="3" borderId="17" xfId="0" applyNumberFormat="1" applyFont="1" applyFill="1" applyBorder="1" applyAlignment="1" applyProtection="1">
      <alignment horizontal="center" vertical="center"/>
      <protection locked="0"/>
    </xf>
    <xf numFmtId="10" fontId="11" fillId="3" borderId="16" xfId="0" applyNumberFormat="1" applyFont="1" applyFill="1" applyBorder="1" applyAlignment="1" applyProtection="1">
      <alignment horizontal="center" vertical="center"/>
      <protection locked="0"/>
    </xf>
    <xf numFmtId="167" fontId="11" fillId="3" borderId="16" xfId="0" applyNumberFormat="1" applyFont="1" applyFill="1" applyBorder="1" applyAlignment="1" applyProtection="1">
      <alignment horizontal="center" vertical="center"/>
      <protection locked="0"/>
    </xf>
    <xf numFmtId="3" fontId="11" fillId="3" borderId="16" xfId="0" applyNumberFormat="1" applyFont="1" applyFill="1" applyBorder="1" applyAlignment="1" applyProtection="1">
      <alignment horizontal="center" vertical="center"/>
      <protection locked="0"/>
    </xf>
    <xf numFmtId="3" fontId="8" fillId="0" borderId="34" xfId="0" applyNumberFormat="1" applyFont="1" applyBorder="1" applyAlignment="1">
      <alignment horizontal="left" vertical="center"/>
    </xf>
    <xf numFmtId="3" fontId="31" fillId="0" borderId="0" xfId="0" applyNumberFormat="1" applyFont="1" applyAlignment="1">
      <alignment vertical="center"/>
    </xf>
    <xf numFmtId="165" fontId="7" fillId="0" borderId="0" xfId="0" applyNumberFormat="1" applyFont="1" applyAlignment="1">
      <alignment vertical="center"/>
    </xf>
    <xf numFmtId="3" fontId="32" fillId="0" borderId="0" xfId="0" applyNumberFormat="1" applyFont="1" applyAlignment="1">
      <alignment vertical="center"/>
    </xf>
    <xf numFmtId="3" fontId="13" fillId="0" borderId="0" xfId="0" applyNumberFormat="1" applyFont="1" applyAlignment="1">
      <alignment vertical="center"/>
    </xf>
    <xf numFmtId="3" fontId="11" fillId="0" borderId="0" xfId="0" applyNumberFormat="1" applyFont="1" applyAlignment="1">
      <alignment vertical="center"/>
    </xf>
    <xf numFmtId="172" fontId="8" fillId="0" borderId="0" xfId="2" applyNumberFormat="1" applyFont="1" applyFill="1" applyBorder="1" applyAlignment="1">
      <alignment vertical="center"/>
    </xf>
    <xf numFmtId="3" fontId="28" fillId="0" borderId="0" xfId="0" applyNumberFormat="1" applyFont="1" applyAlignment="1">
      <alignment vertical="center"/>
    </xf>
    <xf numFmtId="172" fontId="8" fillId="0" borderId="0" xfId="2" applyNumberFormat="1" applyFont="1" applyBorder="1" applyAlignment="1">
      <alignment vertical="center"/>
    </xf>
    <xf numFmtId="3" fontId="10" fillId="0" borderId="0" xfId="0" applyNumberFormat="1" applyFont="1" applyAlignment="1">
      <alignment vertical="center"/>
    </xf>
    <xf numFmtId="0" fontId="8" fillId="0" borderId="13" xfId="0" applyFont="1" applyBorder="1" applyAlignment="1">
      <alignment vertical="center"/>
    </xf>
    <xf numFmtId="3" fontId="8" fillId="6" borderId="37" xfId="0" applyNumberFormat="1" applyFont="1" applyFill="1" applyBorder="1" applyAlignment="1">
      <alignment horizontal="center" vertical="center" wrapText="1"/>
    </xf>
    <xf numFmtId="3" fontId="8" fillId="6" borderId="38" xfId="0" applyNumberFormat="1" applyFont="1" applyFill="1" applyBorder="1" applyAlignment="1">
      <alignment horizontal="center" vertical="center" wrapText="1"/>
    </xf>
    <xf numFmtId="3" fontId="11" fillId="0" borderId="0" xfId="0" applyNumberFormat="1" applyFont="1" applyAlignment="1">
      <alignment horizontal="center" vertical="center"/>
    </xf>
    <xf numFmtId="172" fontId="8" fillId="0" borderId="45" xfId="2" applyNumberFormat="1" applyFont="1" applyBorder="1" applyAlignment="1">
      <alignment horizontal="center" vertical="center"/>
    </xf>
    <xf numFmtId="0" fontId="8" fillId="0" borderId="45" xfId="0" applyFont="1" applyBorder="1" applyAlignment="1">
      <alignment horizontal="left" vertical="center"/>
    </xf>
    <xf numFmtId="3" fontId="8" fillId="7" borderId="37" xfId="0" applyNumberFormat="1" applyFont="1" applyFill="1" applyBorder="1" applyAlignment="1">
      <alignment horizontal="center" vertical="center" wrapText="1"/>
    </xf>
    <xf numFmtId="3" fontId="8" fillId="7" borderId="38" xfId="0" applyNumberFormat="1" applyFont="1" applyFill="1" applyBorder="1" applyAlignment="1">
      <alignment horizontal="center" vertical="center" wrapText="1"/>
    </xf>
    <xf numFmtId="172" fontId="10" fillId="0" borderId="0" xfId="2" applyNumberFormat="1" applyFont="1" applyBorder="1" applyAlignment="1">
      <alignment vertical="center"/>
    </xf>
    <xf numFmtId="172" fontId="10" fillId="0" borderId="0" xfId="2" applyNumberFormat="1" applyFont="1" applyBorder="1" applyAlignment="1">
      <alignment horizontal="center" vertical="center"/>
    </xf>
    <xf numFmtId="9" fontId="8" fillId="0" borderId="0" xfId="0" applyNumberFormat="1" applyFont="1" applyAlignment="1">
      <alignment horizontal="center" vertical="center"/>
    </xf>
    <xf numFmtId="1" fontId="8" fillId="0" borderId="0" xfId="0" applyNumberFormat="1" applyFont="1" applyAlignment="1">
      <alignment horizontal="center" vertical="center"/>
    </xf>
    <xf numFmtId="3" fontId="38" fillId="8" borderId="37" xfId="0" applyNumberFormat="1" applyFont="1" applyFill="1" applyBorder="1" applyAlignment="1">
      <alignment vertical="center" wrapText="1"/>
    </xf>
    <xf numFmtId="3" fontId="38" fillId="8" borderId="38" xfId="0" applyNumberFormat="1" applyFont="1" applyFill="1" applyBorder="1" applyAlignment="1">
      <alignment vertical="center" wrapText="1"/>
    </xf>
    <xf numFmtId="3" fontId="7" fillId="0" borderId="0" xfId="0" applyNumberFormat="1" applyFont="1" applyAlignment="1">
      <alignment horizontal="center" vertical="center" wrapText="1"/>
    </xf>
    <xf numFmtId="167" fontId="7" fillId="0" borderId="0" xfId="0" applyNumberFormat="1" applyFont="1" applyAlignment="1">
      <alignment vertical="center"/>
    </xf>
    <xf numFmtId="3" fontId="8" fillId="9" borderId="37" xfId="0" applyNumberFormat="1" applyFont="1" applyFill="1" applyBorder="1" applyAlignment="1">
      <alignment vertical="center" wrapText="1"/>
    </xf>
    <xf numFmtId="4" fontId="7" fillId="0" borderId="0" xfId="0" applyNumberFormat="1" applyFont="1" applyAlignment="1">
      <alignment vertical="center"/>
    </xf>
    <xf numFmtId="4" fontId="7" fillId="0" borderId="0" xfId="0" applyNumberFormat="1" applyFont="1" applyAlignment="1">
      <alignment horizontal="justify" vertical="center" wrapText="1"/>
    </xf>
    <xf numFmtId="1" fontId="7" fillId="0" borderId="0" xfId="0" applyNumberFormat="1" applyFont="1" applyAlignment="1">
      <alignment horizontal="center" vertical="center"/>
    </xf>
    <xf numFmtId="3" fontId="7" fillId="0" borderId="0" xfId="0" applyNumberFormat="1" applyFont="1" applyAlignment="1" applyProtection="1">
      <alignment horizontal="center" vertical="center"/>
      <protection locked="0"/>
    </xf>
    <xf numFmtId="4" fontId="7" fillId="4" borderId="46" xfId="0" applyNumberFormat="1" applyFont="1" applyFill="1" applyBorder="1" applyAlignment="1">
      <alignment horizontal="center" vertical="center" wrapText="1"/>
    </xf>
    <xf numFmtId="1" fontId="7" fillId="4" borderId="46" xfId="0" applyNumberFormat="1" applyFont="1" applyFill="1" applyBorder="1" applyAlignment="1">
      <alignment horizontal="center" vertical="center" wrapText="1"/>
    </xf>
    <xf numFmtId="4" fontId="7" fillId="0" borderId="0" xfId="0" applyNumberFormat="1" applyFont="1" applyAlignment="1">
      <alignment horizontal="center" vertical="center" wrapText="1"/>
    </xf>
    <xf numFmtId="3" fontId="7" fillId="0" borderId="46" xfId="0" applyNumberFormat="1" applyFont="1" applyBorder="1" applyAlignment="1">
      <alignment horizontal="center" vertical="center"/>
    </xf>
    <xf numFmtId="166" fontId="7" fillId="0" borderId="46" xfId="0" applyNumberFormat="1" applyFont="1" applyBorder="1" applyAlignment="1">
      <alignment horizontal="center" vertical="center"/>
    </xf>
    <xf numFmtId="4" fontId="7" fillId="0" borderId="46" xfId="0" applyNumberFormat="1" applyFont="1" applyBorder="1" applyAlignment="1">
      <alignment vertical="center"/>
    </xf>
    <xf numFmtId="1" fontId="7" fillId="0" borderId="46" xfId="0" applyNumberFormat="1" applyFont="1" applyBorder="1" applyAlignment="1">
      <alignment horizontal="center" vertical="center"/>
    </xf>
    <xf numFmtId="3" fontId="7" fillId="0" borderId="47" xfId="0" applyNumberFormat="1" applyFont="1" applyBorder="1" applyAlignment="1">
      <alignment horizontal="center" vertical="center"/>
    </xf>
    <xf numFmtId="166" fontId="7" fillId="0" borderId="47" xfId="0" applyNumberFormat="1" applyFont="1" applyBorder="1" applyAlignment="1">
      <alignment horizontal="center" vertical="center"/>
    </xf>
    <xf numFmtId="4" fontId="7" fillId="0" borderId="47" xfId="0" applyNumberFormat="1" applyFont="1" applyBorder="1" applyAlignment="1">
      <alignment vertical="center"/>
    </xf>
    <xf numFmtId="1" fontId="7" fillId="0" borderId="47" xfId="0" applyNumberFormat="1" applyFont="1" applyBorder="1" applyAlignment="1">
      <alignment horizontal="center" vertical="center"/>
    </xf>
    <xf numFmtId="3" fontId="7" fillId="0" borderId="48" xfId="0" applyNumberFormat="1" applyFont="1" applyBorder="1" applyAlignment="1">
      <alignment horizontal="center" vertical="center"/>
    </xf>
    <xf numFmtId="166" fontId="7" fillId="0" borderId="48" xfId="0" applyNumberFormat="1" applyFont="1" applyBorder="1" applyAlignment="1">
      <alignment horizontal="center" vertical="center"/>
    </xf>
    <xf numFmtId="4" fontId="7" fillId="0" borderId="48" xfId="0" applyNumberFormat="1" applyFont="1" applyBorder="1" applyAlignment="1">
      <alignment vertical="center"/>
    </xf>
    <xf numFmtId="1" fontId="7" fillId="0" borderId="48" xfId="0" applyNumberFormat="1" applyFont="1" applyBorder="1" applyAlignment="1">
      <alignment horizontal="center" vertical="center"/>
    </xf>
    <xf numFmtId="169" fontId="7" fillId="0" borderId="0" xfId="0" applyNumberFormat="1" applyFont="1" applyAlignment="1">
      <alignment vertical="center"/>
    </xf>
    <xf numFmtId="3" fontId="7" fillId="10" borderId="37" xfId="0" applyNumberFormat="1" applyFont="1" applyFill="1" applyBorder="1" applyAlignment="1">
      <alignment vertical="center" wrapText="1"/>
    </xf>
    <xf numFmtId="3" fontId="8" fillId="10" borderId="37" xfId="0" applyNumberFormat="1" applyFont="1" applyFill="1" applyBorder="1" applyAlignment="1">
      <alignment horizontal="center" vertical="center" wrapText="1"/>
    </xf>
    <xf numFmtId="3" fontId="8" fillId="10" borderId="38" xfId="0" applyNumberFormat="1" applyFont="1" applyFill="1" applyBorder="1" applyAlignment="1">
      <alignment horizontal="center" vertical="center" wrapText="1"/>
    </xf>
    <xf numFmtId="3" fontId="7" fillId="11" borderId="37" xfId="0" applyNumberFormat="1" applyFont="1" applyFill="1" applyBorder="1" applyAlignment="1">
      <alignment vertical="center" wrapText="1"/>
    </xf>
    <xf numFmtId="3" fontId="8" fillId="11" borderId="37" xfId="0" applyNumberFormat="1" applyFont="1" applyFill="1" applyBorder="1" applyAlignment="1">
      <alignment horizontal="center" vertical="center" wrapText="1"/>
    </xf>
    <xf numFmtId="3" fontId="8" fillId="11" borderId="38" xfId="0" applyNumberFormat="1" applyFont="1" applyFill="1" applyBorder="1" applyAlignment="1">
      <alignment horizontal="center" vertical="center" wrapText="1"/>
    </xf>
    <xf numFmtId="3" fontId="8" fillId="12" borderId="37" xfId="0" applyNumberFormat="1" applyFont="1" applyFill="1" applyBorder="1" applyAlignment="1">
      <alignment vertical="center" wrapText="1"/>
    </xf>
    <xf numFmtId="3" fontId="8" fillId="12" borderId="37" xfId="0" applyNumberFormat="1" applyFont="1" applyFill="1" applyBorder="1" applyAlignment="1">
      <alignment horizontal="center" vertical="center" wrapText="1"/>
    </xf>
    <xf numFmtId="3" fontId="8" fillId="12" borderId="38" xfId="0" applyNumberFormat="1" applyFont="1" applyFill="1" applyBorder="1" applyAlignment="1">
      <alignment horizontal="center" vertical="center" wrapText="1"/>
    </xf>
    <xf numFmtId="0" fontId="46" fillId="0" borderId="26" xfId="0" applyFont="1" applyBorder="1" applyAlignment="1">
      <alignment horizontal="center" vertical="center"/>
    </xf>
    <xf numFmtId="0" fontId="47"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50" fillId="5" borderId="49" xfId="1" quotePrefix="1" applyFont="1" applyFill="1" applyBorder="1" applyAlignment="1">
      <alignment horizontal="center" vertical="center" wrapText="1"/>
    </xf>
    <xf numFmtId="0" fontId="50" fillId="5" borderId="50" xfId="1" quotePrefix="1" applyFont="1" applyFill="1" applyBorder="1" applyAlignment="1">
      <alignment horizontal="center" vertical="center" wrapText="1"/>
    </xf>
    <xf numFmtId="172" fontId="7" fillId="0" borderId="0" xfId="2" applyNumberFormat="1" applyFont="1" applyFill="1" applyBorder="1" applyAlignment="1">
      <alignment vertical="center"/>
    </xf>
    <xf numFmtId="172" fontId="8" fillId="0" borderId="11" xfId="2" applyNumberFormat="1" applyFont="1" applyBorder="1" applyAlignment="1">
      <alignment vertical="center"/>
    </xf>
    <xf numFmtId="172" fontId="8" fillId="0" borderId="13" xfId="2" applyNumberFormat="1" applyFont="1" applyBorder="1" applyAlignment="1">
      <alignment vertical="center"/>
    </xf>
    <xf numFmtId="172" fontId="8" fillId="0" borderId="11" xfId="2" applyNumberFormat="1" applyFont="1" applyFill="1" applyBorder="1" applyAlignment="1">
      <alignment vertical="center"/>
    </xf>
    <xf numFmtId="172" fontId="8" fillId="0" borderId="12" xfId="2" applyNumberFormat="1" applyFont="1" applyFill="1" applyBorder="1" applyAlignment="1">
      <alignment vertical="center"/>
    </xf>
    <xf numFmtId="165" fontId="7" fillId="0" borderId="0" xfId="0" applyNumberFormat="1" applyFont="1" applyAlignment="1">
      <alignment horizontal="center" vertical="center"/>
    </xf>
    <xf numFmtId="172" fontId="51" fillId="0" borderId="45" xfId="2" applyNumberFormat="1" applyFont="1" applyBorder="1" applyAlignment="1">
      <alignment vertical="center"/>
    </xf>
    <xf numFmtId="3" fontId="9" fillId="5" borderId="51" xfId="0" applyNumberFormat="1" applyFont="1" applyFill="1" applyBorder="1" applyAlignment="1">
      <alignment horizontal="center" vertical="center"/>
    </xf>
    <xf numFmtId="173" fontId="7" fillId="0" borderId="0" xfId="2" applyNumberFormat="1" applyFont="1" applyFill="1" applyBorder="1" applyAlignment="1">
      <alignment vertical="center"/>
    </xf>
    <xf numFmtId="172" fontId="8" fillId="0" borderId="0" xfId="2" applyNumberFormat="1" applyFont="1" applyFill="1" applyBorder="1" applyAlignment="1">
      <alignment horizontal="center" vertical="center"/>
    </xf>
    <xf numFmtId="3" fontId="8" fillId="0" borderId="13" xfId="0" applyNumberFormat="1" applyFont="1" applyBorder="1" applyAlignment="1">
      <alignment vertical="center"/>
    </xf>
    <xf numFmtId="3" fontId="7" fillId="0" borderId="11" xfId="0" applyNumberFormat="1" applyFont="1" applyBorder="1" applyAlignment="1">
      <alignment horizontal="center" vertical="center"/>
    </xf>
    <xf numFmtId="172" fontId="8" fillId="0" borderId="11" xfId="2" applyNumberFormat="1" applyFont="1" applyFill="1" applyBorder="1" applyAlignment="1">
      <alignment horizontal="center" vertical="center"/>
    </xf>
    <xf numFmtId="172" fontId="8" fillId="0" borderId="12" xfId="2" applyNumberFormat="1" applyFont="1" applyFill="1" applyBorder="1" applyAlignment="1">
      <alignment horizontal="center" vertical="center"/>
    </xf>
    <xf numFmtId="3" fontId="52" fillId="0" borderId="0" xfId="0" applyNumberFormat="1" applyFont="1" applyAlignment="1">
      <alignment vertical="center"/>
    </xf>
    <xf numFmtId="172" fontId="8" fillId="0" borderId="45" xfId="2" applyNumberFormat="1" applyFont="1" applyFill="1" applyBorder="1" applyAlignment="1">
      <alignment horizontal="center" vertical="center"/>
    </xf>
    <xf numFmtId="3" fontId="31" fillId="0" borderId="0" xfId="0" applyNumberFormat="1" applyFont="1" applyAlignment="1">
      <alignment horizontal="left" vertical="center"/>
    </xf>
    <xf numFmtId="172" fontId="11" fillId="0" borderId="0" xfId="2" applyNumberFormat="1" applyFont="1" applyFill="1" applyBorder="1" applyAlignment="1">
      <alignment vertical="center"/>
    </xf>
    <xf numFmtId="172" fontId="10" fillId="0" borderId="0" xfId="2" applyNumberFormat="1" applyFont="1" applyFill="1" applyBorder="1" applyAlignment="1">
      <alignment vertical="center"/>
    </xf>
    <xf numFmtId="172" fontId="10" fillId="0" borderId="0" xfId="2" applyNumberFormat="1" applyFont="1" applyFill="1" applyBorder="1" applyAlignment="1">
      <alignment horizontal="center" vertical="center"/>
    </xf>
    <xf numFmtId="3" fontId="10" fillId="0" borderId="0" xfId="0" applyNumberFormat="1" applyFont="1" applyAlignment="1">
      <alignment horizontal="center" vertical="center"/>
    </xf>
    <xf numFmtId="9" fontId="8" fillId="0" borderId="0" xfId="4" applyFont="1" applyFill="1" applyBorder="1" applyAlignment="1">
      <alignment horizontal="center" vertical="center"/>
    </xf>
    <xf numFmtId="3" fontId="8" fillId="0" borderId="11" xfId="0" applyNumberFormat="1" applyFont="1" applyBorder="1" applyAlignment="1">
      <alignment horizontal="left" vertic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3" fontId="8" fillId="0" borderId="12" xfId="0" applyNumberFormat="1" applyFont="1" applyBorder="1" applyAlignment="1">
      <alignment vertical="center"/>
    </xf>
    <xf numFmtId="3" fontId="8" fillId="0" borderId="11" xfId="0" applyNumberFormat="1" applyFont="1" applyBorder="1" applyAlignment="1">
      <alignment vertical="center"/>
    </xf>
    <xf numFmtId="3" fontId="53" fillId="0" borderId="0" xfId="0" applyNumberFormat="1" applyFont="1" applyAlignment="1">
      <alignment horizontal="center" vertical="center"/>
    </xf>
    <xf numFmtId="3" fontId="53" fillId="0" borderId="11"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53" fillId="0" borderId="11" xfId="0" applyNumberFormat="1" applyFont="1" applyBorder="1" applyAlignment="1">
      <alignment horizontal="left" vertical="center"/>
    </xf>
    <xf numFmtId="0" fontId="8" fillId="0" borderId="12" xfId="0" applyFont="1" applyBorder="1" applyAlignment="1">
      <alignment horizontal="center" vertical="center"/>
    </xf>
    <xf numFmtId="3" fontId="53" fillId="0" borderId="12" xfId="0" applyNumberFormat="1" applyFont="1" applyBorder="1" applyAlignment="1">
      <alignment horizontal="center" vertical="center"/>
    </xf>
    <xf numFmtId="0" fontId="8" fillId="0" borderId="11" xfId="0" applyFont="1" applyBorder="1" applyAlignment="1">
      <alignment vertical="center"/>
    </xf>
    <xf numFmtId="167" fontId="7" fillId="0" borderId="0" xfId="0" applyNumberFormat="1" applyFont="1" applyAlignment="1">
      <alignment horizontal="center" vertical="center"/>
    </xf>
    <xf numFmtId="10" fontId="7" fillId="0" borderId="0" xfId="0" applyNumberFormat="1" applyFont="1" applyAlignment="1">
      <alignment vertical="center"/>
    </xf>
    <xf numFmtId="3" fontId="7" fillId="0" borderId="11" xfId="0" applyNumberFormat="1" applyFont="1" applyBorder="1" applyAlignment="1">
      <alignment vertical="center"/>
    </xf>
    <xf numFmtId="3" fontId="8" fillId="0" borderId="13" xfId="0" applyNumberFormat="1" applyFont="1" applyBorder="1" applyAlignment="1">
      <alignment horizontal="left" vertical="center"/>
    </xf>
    <xf numFmtId="3" fontId="11" fillId="0" borderId="0" xfId="0" applyNumberFormat="1" applyFont="1" applyAlignment="1">
      <alignment horizontal="left" vertical="center"/>
    </xf>
    <xf numFmtId="4" fontId="27" fillId="0" borderId="0" xfId="0" applyNumberFormat="1" applyFont="1" applyAlignment="1" applyProtection="1">
      <alignment horizontal="center" vertical="center"/>
      <protection locked="0"/>
    </xf>
    <xf numFmtId="10" fontId="7" fillId="0" borderId="0" xfId="0" applyNumberFormat="1" applyFont="1" applyAlignment="1" applyProtection="1">
      <alignment horizontal="center" vertical="center"/>
      <protection locked="0"/>
    </xf>
    <xf numFmtId="166" fontId="7" fillId="0" borderId="0" xfId="0" applyNumberFormat="1" applyFont="1" applyAlignment="1">
      <alignment horizontal="center" vertical="center"/>
    </xf>
    <xf numFmtId="10" fontId="27" fillId="0" borderId="0" xfId="0" applyNumberFormat="1" applyFont="1" applyAlignment="1">
      <alignment horizontal="center" vertical="center"/>
    </xf>
    <xf numFmtId="4" fontId="7" fillId="0" borderId="0" xfId="0" applyNumberFormat="1" applyFont="1" applyAlignment="1">
      <alignment horizontal="right" vertical="center"/>
    </xf>
    <xf numFmtId="9" fontId="11" fillId="0" borderId="0" xfId="0" applyNumberFormat="1" applyFont="1" applyAlignment="1">
      <alignment horizontal="center" vertical="center"/>
    </xf>
    <xf numFmtId="9" fontId="11" fillId="0" borderId="0" xfId="4" applyFont="1" applyFill="1" applyBorder="1" applyAlignment="1">
      <alignment horizontal="center" vertical="center"/>
    </xf>
    <xf numFmtId="3" fontId="43" fillId="0" borderId="0" xfId="0" applyNumberFormat="1" applyFont="1" applyAlignment="1">
      <alignment vertical="center"/>
    </xf>
    <xf numFmtId="172" fontId="41" fillId="0" borderId="0" xfId="2" applyNumberFormat="1" applyFont="1" applyFill="1" applyBorder="1" applyAlignment="1">
      <alignment horizontal="center" vertical="center"/>
    </xf>
    <xf numFmtId="172" fontId="43" fillId="13" borderId="0" xfId="2" applyNumberFormat="1" applyFont="1" applyFill="1" applyBorder="1" applyAlignment="1">
      <alignment vertical="center"/>
    </xf>
    <xf numFmtId="3" fontId="41" fillId="0" borderId="0" xfId="0" applyNumberFormat="1" applyFont="1" applyAlignment="1">
      <alignment vertical="center"/>
    </xf>
    <xf numFmtId="172" fontId="8" fillId="0" borderId="45" xfId="2" applyNumberFormat="1" applyFont="1" applyFill="1" applyBorder="1" applyAlignment="1">
      <alignment vertical="center"/>
    </xf>
    <xf numFmtId="172" fontId="43" fillId="0" borderId="0" xfId="2" applyNumberFormat="1" applyFont="1" applyFill="1" applyBorder="1" applyAlignment="1">
      <alignment vertical="center"/>
    </xf>
    <xf numFmtId="172" fontId="51" fillId="0" borderId="45" xfId="2" applyNumberFormat="1" applyFont="1" applyFill="1" applyBorder="1" applyAlignment="1">
      <alignment vertical="center"/>
    </xf>
    <xf numFmtId="1" fontId="9" fillId="5" borderId="51" xfId="0" applyNumberFormat="1" applyFont="1" applyFill="1" applyBorder="1" applyAlignment="1">
      <alignment horizontal="center" vertical="center"/>
    </xf>
    <xf numFmtId="3" fontId="43" fillId="0" borderId="0" xfId="0" applyNumberFormat="1" applyFont="1" applyAlignment="1">
      <alignment horizontal="center" vertical="center"/>
    </xf>
    <xf numFmtId="171" fontId="11" fillId="0" borderId="7" xfId="2" applyNumberFormat="1" applyFont="1" applyFill="1" applyBorder="1" applyAlignment="1" applyProtection="1">
      <alignment horizontal="left" vertical="center" indent="1"/>
      <protection locked="0"/>
    </xf>
    <xf numFmtId="171" fontId="11" fillId="14" borderId="7" xfId="2" applyNumberFormat="1" applyFont="1" applyFill="1" applyBorder="1" applyAlignment="1" applyProtection="1">
      <alignment horizontal="left" vertical="center" indent="1"/>
      <protection locked="0"/>
    </xf>
    <xf numFmtId="171" fontId="7" fillId="14" borderId="1" xfId="2" applyNumberFormat="1" applyFont="1" applyFill="1" applyBorder="1" applyAlignment="1" applyProtection="1">
      <alignment horizontal="center" vertical="center"/>
      <protection locked="0"/>
    </xf>
    <xf numFmtId="9" fontId="11" fillId="0" borderId="31" xfId="4" applyFont="1" applyFill="1" applyBorder="1" applyAlignment="1" applyProtection="1">
      <alignment horizontal="center" vertical="center"/>
      <protection locked="0"/>
    </xf>
    <xf numFmtId="0" fontId="50" fillId="5" borderId="52" xfId="1" quotePrefix="1" applyFont="1" applyFill="1" applyBorder="1" applyAlignment="1">
      <alignment horizontal="center" vertical="center" wrapText="1"/>
    </xf>
    <xf numFmtId="3" fontId="38" fillId="5" borderId="49" xfId="0" applyNumberFormat="1" applyFont="1" applyFill="1" applyBorder="1" applyAlignment="1">
      <alignment horizontal="center" vertical="center"/>
    </xf>
    <xf numFmtId="10" fontId="7" fillId="14" borderId="1" xfId="4" applyNumberFormat="1" applyFont="1" applyFill="1" applyBorder="1" applyAlignment="1" applyProtection="1">
      <alignment horizontal="center" vertical="center"/>
      <protection locked="0"/>
    </xf>
    <xf numFmtId="10" fontId="7" fillId="0" borderId="0" xfId="4" applyNumberFormat="1" applyFont="1" applyBorder="1" applyAlignment="1" applyProtection="1">
      <alignment horizontal="center" vertical="center"/>
    </xf>
    <xf numFmtId="10" fontId="7" fillId="0" borderId="0" xfId="4" applyNumberFormat="1" applyFont="1" applyBorder="1" applyAlignment="1" applyProtection="1">
      <alignment vertical="center"/>
    </xf>
    <xf numFmtId="10" fontId="11" fillId="3" borderId="6" xfId="4" applyNumberFormat="1" applyFont="1" applyFill="1" applyBorder="1" applyAlignment="1" applyProtection="1">
      <alignment horizontal="center" vertical="center"/>
      <protection locked="0"/>
    </xf>
    <xf numFmtId="168" fontId="11" fillId="3" borderId="6" xfId="0" applyNumberFormat="1" applyFont="1" applyFill="1" applyBorder="1" applyAlignment="1" applyProtection="1">
      <alignment horizontal="center" vertical="center"/>
      <protection locked="0"/>
    </xf>
    <xf numFmtId="3" fontId="7" fillId="0" borderId="5" xfId="0" applyNumberFormat="1" applyFont="1" applyBorder="1" applyAlignment="1">
      <alignment vertical="center"/>
    </xf>
    <xf numFmtId="3" fontId="7" fillId="0" borderId="10" xfId="0" applyNumberFormat="1" applyFont="1" applyBorder="1" applyAlignment="1">
      <alignment vertical="center"/>
    </xf>
    <xf numFmtId="3" fontId="7" fillId="0" borderId="35" xfId="0" applyNumberFormat="1" applyFont="1" applyBorder="1" applyAlignment="1">
      <alignment vertical="center"/>
    </xf>
    <xf numFmtId="3" fontId="7" fillId="0" borderId="36" xfId="0" applyNumberFormat="1" applyFont="1" applyBorder="1" applyAlignment="1">
      <alignment vertical="center"/>
    </xf>
    <xf numFmtId="3" fontId="7" fillId="0" borderId="17" xfId="0" applyNumberFormat="1" applyFont="1" applyBorder="1" applyAlignment="1">
      <alignment vertical="center"/>
    </xf>
    <xf numFmtId="3" fontId="11" fillId="0" borderId="0" xfId="0" applyNumberFormat="1" applyFont="1" applyAlignment="1">
      <alignment horizontal="left" vertical="center" indent="1"/>
    </xf>
    <xf numFmtId="0" fontId="14" fillId="0" borderId="39" xfId="0" applyFont="1" applyBorder="1" applyAlignment="1">
      <alignment horizontal="left" vertical="center" wrapText="1" indent="1"/>
    </xf>
    <xf numFmtId="164" fontId="7" fillId="14" borderId="1" xfId="2" applyFont="1" applyFill="1" applyBorder="1" applyAlignment="1" applyProtection="1">
      <alignment horizontal="center" vertical="center"/>
      <protection locked="0"/>
    </xf>
    <xf numFmtId="164" fontId="11" fillId="0" borderId="7" xfId="2" applyFont="1" applyFill="1" applyBorder="1" applyAlignment="1" applyProtection="1">
      <alignment horizontal="left" vertical="center" indent="1"/>
      <protection locked="0"/>
    </xf>
    <xf numFmtId="164" fontId="7" fillId="0" borderId="0" xfId="2" applyFont="1" applyFill="1" applyBorder="1" applyAlignment="1" applyProtection="1">
      <alignment horizontal="center" vertical="center"/>
      <protection locked="0"/>
    </xf>
    <xf numFmtId="164" fontId="7" fillId="0" borderId="0" xfId="0" applyNumberFormat="1" applyFont="1" applyAlignment="1">
      <alignment vertical="center"/>
    </xf>
    <xf numFmtId="0" fontId="47" fillId="0" borderId="27" xfId="0" applyFont="1" applyBorder="1" applyAlignment="1">
      <alignment horizontal="center" vertical="center"/>
    </xf>
    <xf numFmtId="0" fontId="54" fillId="0" borderId="21" xfId="0" applyFont="1" applyBorder="1" applyAlignment="1">
      <alignment vertical="center" wrapText="1"/>
    </xf>
    <xf numFmtId="0" fontId="54" fillId="0" borderId="21" xfId="0" applyFont="1" applyBorder="1" applyAlignment="1">
      <alignment vertical="center"/>
    </xf>
    <xf numFmtId="0" fontId="54" fillId="0" borderId="20" xfId="0" applyFont="1" applyBorder="1" applyAlignment="1">
      <alignment vertical="center"/>
    </xf>
    <xf numFmtId="0" fontId="55" fillId="0" borderId="39" xfId="0" applyFont="1" applyBorder="1" applyAlignment="1">
      <alignment vertical="center"/>
    </xf>
    <xf numFmtId="0" fontId="54" fillId="0" borderId="0" xfId="0" applyFont="1" applyAlignment="1">
      <alignment vertical="center"/>
    </xf>
    <xf numFmtId="0" fontId="54" fillId="0" borderId="39" xfId="0" applyFont="1" applyBorder="1" applyAlignment="1">
      <alignment vertical="center"/>
    </xf>
    <xf numFmtId="0" fontId="55" fillId="0" borderId="20" xfId="0" applyFont="1" applyBorder="1" applyAlignment="1">
      <alignment vertical="center"/>
    </xf>
    <xf numFmtId="0" fontId="34" fillId="0" borderId="0" xfId="0" applyFont="1" applyAlignment="1">
      <alignment wrapText="1"/>
    </xf>
    <xf numFmtId="0" fontId="29" fillId="15" borderId="4" xfId="0" applyFont="1" applyFill="1" applyBorder="1" applyAlignment="1">
      <alignment horizontal="center" vertical="center" wrapText="1"/>
    </xf>
    <xf numFmtId="0" fontId="34" fillId="0" borderId="0" xfId="0" applyFont="1" applyAlignment="1">
      <alignment vertical="center" wrapText="1"/>
    </xf>
    <xf numFmtId="0" fontId="56" fillId="0" borderId="0" xfId="0" applyFont="1" applyAlignment="1">
      <alignment vertical="center" wrapText="1"/>
    </xf>
    <xf numFmtId="0" fontId="44" fillId="0" borderId="21" xfId="0" applyFont="1" applyBorder="1" applyAlignment="1">
      <alignment horizontal="justify" vertical="center" wrapText="1"/>
    </xf>
    <xf numFmtId="0" fontId="57" fillId="0" borderId="20" xfId="0" applyFont="1" applyBorder="1" applyAlignment="1">
      <alignment horizontal="left" vertical="center" wrapText="1" indent="1"/>
    </xf>
    <xf numFmtId="0" fontId="15" fillId="15" borderId="4" xfId="0" applyFont="1" applyFill="1" applyBorder="1" applyAlignment="1">
      <alignment horizontal="center" vertical="center" wrapText="1"/>
    </xf>
    <xf numFmtId="0" fontId="19" fillId="0" borderId="20" xfId="0" applyFont="1" applyBorder="1" applyAlignment="1">
      <alignment horizontal="justify" vertical="center" wrapText="1"/>
    </xf>
    <xf numFmtId="0" fontId="34" fillId="0" borderId="27" xfId="0" applyFont="1" applyBorder="1" applyAlignment="1">
      <alignment wrapText="1"/>
    </xf>
    <xf numFmtId="171" fontId="30" fillId="0" borderId="0" xfId="2" applyNumberFormat="1" applyFont="1" applyFill="1" applyBorder="1" applyAlignment="1" applyProtection="1">
      <alignment horizontal="center" vertical="center"/>
      <protection locked="0"/>
    </xf>
    <xf numFmtId="1" fontId="38" fillId="0" borderId="0" xfId="0" applyNumberFormat="1" applyFont="1" applyAlignment="1">
      <alignment horizontal="center" vertical="center"/>
    </xf>
    <xf numFmtId="0" fontId="6" fillId="0" borderId="0" xfId="0" applyFont="1" applyAlignment="1">
      <alignment horizontal="center" vertical="center"/>
    </xf>
    <xf numFmtId="1" fontId="50" fillId="0" borderId="0" xfId="0" applyNumberFormat="1" applyFont="1" applyAlignment="1">
      <alignment vertical="center"/>
    </xf>
    <xf numFmtId="1" fontId="38" fillId="0" borderId="0" xfId="0" applyNumberFormat="1" applyFont="1" applyAlignment="1">
      <alignment vertical="center"/>
    </xf>
    <xf numFmtId="171" fontId="11" fillId="0" borderId="0" xfId="2" applyNumberFormat="1" applyFont="1" applyFill="1" applyBorder="1" applyAlignment="1" applyProtection="1">
      <alignment horizontal="left" vertical="center" indent="1"/>
      <protection locked="0"/>
    </xf>
    <xf numFmtId="0" fontId="0" fillId="0" borderId="0" xfId="0" applyAlignment="1">
      <alignment horizontal="center" vertical="center" wrapText="1"/>
    </xf>
    <xf numFmtId="0" fontId="24" fillId="0" borderId="0" xfId="0" applyFont="1" applyAlignment="1">
      <alignment vertical="center"/>
    </xf>
    <xf numFmtId="3" fontId="31" fillId="0" borderId="0" xfId="0" applyNumberFormat="1" applyFont="1" applyAlignment="1">
      <alignment horizontal="center" vertical="center"/>
    </xf>
    <xf numFmtId="4" fontId="7" fillId="0" borderId="0" xfId="0" applyNumberFormat="1" applyFont="1" applyAlignment="1">
      <alignment vertical="center" wrapText="1"/>
    </xf>
    <xf numFmtId="3" fontId="11" fillId="0" borderId="0" xfId="0" applyNumberFormat="1" applyFont="1" applyAlignment="1" applyProtection="1">
      <alignment vertical="center"/>
      <protection locked="0"/>
    </xf>
    <xf numFmtId="0" fontId="42" fillId="0" borderId="15" xfId="0" applyFont="1" applyBorder="1" applyAlignment="1">
      <alignment horizontal="left" vertical="center" wrapText="1" indent="1"/>
    </xf>
    <xf numFmtId="0" fontId="34" fillId="0" borderId="15" xfId="0" applyFont="1" applyBorder="1" applyAlignment="1">
      <alignment wrapText="1"/>
    </xf>
    <xf numFmtId="0" fontId="44" fillId="0" borderId="15" xfId="0" applyFont="1" applyBorder="1" applyAlignment="1">
      <alignment vertical="top" wrapText="1"/>
    </xf>
    <xf numFmtId="0" fontId="42" fillId="0" borderId="16" xfId="0" applyFont="1" applyBorder="1" applyAlignment="1">
      <alignment vertical="center" wrapText="1"/>
    </xf>
    <xf numFmtId="0" fontId="45" fillId="0" borderId="0" xfId="0" applyFont="1"/>
    <xf numFmtId="3" fontId="11" fillId="0" borderId="0" xfId="0" applyNumberFormat="1" applyFont="1" applyAlignment="1" applyProtection="1">
      <alignment vertical="center" wrapText="1"/>
      <protection locked="0"/>
    </xf>
    <xf numFmtId="0" fontId="0" fillId="0" borderId="0" xfId="0" applyAlignment="1">
      <alignment vertical="center" wrapText="1"/>
    </xf>
    <xf numFmtId="0" fontId="0" fillId="0" borderId="0" xfId="0" applyAlignment="1">
      <alignment vertical="center"/>
    </xf>
    <xf numFmtId="0" fontId="34" fillId="0" borderId="27" xfId="0" applyFont="1" applyBorder="1" applyAlignment="1">
      <alignment wrapText="1"/>
    </xf>
    <xf numFmtId="0" fontId="34" fillId="0" borderId="27" xfId="0" applyFont="1" applyBorder="1" applyAlignment="1">
      <alignment vertical="center" wrapText="1"/>
    </xf>
    <xf numFmtId="1" fontId="50" fillId="5" borderId="0" xfId="0" applyNumberFormat="1" applyFont="1" applyFill="1" applyAlignment="1">
      <alignment horizontal="center" vertical="center"/>
    </xf>
    <xf numFmtId="3" fontId="7" fillId="0" borderId="0" xfId="0" applyNumberFormat="1" applyFont="1" applyAlignment="1">
      <alignment horizontal="center" vertical="center"/>
    </xf>
    <xf numFmtId="171" fontId="59" fillId="5" borderId="0" xfId="2" applyNumberFormat="1" applyFont="1" applyFill="1" applyBorder="1" applyAlignment="1" applyProtection="1">
      <alignment horizontal="center" vertical="center"/>
      <protection locked="0"/>
    </xf>
    <xf numFmtId="1" fontId="38" fillId="5" borderId="0" xfId="0" applyNumberFormat="1" applyFont="1" applyFill="1" applyAlignment="1">
      <alignment horizontal="center" vertical="center"/>
    </xf>
    <xf numFmtId="0" fontId="6" fillId="0" borderId="0" xfId="0" applyFont="1" applyAlignment="1">
      <alignment horizontal="center" vertical="center"/>
    </xf>
    <xf numFmtId="3" fontId="7" fillId="0" borderId="17" xfId="0" applyNumberFormat="1" applyFont="1" applyBorder="1" applyAlignment="1">
      <alignment horizontal="center" vertical="center"/>
    </xf>
    <xf numFmtId="3" fontId="7" fillId="0" borderId="19" xfId="0" applyNumberFormat="1" applyFont="1" applyBorder="1" applyAlignment="1">
      <alignment horizontal="center" vertical="center"/>
    </xf>
    <xf numFmtId="171" fontId="8" fillId="0" borderId="7" xfId="2" applyNumberFormat="1" applyFont="1" applyFill="1" applyBorder="1" applyAlignment="1" applyProtection="1">
      <alignment horizontal="center" vertical="center"/>
    </xf>
    <xf numFmtId="171" fontId="8" fillId="0" borderId="2" xfId="2" applyNumberFormat="1" applyFont="1" applyFill="1" applyBorder="1" applyAlignment="1" applyProtection="1">
      <alignment horizontal="center" vertical="center"/>
    </xf>
    <xf numFmtId="171" fontId="11" fillId="3" borderId="7" xfId="2" applyNumberFormat="1" applyFont="1" applyFill="1" applyBorder="1" applyAlignment="1" applyProtection="1">
      <alignment horizontal="center" vertical="center"/>
      <protection locked="0"/>
    </xf>
    <xf numFmtId="171" fontId="11" fillId="3" borderId="2" xfId="2" applyNumberFormat="1" applyFont="1" applyFill="1" applyBorder="1" applyAlignment="1" applyProtection="1">
      <alignment horizontal="center" vertical="center"/>
      <protection locked="0"/>
    </xf>
    <xf numFmtId="3" fontId="11" fillId="3" borderId="13" xfId="0" applyNumberFormat="1" applyFont="1" applyFill="1" applyBorder="1" applyAlignment="1" applyProtection="1">
      <alignment horizontal="left" vertical="center" indent="1"/>
      <protection locked="0"/>
    </xf>
    <xf numFmtId="3" fontId="11" fillId="3" borderId="11" xfId="0" applyNumberFormat="1" applyFont="1" applyFill="1" applyBorder="1" applyAlignment="1" applyProtection="1">
      <alignment horizontal="left" vertical="center" indent="1"/>
      <protection locked="0"/>
    </xf>
    <xf numFmtId="3" fontId="11" fillId="3" borderId="41" xfId="0" applyNumberFormat="1" applyFont="1" applyFill="1" applyBorder="1" applyAlignment="1" applyProtection="1">
      <alignment horizontal="left" vertical="center" indent="1"/>
      <protection locked="0"/>
    </xf>
    <xf numFmtId="167" fontId="11" fillId="3" borderId="7" xfId="0" applyNumberFormat="1" applyFont="1" applyFill="1" applyBorder="1" applyAlignment="1" applyProtection="1">
      <alignment horizontal="center" vertical="center"/>
      <protection locked="0"/>
    </xf>
    <xf numFmtId="167" fontId="11" fillId="3" borderId="2" xfId="0" applyNumberFormat="1" applyFont="1" applyFill="1" applyBorder="1" applyAlignment="1" applyProtection="1">
      <alignment horizontal="center" vertical="center"/>
      <protection locked="0"/>
    </xf>
    <xf numFmtId="171" fontId="7" fillId="0" borderId="7" xfId="2" applyNumberFormat="1" applyFont="1" applyFill="1" applyBorder="1" applyAlignment="1" applyProtection="1">
      <alignment horizontal="center" vertical="center"/>
    </xf>
    <xf numFmtId="171" fontId="7" fillId="0" borderId="2" xfId="2" applyNumberFormat="1" applyFont="1" applyFill="1" applyBorder="1" applyAlignment="1" applyProtection="1">
      <alignment horizontal="center" vertical="center"/>
    </xf>
    <xf numFmtId="4" fontId="7" fillId="0" borderId="7" xfId="0" applyNumberFormat="1" applyFont="1" applyBorder="1" applyAlignment="1">
      <alignment horizontal="center" vertical="center"/>
    </xf>
    <xf numFmtId="4" fontId="7" fillId="0" borderId="2" xfId="0" applyNumberFormat="1" applyFont="1" applyBorder="1" applyAlignment="1">
      <alignment horizontal="center" vertical="center"/>
    </xf>
    <xf numFmtId="3" fontId="11" fillId="3" borderId="13" xfId="0" applyNumberFormat="1" applyFont="1" applyFill="1" applyBorder="1" applyAlignment="1" applyProtection="1">
      <alignment horizontal="left" vertical="center"/>
      <protection locked="0"/>
    </xf>
    <xf numFmtId="3" fontId="11" fillId="3" borderId="11" xfId="0" applyNumberFormat="1" applyFont="1" applyFill="1" applyBorder="1" applyAlignment="1" applyProtection="1">
      <alignment horizontal="left" vertical="center"/>
      <protection locked="0"/>
    </xf>
    <xf numFmtId="171" fontId="7" fillId="0" borderId="33" xfId="2" applyNumberFormat="1" applyFont="1" applyBorder="1" applyAlignment="1" applyProtection="1">
      <alignment horizontal="left" vertical="center"/>
    </xf>
    <xf numFmtId="171" fontId="7" fillId="0" borderId="34" xfId="2" applyNumberFormat="1" applyFont="1" applyBorder="1" applyAlignment="1" applyProtection="1">
      <alignment horizontal="left" vertical="center"/>
    </xf>
    <xf numFmtId="171" fontId="7" fillId="0" borderId="35" xfId="2" applyNumberFormat="1" applyFont="1" applyBorder="1" applyAlignment="1" applyProtection="1">
      <alignment horizontal="left" vertical="center"/>
    </xf>
    <xf numFmtId="171" fontId="7" fillId="0" borderId="10" xfId="2" applyNumberFormat="1" applyFont="1" applyBorder="1" applyAlignment="1" applyProtection="1">
      <alignment horizontal="left" vertical="center"/>
    </xf>
    <xf numFmtId="171" fontId="7" fillId="0" borderId="13" xfId="2" applyNumberFormat="1" applyFont="1" applyBorder="1" applyAlignment="1" applyProtection="1">
      <alignment horizontal="left" vertical="center"/>
    </xf>
    <xf numFmtId="171" fontId="7" fillId="0" borderId="12" xfId="2" applyNumberFormat="1" applyFont="1" applyBorder="1" applyAlignment="1" applyProtection="1">
      <alignment horizontal="left" vertical="center"/>
    </xf>
    <xf numFmtId="171" fontId="30" fillId="16" borderId="40" xfId="2" applyNumberFormat="1" applyFont="1" applyFill="1" applyBorder="1" applyAlignment="1" applyProtection="1">
      <alignment horizontal="center" vertical="center"/>
      <protection locked="0"/>
    </xf>
    <xf numFmtId="171" fontId="30" fillId="16" borderId="37" xfId="2" applyNumberFormat="1" applyFont="1" applyFill="1" applyBorder="1" applyAlignment="1" applyProtection="1">
      <alignment horizontal="center" vertical="center"/>
      <protection locked="0"/>
    </xf>
    <xf numFmtId="171" fontId="30" fillId="16" borderId="38" xfId="2" applyNumberFormat="1" applyFont="1" applyFill="1" applyBorder="1" applyAlignment="1" applyProtection="1">
      <alignment horizontal="center" vertical="center"/>
      <protection locked="0"/>
    </xf>
    <xf numFmtId="3" fontId="7" fillId="0" borderId="13" xfId="0" applyNumberFormat="1" applyFont="1" applyBorder="1" applyAlignment="1">
      <alignment horizontal="left" vertical="center"/>
    </xf>
    <xf numFmtId="3" fontId="7" fillId="0" borderId="11" xfId="0" applyNumberFormat="1" applyFont="1" applyBorder="1" applyAlignment="1">
      <alignment horizontal="left" vertical="center"/>
    </xf>
    <xf numFmtId="3" fontId="7" fillId="0" borderId="12" xfId="0" applyNumberFormat="1" applyFont="1" applyBorder="1" applyAlignment="1">
      <alignment horizontal="left" vertical="center"/>
    </xf>
    <xf numFmtId="0" fontId="50" fillId="5" borderId="52" xfId="1" quotePrefix="1" applyFont="1" applyFill="1" applyBorder="1" applyAlignment="1">
      <alignment horizontal="center" vertical="center" wrapText="1"/>
    </xf>
    <xf numFmtId="1" fontId="41" fillId="0" borderId="13" xfId="0" applyNumberFormat="1" applyFont="1" applyBorder="1" applyAlignment="1">
      <alignment horizontal="center" vertical="center"/>
    </xf>
    <xf numFmtId="1" fontId="41" fillId="0" borderId="11" xfId="0" applyNumberFormat="1" applyFont="1" applyBorder="1" applyAlignment="1">
      <alignment horizontal="center" vertical="center"/>
    </xf>
    <xf numFmtId="0" fontId="58" fillId="0" borderId="11" xfId="0" applyFont="1" applyBorder="1" applyAlignment="1">
      <alignment horizontal="center" vertical="center"/>
    </xf>
    <xf numFmtId="0" fontId="58" fillId="0" borderId="12" xfId="0" applyFont="1" applyBorder="1" applyAlignment="1">
      <alignment horizontal="center" vertical="center"/>
    </xf>
    <xf numFmtId="167" fontId="11" fillId="3" borderId="5" xfId="0" applyNumberFormat="1" applyFont="1" applyFill="1" applyBorder="1" applyAlignment="1" applyProtection="1">
      <alignment horizontal="center" vertical="center"/>
      <protection locked="0"/>
    </xf>
    <xf numFmtId="3" fontId="7" fillId="0" borderId="7" xfId="0" applyNumberFormat="1" applyFont="1" applyBorder="1" applyAlignment="1">
      <alignment horizontal="left" vertical="center"/>
    </xf>
    <xf numFmtId="3" fontId="7" fillId="0" borderId="5"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2" xfId="0" applyNumberFormat="1" applyFont="1" applyBorder="1" applyAlignment="1">
      <alignment horizontal="left" vertical="center"/>
    </xf>
    <xf numFmtId="3" fontId="31" fillId="0" borderId="0" xfId="0" applyNumberFormat="1" applyFont="1" applyAlignment="1">
      <alignment horizontal="left" vertical="center"/>
    </xf>
    <xf numFmtId="0" fontId="24" fillId="0" borderId="0" xfId="0" applyFont="1" applyAlignment="1">
      <alignment horizontal="left" vertical="center"/>
    </xf>
    <xf numFmtId="4" fontId="8" fillId="0" borderId="7" xfId="0" applyNumberFormat="1" applyFont="1" applyBorder="1" applyAlignment="1">
      <alignment horizontal="center" vertical="center"/>
    </xf>
    <xf numFmtId="4" fontId="8" fillId="0" borderId="2" xfId="0" applyNumberFormat="1" applyFont="1" applyBorder="1" applyAlignment="1">
      <alignment horizontal="center" vertical="center"/>
    </xf>
    <xf numFmtId="3" fontId="7" fillId="0" borderId="2" xfId="0" applyNumberFormat="1" applyFont="1" applyBorder="1" applyAlignment="1">
      <alignment horizontal="left" vertical="center"/>
    </xf>
    <xf numFmtId="3" fontId="43" fillId="0" borderId="14" xfId="0" applyNumberFormat="1" applyFont="1" applyBorder="1" applyAlignment="1">
      <alignment horizontal="center" vertical="center"/>
    </xf>
    <xf numFmtId="3" fontId="43" fillId="0" borderId="16" xfId="0" applyNumberFormat="1" applyFont="1" applyBorder="1" applyAlignment="1">
      <alignment horizontal="center" vertical="center"/>
    </xf>
    <xf numFmtId="3" fontId="7" fillId="0" borderId="9" xfId="0" applyNumberFormat="1" applyFont="1" applyBorder="1" applyAlignment="1">
      <alignment horizontal="center" vertical="center"/>
    </xf>
    <xf numFmtId="3" fontId="7" fillId="0" borderId="18" xfId="0" applyNumberFormat="1" applyFont="1" applyBorder="1" applyAlignment="1">
      <alignment horizontal="center" vertical="center"/>
    </xf>
    <xf numFmtId="1" fontId="7" fillId="0" borderId="36" xfId="0" applyNumberFormat="1" applyFont="1" applyBorder="1" applyAlignment="1">
      <alignment horizontal="center" vertical="center"/>
    </xf>
    <xf numFmtId="1" fontId="7" fillId="0" borderId="0" xfId="0" applyNumberFormat="1" applyFont="1" applyAlignment="1">
      <alignment horizontal="center" vertical="center"/>
    </xf>
    <xf numFmtId="171" fontId="11" fillId="0" borderId="42" xfId="2" applyNumberFormat="1" applyFont="1" applyFill="1" applyBorder="1" applyAlignment="1" applyProtection="1">
      <alignment horizontal="left" vertical="center" indent="1"/>
      <protection locked="0"/>
    </xf>
    <xf numFmtId="171" fontId="11" fillId="0" borderId="43" xfId="2" applyNumberFormat="1" applyFont="1" applyFill="1" applyBorder="1" applyAlignment="1" applyProtection="1">
      <alignment horizontal="left" vertical="center" indent="1"/>
      <protection locked="0"/>
    </xf>
    <xf numFmtId="3" fontId="7" fillId="0" borderId="13"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7" fillId="0" borderId="35"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36"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1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35" xfId="0" applyNumberFormat="1" applyFont="1" applyBorder="1" applyAlignment="1">
      <alignment horizontal="center" vertical="center"/>
    </xf>
    <xf numFmtId="4" fontId="7" fillId="0" borderId="5"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7" fillId="0" borderId="1" xfId="0" applyNumberFormat="1" applyFont="1" applyBorder="1" applyAlignment="1">
      <alignment horizontal="left" vertical="center"/>
    </xf>
    <xf numFmtId="3" fontId="7" fillId="0" borderId="13" xfId="0" applyNumberFormat="1" applyFont="1" applyBorder="1" applyAlignment="1">
      <alignment horizontal="center" vertical="center"/>
    </xf>
    <xf numFmtId="3" fontId="7" fillId="0" borderId="12" xfId="0" applyNumberFormat="1" applyFont="1" applyBorder="1" applyAlignment="1">
      <alignment horizontal="center" vertical="center"/>
    </xf>
    <xf numFmtId="9" fontId="11" fillId="3" borderId="13" xfId="0" applyNumberFormat="1" applyFont="1" applyFill="1" applyBorder="1" applyAlignment="1" applyProtection="1">
      <alignment horizontal="center" vertical="center"/>
      <protection locked="0"/>
    </xf>
    <xf numFmtId="9" fontId="11" fillId="3" borderId="12" xfId="0" applyNumberFormat="1" applyFont="1" applyFill="1" applyBorder="1" applyAlignment="1" applyProtection="1">
      <alignment horizontal="center" vertical="center"/>
      <protection locked="0"/>
    </xf>
    <xf numFmtId="1" fontId="38" fillId="5" borderId="53" xfId="0" applyNumberFormat="1" applyFont="1" applyFill="1" applyBorder="1" applyAlignment="1">
      <alignment horizontal="center" vertical="center"/>
    </xf>
    <xf numFmtId="1" fontId="38" fillId="5" borderId="54" xfId="0" applyNumberFormat="1" applyFont="1" applyFill="1" applyBorder="1" applyAlignment="1">
      <alignment horizontal="center" vertical="center"/>
    </xf>
    <xf numFmtId="0" fontId="6" fillId="0" borderId="54" xfId="0" applyFont="1" applyBorder="1" applyAlignment="1">
      <alignment horizontal="center" vertical="center"/>
    </xf>
    <xf numFmtId="3" fontId="7" fillId="0" borderId="11" xfId="0" applyNumberFormat="1" applyFont="1" applyBorder="1" applyAlignment="1">
      <alignment horizontal="center" vertical="center"/>
    </xf>
    <xf numFmtId="3" fontId="11" fillId="3" borderId="36" xfId="0" applyNumberFormat="1" applyFont="1" applyFill="1" applyBorder="1" applyAlignment="1" applyProtection="1">
      <alignment horizontal="center" vertical="center"/>
      <protection locked="0"/>
    </xf>
    <xf numFmtId="3" fontId="11" fillId="3" borderId="22" xfId="0" applyNumberFormat="1" applyFont="1" applyFill="1" applyBorder="1" applyAlignment="1" applyProtection="1">
      <alignment horizontal="center" vertical="center"/>
      <protection locked="0"/>
    </xf>
    <xf numFmtId="10" fontId="11" fillId="3" borderId="13" xfId="4" applyNumberFormat="1" applyFont="1" applyFill="1" applyBorder="1" applyAlignment="1" applyProtection="1">
      <alignment horizontal="center" vertical="center"/>
      <protection locked="0"/>
    </xf>
    <xf numFmtId="10" fontId="11" fillId="3" borderId="12" xfId="4" applyNumberFormat="1" applyFont="1" applyFill="1" applyBorder="1" applyAlignment="1" applyProtection="1">
      <alignment horizontal="center" vertical="center"/>
      <protection locked="0"/>
    </xf>
    <xf numFmtId="3" fontId="11" fillId="3" borderId="35" xfId="0" applyNumberFormat="1" applyFont="1" applyFill="1" applyBorder="1" applyAlignment="1" applyProtection="1">
      <alignment horizontal="left" vertical="center" indent="1"/>
      <protection locked="0"/>
    </xf>
    <xf numFmtId="3" fontId="11" fillId="3" borderId="10" xfId="0" applyNumberFormat="1" applyFont="1" applyFill="1" applyBorder="1" applyAlignment="1" applyProtection="1">
      <alignment horizontal="left" vertical="center" indent="1"/>
      <protection locked="0"/>
    </xf>
    <xf numFmtId="3" fontId="11" fillId="3" borderId="36" xfId="0" applyNumberFormat="1" applyFont="1" applyFill="1" applyBorder="1" applyAlignment="1" applyProtection="1">
      <alignment horizontal="left" vertical="center" indent="1"/>
      <protection locked="0"/>
    </xf>
    <xf numFmtId="3" fontId="11" fillId="3" borderId="22" xfId="0" applyNumberFormat="1" applyFont="1" applyFill="1" applyBorder="1" applyAlignment="1" applyProtection="1">
      <alignment horizontal="left" vertical="center" indent="1"/>
      <protection locked="0"/>
    </xf>
    <xf numFmtId="3" fontId="11" fillId="3" borderId="17" xfId="0" applyNumberFormat="1" applyFont="1" applyFill="1" applyBorder="1" applyAlignment="1" applyProtection="1">
      <alignment horizontal="left" vertical="center" indent="1"/>
      <protection locked="0"/>
    </xf>
    <xf numFmtId="3" fontId="11" fillId="3" borderId="19" xfId="0" applyNumberFormat="1" applyFont="1" applyFill="1" applyBorder="1" applyAlignment="1" applyProtection="1">
      <alignment horizontal="left" vertical="center" indent="1"/>
      <protection locked="0"/>
    </xf>
    <xf numFmtId="3" fontId="11" fillId="3" borderId="35" xfId="0" applyNumberFormat="1" applyFont="1" applyFill="1" applyBorder="1" applyAlignment="1" applyProtection="1">
      <alignment horizontal="center" vertical="center"/>
      <protection locked="0"/>
    </xf>
    <xf numFmtId="3" fontId="11" fillId="3" borderId="10" xfId="0" applyNumberFormat="1" applyFont="1" applyFill="1" applyBorder="1" applyAlignment="1" applyProtection="1">
      <alignment horizontal="center" vertical="center"/>
      <protection locked="0"/>
    </xf>
    <xf numFmtId="3" fontId="11" fillId="3" borderId="17" xfId="0" applyNumberFormat="1" applyFont="1" applyFill="1" applyBorder="1" applyAlignment="1" applyProtection="1">
      <alignment horizontal="center" vertical="center"/>
      <protection locked="0"/>
    </xf>
    <xf numFmtId="3" fontId="11" fillId="3" borderId="19" xfId="0" applyNumberFormat="1" applyFont="1" applyFill="1" applyBorder="1" applyAlignment="1" applyProtection="1">
      <alignment horizontal="center" vertical="center"/>
      <protection locked="0"/>
    </xf>
    <xf numFmtId="3" fontId="11" fillId="3" borderId="13" xfId="0" applyNumberFormat="1" applyFont="1" applyFill="1" applyBorder="1" applyAlignment="1" applyProtection="1">
      <alignment horizontal="center" vertical="center"/>
      <protection locked="0"/>
    </xf>
    <xf numFmtId="3" fontId="11" fillId="3" borderId="12" xfId="0" applyNumberFormat="1" applyFont="1" applyFill="1" applyBorder="1" applyAlignment="1" applyProtection="1">
      <alignment horizontal="center" vertical="center"/>
      <protection locked="0"/>
    </xf>
    <xf numFmtId="3" fontId="8" fillId="0" borderId="0" xfId="0" applyNumberFormat="1" applyFont="1" applyAlignment="1">
      <alignment horizontal="center" vertical="center"/>
    </xf>
    <xf numFmtId="3" fontId="30" fillId="17" borderId="40" xfId="0" applyNumberFormat="1" applyFont="1" applyFill="1" applyBorder="1" applyAlignment="1">
      <alignment horizontal="center" vertical="center" wrapText="1"/>
    </xf>
    <xf numFmtId="3" fontId="30" fillId="17" borderId="37" xfId="0" applyNumberFormat="1" applyFont="1" applyFill="1" applyBorder="1" applyAlignment="1">
      <alignment horizontal="center" vertical="center" wrapText="1"/>
    </xf>
    <xf numFmtId="3" fontId="30" fillId="17" borderId="38" xfId="0" applyNumberFormat="1" applyFont="1" applyFill="1" applyBorder="1" applyAlignment="1">
      <alignment horizontal="center" vertical="center" wrapText="1"/>
    </xf>
    <xf numFmtId="3" fontId="9" fillId="5" borderId="0" xfId="0" applyNumberFormat="1" applyFont="1" applyFill="1" applyAlignment="1">
      <alignment horizontal="left" vertical="center"/>
    </xf>
    <xf numFmtId="3" fontId="30" fillId="18" borderId="40" xfId="0" applyNumberFormat="1" applyFont="1" applyFill="1" applyBorder="1" applyAlignment="1">
      <alignment horizontal="center" vertical="center" wrapText="1"/>
    </xf>
    <xf numFmtId="3" fontId="30" fillId="18" borderId="37" xfId="0" applyNumberFormat="1" applyFont="1" applyFill="1" applyBorder="1" applyAlignment="1">
      <alignment horizontal="center" vertical="center" wrapText="1"/>
    </xf>
    <xf numFmtId="3" fontId="30" fillId="18" borderId="38" xfId="0" applyNumberFormat="1" applyFont="1" applyFill="1" applyBorder="1" applyAlignment="1">
      <alignment horizontal="center" vertical="center" wrapText="1"/>
    </xf>
    <xf numFmtId="3" fontId="9" fillId="5" borderId="56" xfId="0" applyNumberFormat="1" applyFont="1" applyFill="1" applyBorder="1" applyAlignment="1">
      <alignment horizontal="center" vertical="center" wrapText="1"/>
    </xf>
    <xf numFmtId="3" fontId="9" fillId="5" borderId="57" xfId="0" applyNumberFormat="1" applyFont="1" applyFill="1" applyBorder="1" applyAlignment="1">
      <alignment horizontal="center" vertical="center" wrapText="1"/>
    </xf>
    <xf numFmtId="3" fontId="9" fillId="5" borderId="58" xfId="0" applyNumberFormat="1" applyFont="1" applyFill="1" applyBorder="1" applyAlignment="1">
      <alignment horizontal="center" vertical="center" wrapText="1"/>
    </xf>
    <xf numFmtId="3" fontId="30" fillId="6" borderId="40" xfId="0" applyNumberFormat="1" applyFont="1" applyFill="1" applyBorder="1" applyAlignment="1">
      <alignment horizontal="center" vertical="center" wrapText="1"/>
    </xf>
    <xf numFmtId="3" fontId="30" fillId="6" borderId="37" xfId="0" applyNumberFormat="1" applyFont="1" applyFill="1" applyBorder="1" applyAlignment="1">
      <alignment horizontal="center" vertical="center" wrapText="1"/>
    </xf>
    <xf numFmtId="3" fontId="9" fillId="5" borderId="55" xfId="0" applyNumberFormat="1" applyFont="1" applyFill="1" applyBorder="1" applyAlignment="1">
      <alignment horizontal="center" vertical="center"/>
    </xf>
    <xf numFmtId="3" fontId="9" fillId="5" borderId="0" xfId="0" applyNumberFormat="1" applyFont="1" applyFill="1" applyAlignment="1">
      <alignment horizontal="center" vertical="center"/>
    </xf>
    <xf numFmtId="3" fontId="30" fillId="12" borderId="40" xfId="0" applyNumberFormat="1" applyFont="1" applyFill="1" applyBorder="1" applyAlignment="1">
      <alignment horizontal="center" vertical="center" wrapText="1"/>
    </xf>
    <xf numFmtId="3" fontId="30" fillId="12" borderId="37" xfId="0" applyNumberFormat="1" applyFont="1" applyFill="1" applyBorder="1" applyAlignment="1">
      <alignment horizontal="center" vertical="center" wrapText="1"/>
    </xf>
    <xf numFmtId="3" fontId="30" fillId="7" borderId="40" xfId="0" applyNumberFormat="1" applyFont="1" applyFill="1" applyBorder="1" applyAlignment="1">
      <alignment horizontal="center" vertical="center" wrapText="1"/>
    </xf>
    <xf numFmtId="3" fontId="30" fillId="7" borderId="37" xfId="0" applyNumberFormat="1"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7" xfId="0" applyFont="1" applyBorder="1" applyAlignment="1">
      <alignment horizontal="center" vertical="center"/>
    </xf>
    <xf numFmtId="3" fontId="9" fillId="0" borderId="0" xfId="0" applyNumberFormat="1" applyFont="1" applyAlignment="1">
      <alignment horizontal="center" vertical="center" wrapText="1"/>
    </xf>
    <xf numFmtId="3" fontId="9" fillId="0" borderId="10" xfId="0" applyNumberFormat="1" applyFont="1" applyBorder="1" applyAlignment="1">
      <alignment horizontal="center" vertical="center" wrapText="1"/>
    </xf>
    <xf numFmtId="3" fontId="9" fillId="0" borderId="22" xfId="0" applyNumberFormat="1" applyFont="1" applyBorder="1" applyAlignment="1">
      <alignment horizontal="center" vertical="center" wrapText="1"/>
    </xf>
    <xf numFmtId="3" fontId="9" fillId="0" borderId="19" xfId="0" applyNumberFormat="1" applyFont="1" applyBorder="1" applyAlignment="1">
      <alignment horizontal="center" vertical="center" wrapText="1"/>
    </xf>
    <xf numFmtId="1" fontId="9" fillId="5" borderId="56" xfId="0" applyNumberFormat="1" applyFont="1" applyFill="1" applyBorder="1" applyAlignment="1">
      <alignment horizontal="center" vertical="center" wrapText="1"/>
    </xf>
    <xf numFmtId="1" fontId="9" fillId="5" borderId="58" xfId="0" applyNumberFormat="1" applyFont="1" applyFill="1" applyBorder="1" applyAlignment="1">
      <alignment horizontal="center" vertical="center" wrapText="1"/>
    </xf>
    <xf numFmtId="3" fontId="30" fillId="19" borderId="40" xfId="0" applyNumberFormat="1" applyFont="1" applyFill="1" applyBorder="1" applyAlignment="1">
      <alignment horizontal="center" vertical="center" wrapText="1"/>
    </xf>
    <xf numFmtId="3" fontId="30" fillId="19" borderId="37" xfId="0" applyNumberFormat="1" applyFont="1" applyFill="1" applyBorder="1" applyAlignment="1">
      <alignment horizontal="center" vertical="center" wrapText="1"/>
    </xf>
    <xf numFmtId="3" fontId="30" fillId="19" borderId="38" xfId="0" applyNumberFormat="1" applyFont="1" applyFill="1" applyBorder="1" applyAlignment="1">
      <alignment horizontal="center" vertical="center" wrapText="1"/>
    </xf>
    <xf numFmtId="1" fontId="9" fillId="5" borderId="59" xfId="0" applyNumberFormat="1" applyFont="1" applyFill="1" applyBorder="1" applyAlignment="1">
      <alignment horizontal="center" vertical="center"/>
    </xf>
    <xf numFmtId="1" fontId="9" fillId="5" borderId="60" xfId="0" applyNumberFormat="1" applyFont="1" applyFill="1" applyBorder="1" applyAlignment="1">
      <alignment horizontal="center" vertical="center"/>
    </xf>
    <xf numFmtId="1" fontId="9" fillId="5" borderId="61" xfId="0" applyNumberFormat="1" applyFont="1" applyFill="1" applyBorder="1" applyAlignment="1">
      <alignment horizontal="center" vertical="center"/>
    </xf>
    <xf numFmtId="3" fontId="59" fillId="8" borderId="40" xfId="0" applyNumberFormat="1" applyFont="1" applyFill="1" applyBorder="1" applyAlignment="1">
      <alignment horizontal="center" vertical="center" wrapText="1"/>
    </xf>
    <xf numFmtId="3" fontId="59" fillId="8" borderId="37" xfId="0" applyNumberFormat="1" applyFont="1" applyFill="1" applyBorder="1" applyAlignment="1">
      <alignment horizontal="center" vertical="center" wrapText="1"/>
    </xf>
    <xf numFmtId="3" fontId="59" fillId="9" borderId="40" xfId="0" applyNumberFormat="1" applyFont="1" applyFill="1" applyBorder="1" applyAlignment="1">
      <alignment horizontal="center" vertical="center" wrapText="1"/>
    </xf>
    <xf numFmtId="3" fontId="59" fillId="9" borderId="37" xfId="0" applyNumberFormat="1" applyFont="1" applyFill="1" applyBorder="1" applyAlignment="1">
      <alignment horizontal="center" vertical="center" wrapText="1"/>
    </xf>
    <xf numFmtId="3" fontId="59" fillId="9" borderId="38" xfId="0" applyNumberFormat="1" applyFont="1" applyFill="1" applyBorder="1" applyAlignment="1">
      <alignment horizontal="center" vertical="center" wrapText="1"/>
    </xf>
    <xf numFmtId="4" fontId="7" fillId="0" borderId="0" xfId="0" applyNumberFormat="1" applyFont="1" applyAlignment="1">
      <alignment horizontal="left" vertical="center"/>
    </xf>
    <xf numFmtId="3" fontId="9" fillId="5" borderId="59" xfId="0" applyNumberFormat="1" applyFont="1" applyFill="1" applyBorder="1" applyAlignment="1">
      <alignment horizontal="center" vertical="center"/>
    </xf>
    <xf numFmtId="3" fontId="9" fillId="5" borderId="60" xfId="0" applyNumberFormat="1" applyFont="1" applyFill="1" applyBorder="1" applyAlignment="1">
      <alignment horizontal="center" vertical="center"/>
    </xf>
    <xf numFmtId="3" fontId="9" fillId="5" borderId="61" xfId="0" applyNumberFormat="1" applyFont="1" applyFill="1" applyBorder="1" applyAlignment="1">
      <alignment horizontal="center" vertical="center"/>
    </xf>
    <xf numFmtId="4" fontId="7" fillId="0" borderId="0" xfId="0" applyNumberFormat="1" applyFont="1" applyAlignment="1">
      <alignment horizontal="center" vertical="center"/>
    </xf>
    <xf numFmtId="3" fontId="7" fillId="0" borderId="0" xfId="0" applyNumberFormat="1" applyFont="1" applyAlignment="1" applyProtection="1">
      <alignment horizontal="center" vertical="center"/>
      <protection locked="0"/>
    </xf>
    <xf numFmtId="4" fontId="26" fillId="5" borderId="44" xfId="0" applyNumberFormat="1" applyFont="1" applyFill="1" applyBorder="1" applyAlignment="1">
      <alignment horizontal="center" vertical="center"/>
    </xf>
    <xf numFmtId="4" fontId="26" fillId="5" borderId="0" xfId="0" applyNumberFormat="1" applyFont="1" applyFill="1" applyAlignment="1">
      <alignment horizontal="center" vertical="center"/>
    </xf>
    <xf numFmtId="4" fontId="26" fillId="5" borderId="62" xfId="0" applyNumberFormat="1" applyFont="1" applyFill="1" applyBorder="1" applyAlignment="1">
      <alignment horizontal="center" vertical="center"/>
    </xf>
    <xf numFmtId="4" fontId="26" fillId="5" borderId="63" xfId="0" applyNumberFormat="1" applyFont="1" applyFill="1" applyBorder="1" applyAlignment="1">
      <alignment horizontal="center" vertical="center"/>
    </xf>
    <xf numFmtId="3" fontId="59" fillId="10" borderId="40" xfId="0" applyNumberFormat="1" applyFont="1" applyFill="1" applyBorder="1" applyAlignment="1">
      <alignment horizontal="center" vertical="center" wrapText="1"/>
    </xf>
    <xf numFmtId="3" fontId="59" fillId="10" borderId="37" xfId="0" applyNumberFormat="1" applyFont="1" applyFill="1" applyBorder="1" applyAlignment="1">
      <alignment horizontal="center" vertical="center" wrapText="1"/>
    </xf>
    <xf numFmtId="3" fontId="30" fillId="11" borderId="40" xfId="0" applyNumberFormat="1" applyFont="1" applyFill="1" applyBorder="1" applyAlignment="1">
      <alignment horizontal="center" vertical="center" wrapText="1"/>
    </xf>
    <xf numFmtId="3" fontId="30" fillId="11" borderId="37" xfId="0" applyNumberFormat="1" applyFont="1" applyFill="1" applyBorder="1" applyAlignment="1">
      <alignment horizontal="center" vertical="center" wrapText="1"/>
    </xf>
    <xf numFmtId="0" fontId="60" fillId="0" borderId="26" xfId="0" applyFont="1" applyBorder="1" applyAlignment="1">
      <alignment horizontal="center" vertical="center"/>
    </xf>
    <xf numFmtId="0" fontId="60" fillId="0" borderId="0" xfId="0" applyFont="1" applyAlignment="1">
      <alignment horizontal="center" vertical="center"/>
    </xf>
    <xf numFmtId="0" fontId="47" fillId="0" borderId="0" xfId="0" applyFont="1" applyAlignment="1">
      <alignment horizontal="center" vertical="center"/>
    </xf>
    <xf numFmtId="0" fontId="61" fillId="0" borderId="40" xfId="0" applyFont="1" applyBorder="1" applyAlignment="1">
      <alignment horizontal="center" vertical="center"/>
    </xf>
    <xf numFmtId="0" fontId="61" fillId="0" borderId="37" xfId="0" applyFont="1" applyBorder="1" applyAlignment="1">
      <alignment horizontal="center" vertical="center"/>
    </xf>
    <xf numFmtId="0" fontId="61" fillId="0" borderId="38" xfId="0" applyFont="1" applyBorder="1" applyAlignment="1">
      <alignment horizontal="center" vertical="center"/>
    </xf>
    <xf numFmtId="0" fontId="54" fillId="0" borderId="21" xfId="0" applyFont="1" applyFill="1" applyBorder="1" applyAlignment="1">
      <alignment vertical="center"/>
    </xf>
    <xf numFmtId="0" fontId="54" fillId="0" borderId="20" xfId="0" applyFont="1" applyFill="1" applyBorder="1" applyAlignment="1">
      <alignment vertical="center"/>
    </xf>
    <xf numFmtId="0" fontId="55" fillId="0" borderId="20" xfId="0" applyFont="1" applyFill="1" applyBorder="1" applyAlignment="1">
      <alignment vertical="center"/>
    </xf>
    <xf numFmtId="0" fontId="54" fillId="0" borderId="39" xfId="0" applyFont="1" applyFill="1" applyBorder="1" applyAlignment="1">
      <alignment vertical="center"/>
    </xf>
  </cellXfs>
  <cellStyles count="5">
    <cellStyle name="Accent1" xfId="1" builtinId="29"/>
    <cellStyle name="Milliers" xfId="2" builtinId="3"/>
    <cellStyle name="Normal" xfId="0" builtinId="0"/>
    <cellStyle name="Normal 2" xfId="3" xr:uid="{00000000-0005-0000-0000-000003000000}"/>
    <cellStyle name="Pourcentage" xfId="4" builtinId="5"/>
  </cellStyles>
  <dxfs count="6">
    <dxf>
      <fill>
        <patternFill>
          <bgColor indexed="34"/>
        </patternFill>
      </fill>
    </dxf>
    <dxf>
      <fill>
        <patternFill>
          <bgColor indexed="9"/>
        </patternFill>
      </fill>
    </dxf>
    <dxf>
      <fill>
        <patternFill>
          <bgColor indexed="34"/>
        </patternFill>
      </fill>
    </dxf>
    <dxf>
      <fill>
        <patternFill>
          <bgColor indexed="9"/>
        </patternFill>
      </fill>
    </dxf>
    <dxf>
      <fill>
        <patternFill>
          <bgColor indexed="34"/>
        </patternFill>
      </fill>
    </dxf>
    <dxf>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ev/My%20Documents/priv&#233;/Calculateur%20pr&#234;t&#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M"/>
    </sheetNames>
    <sheetDataSet>
      <sheetData sheetId="0"/>
    </sheetDataSet>
  </externalBook>
</externalLink>
</file>

<file path=xl/theme/theme1.xml><?xml version="1.0" encoding="utf-8"?>
<a:theme xmlns:a="http://schemas.openxmlformats.org/drawingml/2006/main" name="Thème Office">
  <a:themeElements>
    <a:clrScheme name="SRIB colors">
      <a:dk1>
        <a:srgbClr val="0C0C0C"/>
      </a:dk1>
      <a:lt1>
        <a:sysClr val="window" lastClr="FFFFFF"/>
      </a:lt1>
      <a:dk2>
        <a:srgbClr val="3F3F3F"/>
      </a:dk2>
      <a:lt2>
        <a:srgbClr val="EEECE1"/>
      </a:lt2>
      <a:accent1>
        <a:srgbClr val="C9CD1B"/>
      </a:accent1>
      <a:accent2>
        <a:srgbClr val="1E93AA"/>
      </a:accent2>
      <a:accent3>
        <a:srgbClr val="9D337F"/>
      </a:accent3>
      <a:accent4>
        <a:srgbClr val="FFC000"/>
      </a:accent4>
      <a:accent5>
        <a:srgbClr val="C80000"/>
      </a:accent5>
      <a:accent6>
        <a:srgbClr val="F79646"/>
      </a:accent6>
      <a:hlink>
        <a:srgbClr val="0C0C0C"/>
      </a:hlink>
      <a:folHlink>
        <a:srgbClr val="9D337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229"/>
  <sheetViews>
    <sheetView showGridLines="0" workbookViewId="0">
      <selection activeCell="B6" sqref="B6"/>
    </sheetView>
  </sheetViews>
  <sheetFormatPr baseColWidth="10" defaultColWidth="11.44140625" defaultRowHeight="15" customHeight="1" x14ac:dyDescent="0.25"/>
  <cols>
    <col min="1" max="1" width="2.6640625" style="43" customWidth="1"/>
    <col min="2" max="2" width="144.5546875" style="43" customWidth="1"/>
    <col min="3" max="3" width="2.6640625" style="43" customWidth="1"/>
    <col min="4" max="16384" width="11.44140625" style="43"/>
  </cols>
  <sheetData>
    <row r="1" spans="1:2" ht="15" customHeight="1" thickBot="1" x14ac:dyDescent="0.35">
      <c r="A1" s="270"/>
      <c r="B1" s="270"/>
    </row>
    <row r="2" spans="1:2" ht="30" customHeight="1" thickBot="1" x14ac:dyDescent="0.35">
      <c r="A2" s="270"/>
      <c r="B2" s="271" t="s">
        <v>415</v>
      </c>
    </row>
    <row r="3" spans="1:2" ht="15" customHeight="1" x14ac:dyDescent="0.3">
      <c r="A3" s="270"/>
      <c r="B3" s="272"/>
    </row>
    <row r="4" spans="1:2" ht="25.2" x14ac:dyDescent="0.3">
      <c r="A4" s="270"/>
      <c r="B4" s="273" t="s">
        <v>573</v>
      </c>
    </row>
    <row r="5" spans="1:2" ht="15" customHeight="1" thickBot="1" x14ac:dyDescent="0.35">
      <c r="A5" s="270"/>
      <c r="B5" s="272"/>
    </row>
    <row r="6" spans="1:2" ht="15" customHeight="1" x14ac:dyDescent="0.3">
      <c r="A6" s="270"/>
      <c r="B6" s="274" t="s">
        <v>416</v>
      </c>
    </row>
    <row r="7" spans="1:2" ht="15" customHeight="1" x14ac:dyDescent="0.25">
      <c r="A7" s="298"/>
      <c r="B7" s="56" t="s">
        <v>571</v>
      </c>
    </row>
    <row r="8" spans="1:2" ht="15" customHeight="1" x14ac:dyDescent="0.25">
      <c r="A8" s="298"/>
      <c r="B8" s="275" t="s">
        <v>572</v>
      </c>
    </row>
    <row r="9" spans="1:2" ht="15" customHeight="1" x14ac:dyDescent="0.3">
      <c r="A9" s="270"/>
      <c r="B9" s="56" t="s">
        <v>417</v>
      </c>
    </row>
    <row r="10" spans="1:2" ht="15" customHeight="1" x14ac:dyDescent="0.25">
      <c r="A10" s="298"/>
      <c r="B10" s="56" t="s">
        <v>418</v>
      </c>
    </row>
    <row r="11" spans="1:2" ht="15" customHeight="1" x14ac:dyDescent="0.25">
      <c r="A11" s="298"/>
      <c r="B11" s="56" t="s">
        <v>419</v>
      </c>
    </row>
    <row r="12" spans="1:2" ht="15" customHeight="1" x14ac:dyDescent="0.3">
      <c r="A12" s="270"/>
      <c r="B12" s="55"/>
    </row>
    <row r="13" spans="1:2" ht="15" customHeight="1" x14ac:dyDescent="0.3">
      <c r="A13" s="270"/>
      <c r="B13" s="77" t="s">
        <v>420</v>
      </c>
    </row>
    <row r="14" spans="1:2" ht="15" customHeight="1" x14ac:dyDescent="0.25">
      <c r="A14" s="298"/>
      <c r="B14" s="56" t="s">
        <v>421</v>
      </c>
    </row>
    <row r="15" spans="1:2" ht="15" customHeight="1" x14ac:dyDescent="0.25">
      <c r="A15" s="298"/>
      <c r="B15" s="56" t="s">
        <v>422</v>
      </c>
    </row>
    <row r="16" spans="1:2" ht="15" customHeight="1" x14ac:dyDescent="0.3">
      <c r="A16" s="270"/>
      <c r="B16" s="55"/>
    </row>
    <row r="17" spans="1:2" ht="15" customHeight="1" x14ac:dyDescent="0.3">
      <c r="A17" s="270"/>
      <c r="B17" s="77" t="s">
        <v>423</v>
      </c>
    </row>
    <row r="18" spans="1:2" ht="15" customHeight="1" x14ac:dyDescent="0.3">
      <c r="A18" s="270"/>
      <c r="B18" s="56" t="s">
        <v>424</v>
      </c>
    </row>
    <row r="19" spans="1:2" ht="15" customHeight="1" x14ac:dyDescent="0.25">
      <c r="A19" s="298"/>
      <c r="B19" s="56" t="s">
        <v>425</v>
      </c>
    </row>
    <row r="20" spans="1:2" ht="15" customHeight="1" x14ac:dyDescent="0.25">
      <c r="A20" s="298"/>
      <c r="B20" s="56" t="s">
        <v>426</v>
      </c>
    </row>
    <row r="21" spans="1:2" ht="15" customHeight="1" x14ac:dyDescent="0.3">
      <c r="A21" s="270"/>
      <c r="B21" s="56" t="s">
        <v>427</v>
      </c>
    </row>
    <row r="22" spans="1:2" ht="15" customHeight="1" x14ac:dyDescent="0.3">
      <c r="A22" s="270"/>
      <c r="B22" s="55"/>
    </row>
    <row r="23" spans="1:2" ht="15" customHeight="1" x14ac:dyDescent="0.3">
      <c r="A23" s="270"/>
      <c r="B23" s="77" t="s">
        <v>428</v>
      </c>
    </row>
    <row r="24" spans="1:2" ht="15" customHeight="1" x14ac:dyDescent="0.3">
      <c r="A24" s="270"/>
      <c r="B24" s="56" t="s">
        <v>429</v>
      </c>
    </row>
    <row r="25" spans="1:2" ht="15" customHeight="1" x14ac:dyDescent="0.3">
      <c r="A25" s="270"/>
      <c r="B25" s="56" t="s">
        <v>430</v>
      </c>
    </row>
    <row r="26" spans="1:2" ht="15" customHeight="1" x14ac:dyDescent="0.3">
      <c r="A26" s="270"/>
      <c r="B26" s="56" t="s">
        <v>431</v>
      </c>
    </row>
    <row r="27" spans="1:2" ht="15" customHeight="1" x14ac:dyDescent="0.25">
      <c r="A27" s="298"/>
      <c r="B27" s="56" t="s">
        <v>432</v>
      </c>
    </row>
    <row r="28" spans="1:2" ht="15" customHeight="1" x14ac:dyDescent="0.25">
      <c r="A28" s="298"/>
      <c r="B28" s="56" t="s">
        <v>433</v>
      </c>
    </row>
    <row r="29" spans="1:2" ht="15" customHeight="1" x14ac:dyDescent="0.3">
      <c r="A29" s="270"/>
      <c r="B29" s="56" t="s">
        <v>434</v>
      </c>
    </row>
    <row r="30" spans="1:2" ht="15" customHeight="1" x14ac:dyDescent="0.3">
      <c r="A30" s="270"/>
      <c r="B30" s="56" t="s">
        <v>435</v>
      </c>
    </row>
    <row r="31" spans="1:2" ht="15" customHeight="1" x14ac:dyDescent="0.3">
      <c r="A31" s="270"/>
      <c r="B31" s="56" t="s">
        <v>436</v>
      </c>
    </row>
    <row r="32" spans="1:2" ht="15" customHeight="1" x14ac:dyDescent="0.3">
      <c r="A32" s="270"/>
      <c r="B32" s="55"/>
    </row>
    <row r="33" spans="1:2" ht="15" customHeight="1" x14ac:dyDescent="0.3">
      <c r="A33" s="270"/>
      <c r="B33" s="77" t="s">
        <v>437</v>
      </c>
    </row>
    <row r="34" spans="1:2" ht="15" customHeight="1" x14ac:dyDescent="0.3">
      <c r="A34" s="270"/>
      <c r="B34" s="56" t="s">
        <v>438</v>
      </c>
    </row>
    <row r="35" spans="1:2" ht="15" customHeight="1" x14ac:dyDescent="0.25">
      <c r="A35" s="298"/>
      <c r="B35" s="56" t="s">
        <v>439</v>
      </c>
    </row>
    <row r="36" spans="1:2" ht="15" customHeight="1" x14ac:dyDescent="0.25">
      <c r="A36" s="298"/>
      <c r="B36" s="56" t="s">
        <v>440</v>
      </c>
    </row>
    <row r="37" spans="1:2" ht="15" customHeight="1" x14ac:dyDescent="0.25">
      <c r="A37" s="298"/>
      <c r="B37" s="56" t="s">
        <v>441</v>
      </c>
    </row>
    <row r="38" spans="1:2" ht="15" customHeight="1" x14ac:dyDescent="0.25">
      <c r="A38" s="298"/>
      <c r="B38" s="56" t="s">
        <v>442</v>
      </c>
    </row>
    <row r="39" spans="1:2" ht="15" customHeight="1" x14ac:dyDescent="0.3">
      <c r="A39" s="270"/>
      <c r="B39" s="55"/>
    </row>
    <row r="40" spans="1:2" ht="15" customHeight="1" x14ac:dyDescent="0.3">
      <c r="A40" s="270"/>
      <c r="B40" s="77" t="s">
        <v>443</v>
      </c>
    </row>
    <row r="41" spans="1:2" ht="45" customHeight="1" x14ac:dyDescent="0.3">
      <c r="A41" s="270"/>
      <c r="B41" s="56" t="s">
        <v>444</v>
      </c>
    </row>
    <row r="42" spans="1:2" ht="30" customHeight="1" x14ac:dyDescent="0.3">
      <c r="A42" s="270"/>
      <c r="B42" s="290" t="s">
        <v>445</v>
      </c>
    </row>
    <row r="43" spans="1:2" ht="15" customHeight="1" x14ac:dyDescent="0.3">
      <c r="A43" s="270"/>
      <c r="B43" s="291"/>
    </row>
    <row r="44" spans="1:2" ht="15" customHeight="1" x14ac:dyDescent="0.3">
      <c r="A44" s="270"/>
      <c r="B44" s="292" t="s">
        <v>567</v>
      </c>
    </row>
    <row r="45" spans="1:2" ht="34.5" customHeight="1" x14ac:dyDescent="0.3">
      <c r="A45" s="270"/>
      <c r="B45" s="293" t="s">
        <v>568</v>
      </c>
    </row>
    <row r="46" spans="1:2" ht="15" customHeight="1" thickBot="1" x14ac:dyDescent="0.35">
      <c r="A46" s="270"/>
      <c r="B46" s="270"/>
    </row>
    <row r="47" spans="1:2" ht="30" customHeight="1" thickBot="1" x14ac:dyDescent="0.35">
      <c r="A47" s="270"/>
      <c r="B47" s="276" t="s">
        <v>446</v>
      </c>
    </row>
    <row r="48" spans="1:2" ht="15" customHeight="1" thickBot="1" x14ac:dyDescent="0.35">
      <c r="A48" s="270"/>
      <c r="B48" s="272"/>
    </row>
    <row r="49" spans="1:2" ht="15" customHeight="1" x14ac:dyDescent="0.3">
      <c r="A49" s="270"/>
      <c r="B49" s="57" t="s">
        <v>15</v>
      </c>
    </row>
    <row r="50" spans="1:2" ht="15" customHeight="1" x14ac:dyDescent="0.3">
      <c r="A50" s="270"/>
      <c r="B50" s="55"/>
    </row>
    <row r="51" spans="1:2" ht="15" customHeight="1" x14ac:dyDescent="0.3">
      <c r="A51" s="270"/>
      <c r="B51" s="58" t="s">
        <v>447</v>
      </c>
    </row>
    <row r="52" spans="1:2" ht="15" customHeight="1" x14ac:dyDescent="0.3">
      <c r="A52" s="270"/>
      <c r="B52" s="55"/>
    </row>
    <row r="53" spans="1:2" ht="15" customHeight="1" x14ac:dyDescent="0.3">
      <c r="A53" s="270"/>
      <c r="B53" s="59" t="s">
        <v>448</v>
      </c>
    </row>
    <row r="54" spans="1:2" s="44" customFormat="1" ht="30" customHeight="1" x14ac:dyDescent="0.3">
      <c r="A54" s="278"/>
      <c r="B54" s="59" t="s">
        <v>564</v>
      </c>
    </row>
    <row r="55" spans="1:2" ht="15" customHeight="1" x14ac:dyDescent="0.25">
      <c r="A55" s="298"/>
      <c r="B55" s="59" t="s">
        <v>449</v>
      </c>
    </row>
    <row r="56" spans="1:2" ht="15" customHeight="1" x14ac:dyDescent="0.25">
      <c r="A56" s="298"/>
      <c r="B56" s="59" t="s">
        <v>450</v>
      </c>
    </row>
    <row r="57" spans="1:2" ht="15" customHeight="1" x14ac:dyDescent="0.3">
      <c r="A57" s="270"/>
      <c r="B57" s="55"/>
    </row>
    <row r="58" spans="1:2" ht="15" customHeight="1" x14ac:dyDescent="0.3">
      <c r="A58" s="270"/>
      <c r="B58" s="60" t="s">
        <v>451</v>
      </c>
    </row>
    <row r="59" spans="1:2" ht="15" customHeight="1" x14ac:dyDescent="0.3">
      <c r="A59" s="270"/>
      <c r="B59" s="55"/>
    </row>
    <row r="60" spans="1:2" ht="15" customHeight="1" x14ac:dyDescent="0.3">
      <c r="A60" s="270"/>
      <c r="B60" s="58" t="s">
        <v>452</v>
      </c>
    </row>
    <row r="61" spans="1:2" ht="15" customHeight="1" x14ac:dyDescent="0.3">
      <c r="A61" s="270"/>
      <c r="B61" s="55"/>
    </row>
    <row r="62" spans="1:2" ht="15" customHeight="1" x14ac:dyDescent="0.25">
      <c r="A62" s="299"/>
      <c r="B62" s="59" t="s">
        <v>453</v>
      </c>
    </row>
    <row r="63" spans="1:2" ht="15" customHeight="1" x14ac:dyDescent="0.25">
      <c r="A63" s="299"/>
      <c r="B63" s="59" t="s">
        <v>454</v>
      </c>
    </row>
    <row r="64" spans="1:2" ht="15" customHeight="1" x14ac:dyDescent="0.3">
      <c r="A64" s="270"/>
      <c r="B64" s="55"/>
    </row>
    <row r="65" spans="1:2" ht="15" customHeight="1" x14ac:dyDescent="0.3">
      <c r="A65" s="270"/>
      <c r="B65" s="58" t="s">
        <v>455</v>
      </c>
    </row>
    <row r="66" spans="1:2" ht="15" customHeight="1" x14ac:dyDescent="0.3">
      <c r="A66" s="270"/>
      <c r="B66" s="55"/>
    </row>
    <row r="67" spans="1:2" ht="15" customHeight="1" x14ac:dyDescent="0.3">
      <c r="A67" s="270"/>
      <c r="B67" s="59" t="s">
        <v>456</v>
      </c>
    </row>
    <row r="68" spans="1:2" ht="15" customHeight="1" x14ac:dyDescent="0.3">
      <c r="A68" s="270"/>
      <c r="B68" s="55"/>
    </row>
    <row r="69" spans="1:2" ht="15" customHeight="1" x14ac:dyDescent="0.3">
      <c r="A69" s="270"/>
      <c r="B69" s="61" t="s">
        <v>457</v>
      </c>
    </row>
    <row r="70" spans="1:2" ht="15" customHeight="1" x14ac:dyDescent="0.3">
      <c r="A70" s="270"/>
      <c r="B70" s="61" t="s">
        <v>458</v>
      </c>
    </row>
    <row r="71" spans="1:2" ht="15" customHeight="1" x14ac:dyDescent="0.3">
      <c r="A71" s="270"/>
      <c r="B71" s="61" t="s">
        <v>459</v>
      </c>
    </row>
    <row r="72" spans="1:2" ht="15" customHeight="1" x14ac:dyDescent="0.3">
      <c r="A72" s="270"/>
      <c r="B72" s="61" t="s">
        <v>460</v>
      </c>
    </row>
    <row r="73" spans="1:2" ht="15" customHeight="1" x14ac:dyDescent="0.3">
      <c r="A73" s="270"/>
      <c r="B73" s="61" t="s">
        <v>461</v>
      </c>
    </row>
    <row r="74" spans="1:2" ht="15" customHeight="1" x14ac:dyDescent="0.3">
      <c r="A74" s="270"/>
      <c r="B74" s="61" t="s">
        <v>462</v>
      </c>
    </row>
    <row r="75" spans="1:2" ht="15" customHeight="1" x14ac:dyDescent="0.3">
      <c r="A75" s="270"/>
      <c r="B75" s="61" t="s">
        <v>463</v>
      </c>
    </row>
    <row r="76" spans="1:2" ht="15" customHeight="1" x14ac:dyDescent="0.3">
      <c r="A76" s="270"/>
      <c r="B76" s="62"/>
    </row>
    <row r="77" spans="1:2" ht="15" customHeight="1" x14ac:dyDescent="0.3">
      <c r="A77" s="270"/>
      <c r="B77" s="59" t="s">
        <v>464</v>
      </c>
    </row>
    <row r="78" spans="1:2" ht="15" customHeight="1" x14ac:dyDescent="0.3">
      <c r="A78" s="270"/>
      <c r="B78" s="62"/>
    </row>
    <row r="79" spans="1:2" ht="15" customHeight="1" x14ac:dyDescent="0.3">
      <c r="A79" s="270"/>
      <c r="B79" s="61" t="s">
        <v>465</v>
      </c>
    </row>
    <row r="80" spans="1:2" ht="15" customHeight="1" x14ac:dyDescent="0.3">
      <c r="A80" s="270"/>
      <c r="B80" s="61" t="s">
        <v>466</v>
      </c>
    </row>
    <row r="81" spans="1:2" ht="15" customHeight="1" x14ac:dyDescent="0.3">
      <c r="A81" s="270"/>
      <c r="B81" s="61" t="s">
        <v>467</v>
      </c>
    </row>
    <row r="82" spans="1:2" ht="15" customHeight="1" x14ac:dyDescent="0.3">
      <c r="A82" s="270"/>
      <c r="B82" s="61" t="s">
        <v>468</v>
      </c>
    </row>
    <row r="83" spans="1:2" ht="15" customHeight="1" x14ac:dyDescent="0.3">
      <c r="A83" s="270"/>
      <c r="B83" s="62"/>
    </row>
    <row r="84" spans="1:2" ht="15" customHeight="1" x14ac:dyDescent="0.3">
      <c r="A84" s="270"/>
      <c r="B84" s="277" t="s">
        <v>469</v>
      </c>
    </row>
    <row r="85" spans="1:2" ht="15" customHeight="1" x14ac:dyDescent="0.3">
      <c r="A85" s="270"/>
      <c r="B85" s="63"/>
    </row>
    <row r="86" spans="1:2" ht="15" customHeight="1" x14ac:dyDescent="0.3">
      <c r="A86" s="270"/>
      <c r="B86" s="64" t="s">
        <v>470</v>
      </c>
    </row>
    <row r="87" spans="1:2" ht="15" customHeight="1" x14ac:dyDescent="0.3">
      <c r="A87" s="270"/>
      <c r="B87" s="62"/>
    </row>
    <row r="88" spans="1:2" ht="30" customHeight="1" x14ac:dyDescent="0.3">
      <c r="A88" s="270"/>
      <c r="B88" s="58" t="s">
        <v>471</v>
      </c>
    </row>
    <row r="89" spans="1:2" ht="15" customHeight="1" x14ac:dyDescent="0.3">
      <c r="A89" s="270"/>
      <c r="B89" s="62"/>
    </row>
    <row r="90" spans="1:2" ht="15" customHeight="1" x14ac:dyDescent="0.25">
      <c r="A90" s="298"/>
      <c r="B90" s="59" t="s">
        <v>472</v>
      </c>
    </row>
    <row r="91" spans="1:2" ht="15" customHeight="1" x14ac:dyDescent="0.25">
      <c r="A91" s="298"/>
      <c r="B91" s="59" t="s">
        <v>473</v>
      </c>
    </row>
    <row r="92" spans="1:2" ht="15" customHeight="1" x14ac:dyDescent="0.3">
      <c r="A92" s="270"/>
      <c r="B92" s="59" t="s">
        <v>474</v>
      </c>
    </row>
    <row r="93" spans="1:2" ht="15" customHeight="1" x14ac:dyDescent="0.3">
      <c r="A93" s="270"/>
      <c r="B93" s="62"/>
    </row>
    <row r="94" spans="1:2" ht="30" customHeight="1" x14ac:dyDescent="0.3">
      <c r="A94" s="270"/>
      <c r="B94" s="58" t="s">
        <v>475</v>
      </c>
    </row>
    <row r="95" spans="1:2" ht="15" customHeight="1" x14ac:dyDescent="0.3">
      <c r="A95" s="270"/>
      <c r="B95" s="62"/>
    </row>
    <row r="96" spans="1:2" ht="15" customHeight="1" x14ac:dyDescent="0.25">
      <c r="A96" s="298"/>
      <c r="B96" s="59" t="s">
        <v>476</v>
      </c>
    </row>
    <row r="97" spans="1:2" ht="15" customHeight="1" x14ac:dyDescent="0.25">
      <c r="A97" s="298"/>
      <c r="B97" s="59" t="s">
        <v>477</v>
      </c>
    </row>
    <row r="98" spans="1:2" ht="15" customHeight="1" x14ac:dyDescent="0.3">
      <c r="A98" s="270"/>
      <c r="B98" s="59" t="s">
        <v>478</v>
      </c>
    </row>
    <row r="99" spans="1:2" ht="15" customHeight="1" x14ac:dyDescent="0.3">
      <c r="A99" s="270"/>
      <c r="B99" s="62"/>
    </row>
    <row r="100" spans="1:2" ht="15" customHeight="1" x14ac:dyDescent="0.3">
      <c r="A100" s="270"/>
      <c r="B100" s="64" t="s">
        <v>479</v>
      </c>
    </row>
    <row r="101" spans="1:2" ht="15" customHeight="1" x14ac:dyDescent="0.3">
      <c r="A101" s="270"/>
      <c r="B101" s="65"/>
    </row>
    <row r="102" spans="1:2" ht="15" customHeight="1" x14ac:dyDescent="0.3">
      <c r="A102" s="270"/>
      <c r="B102" s="58" t="s">
        <v>480</v>
      </c>
    </row>
    <row r="103" spans="1:2" ht="15" customHeight="1" x14ac:dyDescent="0.3">
      <c r="A103" s="270"/>
      <c r="B103" s="62"/>
    </row>
    <row r="104" spans="1:2" ht="15" customHeight="1" x14ac:dyDescent="0.3">
      <c r="A104" s="270"/>
      <c r="B104" s="59" t="s">
        <v>481</v>
      </c>
    </row>
    <row r="105" spans="1:2" ht="15" customHeight="1" x14ac:dyDescent="0.3">
      <c r="A105" s="270"/>
      <c r="B105" s="59" t="s">
        <v>482</v>
      </c>
    </row>
    <row r="106" spans="1:2" ht="15" customHeight="1" x14ac:dyDescent="0.3">
      <c r="A106" s="270"/>
      <c r="B106" s="59" t="s">
        <v>483</v>
      </c>
    </row>
    <row r="107" spans="1:2" ht="45" customHeight="1" x14ac:dyDescent="0.3">
      <c r="A107" s="270"/>
      <c r="B107" s="59" t="s">
        <v>484</v>
      </c>
    </row>
    <row r="108" spans="1:2" ht="15" customHeight="1" x14ac:dyDescent="0.3">
      <c r="A108" s="270"/>
      <c r="B108" s="62"/>
    </row>
    <row r="109" spans="1:2" ht="15" customHeight="1" x14ac:dyDescent="0.3">
      <c r="A109" s="270"/>
      <c r="B109" s="64" t="s">
        <v>485</v>
      </c>
    </row>
    <row r="110" spans="1:2" ht="15" customHeight="1" x14ac:dyDescent="0.3">
      <c r="A110" s="270"/>
      <c r="B110" s="65"/>
    </row>
    <row r="111" spans="1:2" ht="15" customHeight="1" x14ac:dyDescent="0.3">
      <c r="A111" s="270"/>
      <c r="B111" s="58" t="s">
        <v>486</v>
      </c>
    </row>
    <row r="112" spans="1:2" ht="15" customHeight="1" x14ac:dyDescent="0.3">
      <c r="A112" s="270"/>
      <c r="B112" s="63"/>
    </row>
    <row r="113" spans="1:2" ht="15" customHeight="1" x14ac:dyDescent="0.3">
      <c r="A113" s="270"/>
      <c r="B113" s="66" t="s">
        <v>487</v>
      </c>
    </row>
    <row r="114" spans="1:2" ht="15" customHeight="1" x14ac:dyDescent="0.3">
      <c r="A114" s="270"/>
      <c r="B114" s="66" t="s">
        <v>488</v>
      </c>
    </row>
    <row r="115" spans="1:2" ht="15" customHeight="1" x14ac:dyDescent="0.3">
      <c r="A115" s="270"/>
      <c r="B115" s="66"/>
    </row>
    <row r="116" spans="1:2" ht="15" customHeight="1" x14ac:dyDescent="0.3">
      <c r="A116" s="270"/>
      <c r="B116" s="66" t="s">
        <v>489</v>
      </c>
    </row>
    <row r="117" spans="1:2" ht="15" customHeight="1" x14ac:dyDescent="0.3">
      <c r="A117" s="270"/>
      <c r="B117" s="66" t="s">
        <v>490</v>
      </c>
    </row>
    <row r="118" spans="1:2" ht="15" customHeight="1" x14ac:dyDescent="0.3">
      <c r="A118" s="270"/>
      <c r="B118" s="66" t="s">
        <v>491</v>
      </c>
    </row>
    <row r="119" spans="1:2" ht="15" customHeight="1" x14ac:dyDescent="0.3">
      <c r="A119" s="270"/>
      <c r="B119" s="66" t="s">
        <v>492</v>
      </c>
    </row>
    <row r="120" spans="1:2" ht="15" customHeight="1" x14ac:dyDescent="0.3">
      <c r="A120" s="270"/>
      <c r="B120" s="66" t="s">
        <v>493</v>
      </c>
    </row>
    <row r="121" spans="1:2" ht="15" customHeight="1" x14ac:dyDescent="0.3">
      <c r="A121" s="270"/>
      <c r="B121" s="66" t="s">
        <v>494</v>
      </c>
    </row>
    <row r="122" spans="1:2" ht="15" customHeight="1" x14ac:dyDescent="0.3">
      <c r="A122" s="270"/>
      <c r="B122" s="63"/>
    </row>
    <row r="123" spans="1:2" ht="15" customHeight="1" x14ac:dyDescent="0.3">
      <c r="A123" s="270"/>
      <c r="B123" s="58" t="s">
        <v>495</v>
      </c>
    </row>
    <row r="124" spans="1:2" ht="15" customHeight="1" x14ac:dyDescent="0.3">
      <c r="A124" s="270"/>
      <c r="B124" s="63"/>
    </row>
    <row r="125" spans="1:2" ht="15" customHeight="1" x14ac:dyDescent="0.3">
      <c r="A125" s="270"/>
      <c r="B125" s="58" t="s">
        <v>496</v>
      </c>
    </row>
    <row r="126" spans="1:2" ht="15" customHeight="1" x14ac:dyDescent="0.3">
      <c r="A126" s="270"/>
      <c r="B126" s="62"/>
    </row>
    <row r="127" spans="1:2" ht="15" customHeight="1" x14ac:dyDescent="0.3">
      <c r="A127" s="270"/>
      <c r="B127" s="64" t="s">
        <v>497</v>
      </c>
    </row>
    <row r="128" spans="1:2" ht="15" customHeight="1" x14ac:dyDescent="0.3">
      <c r="A128" s="270"/>
      <c r="B128" s="67"/>
    </row>
    <row r="129" spans="1:2" ht="15" customHeight="1" x14ac:dyDescent="0.3">
      <c r="A129" s="270"/>
      <c r="B129" s="58" t="s">
        <v>498</v>
      </c>
    </row>
    <row r="130" spans="1:2" ht="15" customHeight="1" x14ac:dyDescent="0.3">
      <c r="A130" s="270"/>
      <c r="B130" s="55"/>
    </row>
    <row r="131" spans="1:2" ht="15" customHeight="1" x14ac:dyDescent="0.25">
      <c r="A131" s="298"/>
      <c r="B131" s="59" t="s">
        <v>499</v>
      </c>
    </row>
    <row r="132" spans="1:2" ht="15" customHeight="1" x14ac:dyDescent="0.25">
      <c r="A132" s="298"/>
      <c r="B132" s="59" t="s">
        <v>500</v>
      </c>
    </row>
    <row r="133" spans="1:2" ht="15" customHeight="1" x14ac:dyDescent="0.3">
      <c r="A133" s="270"/>
      <c r="B133" s="59" t="s">
        <v>501</v>
      </c>
    </row>
    <row r="134" spans="1:2" ht="15" customHeight="1" x14ac:dyDescent="0.3">
      <c r="A134" s="270"/>
      <c r="B134" s="59" t="s">
        <v>502</v>
      </c>
    </row>
    <row r="135" spans="1:2" ht="15" customHeight="1" x14ac:dyDescent="0.3">
      <c r="A135" s="270"/>
      <c r="B135" s="59" t="s">
        <v>503</v>
      </c>
    </row>
    <row r="136" spans="1:2" ht="15" customHeight="1" x14ac:dyDescent="0.3">
      <c r="A136" s="270"/>
      <c r="B136" s="59" t="s">
        <v>504</v>
      </c>
    </row>
    <row r="137" spans="1:2" ht="15" customHeight="1" x14ac:dyDescent="0.3">
      <c r="A137" s="270"/>
      <c r="B137" s="59" t="s">
        <v>505</v>
      </c>
    </row>
    <row r="138" spans="1:2" ht="15" customHeight="1" x14ac:dyDescent="0.3">
      <c r="A138" s="270"/>
      <c r="B138" s="65"/>
    </row>
    <row r="139" spans="1:2" ht="15" customHeight="1" x14ac:dyDescent="0.3">
      <c r="A139" s="270"/>
      <c r="B139" s="64" t="s">
        <v>506</v>
      </c>
    </row>
    <row r="140" spans="1:2" ht="15" customHeight="1" x14ac:dyDescent="0.3">
      <c r="A140" s="270"/>
      <c r="B140" s="67"/>
    </row>
    <row r="141" spans="1:2" ht="15" customHeight="1" x14ac:dyDescent="0.3">
      <c r="A141" s="270"/>
      <c r="B141" s="58" t="s">
        <v>507</v>
      </c>
    </row>
    <row r="142" spans="1:2" ht="15" customHeight="1" x14ac:dyDescent="0.3">
      <c r="A142" s="270"/>
      <c r="B142" s="63"/>
    </row>
    <row r="143" spans="1:2" ht="15" customHeight="1" x14ac:dyDescent="0.3">
      <c r="A143" s="270"/>
      <c r="B143" s="66" t="s">
        <v>508</v>
      </c>
    </row>
    <row r="144" spans="1:2" ht="15" customHeight="1" x14ac:dyDescent="0.3">
      <c r="A144" s="270"/>
      <c r="B144" s="66" t="s">
        <v>509</v>
      </c>
    </row>
    <row r="145" spans="1:2" ht="15" customHeight="1" x14ac:dyDescent="0.3">
      <c r="A145" s="270"/>
      <c r="B145" s="66" t="s">
        <v>510</v>
      </c>
    </row>
    <row r="146" spans="1:2" ht="15" customHeight="1" x14ac:dyDescent="0.3">
      <c r="A146" s="270"/>
      <c r="B146" s="63"/>
    </row>
    <row r="147" spans="1:2" ht="15" customHeight="1" x14ac:dyDescent="0.3">
      <c r="A147" s="270"/>
      <c r="B147" s="59" t="s">
        <v>511</v>
      </c>
    </row>
    <row r="148" spans="1:2" ht="15" customHeight="1" x14ac:dyDescent="0.3">
      <c r="A148" s="270"/>
      <c r="B148" s="59" t="s">
        <v>512</v>
      </c>
    </row>
    <row r="149" spans="1:2" ht="15" customHeight="1" x14ac:dyDescent="0.3">
      <c r="A149" s="270"/>
      <c r="B149" s="59" t="s">
        <v>513</v>
      </c>
    </row>
    <row r="150" spans="1:2" ht="15" customHeight="1" x14ac:dyDescent="0.3">
      <c r="A150" s="270"/>
      <c r="B150" s="62"/>
    </row>
    <row r="151" spans="1:2" ht="15" customHeight="1" x14ac:dyDescent="0.3">
      <c r="A151" s="270"/>
      <c r="B151" s="58" t="s">
        <v>514</v>
      </c>
    </row>
    <row r="152" spans="1:2" ht="15" customHeight="1" x14ac:dyDescent="0.3">
      <c r="A152" s="270"/>
      <c r="B152" s="63"/>
    </row>
    <row r="153" spans="1:2" ht="15" customHeight="1" x14ac:dyDescent="0.3">
      <c r="A153" s="270"/>
      <c r="B153" s="66" t="s">
        <v>508</v>
      </c>
    </row>
    <row r="154" spans="1:2" ht="15" customHeight="1" x14ac:dyDescent="0.3">
      <c r="A154" s="270"/>
      <c r="B154" s="66" t="s">
        <v>515</v>
      </c>
    </row>
    <row r="155" spans="1:2" ht="15" customHeight="1" x14ac:dyDescent="0.3">
      <c r="A155" s="270"/>
      <c r="B155" s="62"/>
    </row>
    <row r="156" spans="1:2" ht="15" customHeight="1" x14ac:dyDescent="0.3">
      <c r="A156" s="270"/>
      <c r="B156" s="64" t="s">
        <v>101</v>
      </c>
    </row>
    <row r="157" spans="1:2" ht="15" customHeight="1" x14ac:dyDescent="0.3">
      <c r="A157" s="270"/>
      <c r="B157" s="67"/>
    </row>
    <row r="158" spans="1:2" ht="15" customHeight="1" x14ac:dyDescent="0.3">
      <c r="A158" s="270"/>
      <c r="B158" s="58" t="s">
        <v>516</v>
      </c>
    </row>
    <row r="159" spans="1:2" ht="15" customHeight="1" x14ac:dyDescent="0.3">
      <c r="A159" s="270"/>
      <c r="B159" s="63"/>
    </row>
    <row r="160" spans="1:2" ht="15" customHeight="1" x14ac:dyDescent="0.3">
      <c r="A160" s="270"/>
      <c r="B160" s="66" t="s">
        <v>517</v>
      </c>
    </row>
    <row r="161" spans="1:2" ht="15" customHeight="1" x14ac:dyDescent="0.3">
      <c r="A161" s="270"/>
      <c r="B161" s="66" t="s">
        <v>518</v>
      </c>
    </row>
    <row r="162" spans="1:2" ht="15" customHeight="1" x14ac:dyDescent="0.3">
      <c r="A162" s="270"/>
      <c r="B162" s="66" t="s">
        <v>519</v>
      </c>
    </row>
    <row r="163" spans="1:2" ht="15" customHeight="1" x14ac:dyDescent="0.3">
      <c r="A163" s="270"/>
      <c r="B163" s="66" t="s">
        <v>520</v>
      </c>
    </row>
    <row r="164" spans="1:2" ht="15" customHeight="1" x14ac:dyDescent="0.3">
      <c r="A164" s="270"/>
      <c r="B164" s="66" t="s">
        <v>521</v>
      </c>
    </row>
    <row r="165" spans="1:2" ht="15" customHeight="1" x14ac:dyDescent="0.3">
      <c r="A165" s="270"/>
      <c r="B165" s="63"/>
    </row>
    <row r="166" spans="1:2" ht="15" customHeight="1" x14ac:dyDescent="0.3">
      <c r="A166" s="270"/>
      <c r="B166" s="59" t="s">
        <v>522</v>
      </c>
    </row>
    <row r="167" spans="1:2" ht="15" customHeight="1" x14ac:dyDescent="0.3">
      <c r="A167" s="270"/>
      <c r="B167" s="62"/>
    </row>
    <row r="168" spans="1:2" ht="15" customHeight="1" x14ac:dyDescent="0.3">
      <c r="A168" s="270"/>
      <c r="B168" s="68" t="s">
        <v>523</v>
      </c>
    </row>
    <row r="169" spans="1:2" ht="15" customHeight="1" x14ac:dyDescent="0.3">
      <c r="A169" s="270"/>
      <c r="B169" s="68" t="s">
        <v>524</v>
      </c>
    </row>
    <row r="170" spans="1:2" ht="15" customHeight="1" x14ac:dyDescent="0.3">
      <c r="A170" s="270"/>
      <c r="B170" s="68" t="s">
        <v>525</v>
      </c>
    </row>
    <row r="171" spans="1:2" ht="15" customHeight="1" x14ac:dyDescent="0.3">
      <c r="A171" s="270"/>
      <c r="B171" s="62"/>
    </row>
    <row r="172" spans="1:2" ht="15" customHeight="1" x14ac:dyDescent="0.3">
      <c r="A172" s="270"/>
      <c r="B172" s="59" t="s">
        <v>526</v>
      </c>
    </row>
    <row r="173" spans="1:2" ht="15" customHeight="1" x14ac:dyDescent="0.3">
      <c r="A173" s="270"/>
      <c r="B173" s="59" t="s">
        <v>503</v>
      </c>
    </row>
    <row r="174" spans="1:2" ht="15" customHeight="1" x14ac:dyDescent="0.25">
      <c r="A174" s="298"/>
      <c r="B174" s="59" t="s">
        <v>527</v>
      </c>
    </row>
    <row r="175" spans="1:2" ht="15" customHeight="1" x14ac:dyDescent="0.25">
      <c r="A175" s="298"/>
      <c r="B175" s="59" t="s">
        <v>528</v>
      </c>
    </row>
    <row r="176" spans="1:2" ht="15" customHeight="1" x14ac:dyDescent="0.25">
      <c r="A176" s="298"/>
      <c r="B176" s="59" t="s">
        <v>529</v>
      </c>
    </row>
    <row r="177" spans="1:2" ht="15" customHeight="1" x14ac:dyDescent="0.25">
      <c r="A177" s="298"/>
      <c r="B177" s="59" t="s">
        <v>530</v>
      </c>
    </row>
    <row r="178" spans="1:2" ht="15" customHeight="1" x14ac:dyDescent="0.25">
      <c r="A178" s="298"/>
      <c r="B178" s="59" t="s">
        <v>531</v>
      </c>
    </row>
    <row r="179" spans="1:2" ht="15" customHeight="1" x14ac:dyDescent="0.25">
      <c r="A179" s="298"/>
      <c r="B179" s="59" t="s">
        <v>532</v>
      </c>
    </row>
    <row r="180" spans="1:2" ht="15" customHeight="1" x14ac:dyDescent="0.3">
      <c r="A180" s="270"/>
      <c r="B180" s="59" t="s">
        <v>533</v>
      </c>
    </row>
    <row r="181" spans="1:2" ht="15" customHeight="1" x14ac:dyDescent="0.3">
      <c r="A181" s="270"/>
      <c r="B181" s="62"/>
    </row>
    <row r="182" spans="1:2" ht="15" customHeight="1" x14ac:dyDescent="0.3">
      <c r="A182" s="270"/>
      <c r="B182" s="64" t="s">
        <v>534</v>
      </c>
    </row>
    <row r="183" spans="1:2" ht="15" customHeight="1" x14ac:dyDescent="0.3">
      <c r="A183" s="270"/>
      <c r="B183" s="67"/>
    </row>
    <row r="184" spans="1:2" ht="15" customHeight="1" x14ac:dyDescent="0.3">
      <c r="A184" s="270"/>
      <c r="B184" s="58" t="s">
        <v>535</v>
      </c>
    </row>
    <row r="185" spans="1:2" ht="15" customHeight="1" x14ac:dyDescent="0.3">
      <c r="A185" s="270"/>
      <c r="B185" s="62"/>
    </row>
    <row r="186" spans="1:2" ht="15" customHeight="1" x14ac:dyDescent="0.25">
      <c r="A186" s="298"/>
      <c r="B186" s="59" t="s">
        <v>536</v>
      </c>
    </row>
    <row r="187" spans="1:2" ht="15" customHeight="1" x14ac:dyDescent="0.25">
      <c r="A187" s="298"/>
      <c r="B187" s="59" t="s">
        <v>537</v>
      </c>
    </row>
    <row r="188" spans="1:2" ht="15" customHeight="1" x14ac:dyDescent="0.3">
      <c r="A188" s="270"/>
      <c r="B188" s="62"/>
    </row>
    <row r="189" spans="1:2" ht="15" customHeight="1" x14ac:dyDescent="0.3">
      <c r="A189" s="270"/>
      <c r="B189" s="64" t="s">
        <v>538</v>
      </c>
    </row>
    <row r="190" spans="1:2" ht="15" customHeight="1" x14ac:dyDescent="0.3">
      <c r="A190" s="270"/>
      <c r="B190" s="62"/>
    </row>
    <row r="191" spans="1:2" ht="15" customHeight="1" x14ac:dyDescent="0.3">
      <c r="A191" s="270"/>
      <c r="B191" s="58" t="s">
        <v>539</v>
      </c>
    </row>
    <row r="192" spans="1:2" ht="15" customHeight="1" x14ac:dyDescent="0.3">
      <c r="A192" s="270"/>
      <c r="B192" s="63"/>
    </row>
    <row r="193" spans="1:2" ht="15" customHeight="1" x14ac:dyDescent="0.3">
      <c r="A193" s="270"/>
      <c r="B193" s="70" t="s">
        <v>540</v>
      </c>
    </row>
    <row r="194" spans="1:2" ht="15" customHeight="1" x14ac:dyDescent="0.3">
      <c r="A194" s="270"/>
      <c r="B194" s="70" t="s">
        <v>541</v>
      </c>
    </row>
    <row r="195" spans="1:2" ht="15" customHeight="1" x14ac:dyDescent="0.3">
      <c r="A195" s="270"/>
      <c r="B195" s="70" t="s">
        <v>542</v>
      </c>
    </row>
    <row r="196" spans="1:2" ht="15" customHeight="1" x14ac:dyDescent="0.3">
      <c r="A196" s="270"/>
      <c r="B196" s="70" t="s">
        <v>543</v>
      </c>
    </row>
    <row r="197" spans="1:2" ht="15" customHeight="1" x14ac:dyDescent="0.3">
      <c r="A197" s="270"/>
      <c r="B197" s="70" t="s">
        <v>544</v>
      </c>
    </row>
    <row r="198" spans="1:2" ht="15" customHeight="1" x14ac:dyDescent="0.3">
      <c r="A198" s="270"/>
      <c r="B198" s="70" t="s">
        <v>545</v>
      </c>
    </row>
    <row r="199" spans="1:2" ht="15" customHeight="1" x14ac:dyDescent="0.3">
      <c r="A199" s="270"/>
      <c r="B199" s="70" t="s">
        <v>546</v>
      </c>
    </row>
    <row r="200" spans="1:2" ht="15" customHeight="1" x14ac:dyDescent="0.3">
      <c r="A200" s="270"/>
      <c r="B200" s="62"/>
    </row>
    <row r="201" spans="1:2" ht="15" customHeight="1" x14ac:dyDescent="0.3">
      <c r="A201" s="270"/>
      <c r="B201" s="59" t="s">
        <v>547</v>
      </c>
    </row>
    <row r="202" spans="1:2" ht="30" customHeight="1" x14ac:dyDescent="0.3">
      <c r="A202" s="278"/>
      <c r="B202" s="59" t="s">
        <v>565</v>
      </c>
    </row>
    <row r="203" spans="1:2" ht="15" customHeight="1" x14ac:dyDescent="0.3">
      <c r="A203" s="270"/>
      <c r="B203" s="59" t="s">
        <v>548</v>
      </c>
    </row>
    <row r="204" spans="1:2" ht="15" customHeight="1" x14ac:dyDescent="0.3">
      <c r="A204" s="270"/>
      <c r="B204" s="62"/>
    </row>
    <row r="205" spans="1:2" ht="15" customHeight="1" x14ac:dyDescent="0.3">
      <c r="A205" s="270"/>
      <c r="B205" s="58" t="s">
        <v>549</v>
      </c>
    </row>
    <row r="206" spans="1:2" ht="15" customHeight="1" x14ac:dyDescent="0.3">
      <c r="A206" s="270"/>
      <c r="B206" s="58"/>
    </row>
    <row r="207" spans="1:2" ht="15" customHeight="1" x14ac:dyDescent="0.3">
      <c r="A207" s="270"/>
      <c r="B207" s="66" t="s">
        <v>550</v>
      </c>
    </row>
    <row r="208" spans="1:2" ht="15" customHeight="1" x14ac:dyDescent="0.3">
      <c r="A208" s="270"/>
      <c r="B208" s="66" t="s">
        <v>551</v>
      </c>
    </row>
    <row r="209" spans="1:2" ht="15" customHeight="1" x14ac:dyDescent="0.3">
      <c r="A209" s="270"/>
      <c r="B209" s="62"/>
    </row>
    <row r="210" spans="1:2" ht="15" customHeight="1" x14ac:dyDescent="0.3">
      <c r="A210" s="270"/>
      <c r="B210" s="58" t="s">
        <v>552</v>
      </c>
    </row>
    <row r="211" spans="1:2" ht="15" customHeight="1" x14ac:dyDescent="0.3">
      <c r="A211" s="270"/>
      <c r="B211" s="69"/>
    </row>
    <row r="212" spans="1:2" ht="15" customHeight="1" x14ac:dyDescent="0.3">
      <c r="A212" s="270"/>
      <c r="B212" s="70" t="s">
        <v>553</v>
      </c>
    </row>
    <row r="213" spans="1:2" ht="15" customHeight="1" x14ac:dyDescent="0.3">
      <c r="A213" s="270"/>
      <c r="B213" s="70" t="s">
        <v>551</v>
      </c>
    </row>
    <row r="214" spans="1:2" ht="15" customHeight="1" x14ac:dyDescent="0.3">
      <c r="A214" s="270"/>
      <c r="B214" s="62"/>
    </row>
    <row r="215" spans="1:2" ht="15" customHeight="1" x14ac:dyDescent="0.3">
      <c r="A215" s="270"/>
      <c r="B215" s="64" t="s">
        <v>554</v>
      </c>
    </row>
    <row r="216" spans="1:2" ht="15" customHeight="1" x14ac:dyDescent="0.3">
      <c r="A216" s="270"/>
      <c r="B216" s="65"/>
    </row>
    <row r="217" spans="1:2" ht="15" customHeight="1" x14ac:dyDescent="0.3">
      <c r="A217" s="270"/>
      <c r="B217" s="58" t="s">
        <v>555</v>
      </c>
    </row>
    <row r="218" spans="1:2" ht="15" customHeight="1" x14ac:dyDescent="0.3">
      <c r="A218" s="270"/>
      <c r="B218" s="58" t="s">
        <v>556</v>
      </c>
    </row>
    <row r="219" spans="1:2" ht="15" customHeight="1" x14ac:dyDescent="0.3">
      <c r="A219" s="270"/>
      <c r="B219" s="62"/>
    </row>
    <row r="220" spans="1:2" ht="15" customHeight="1" x14ac:dyDescent="0.3">
      <c r="A220" s="270"/>
      <c r="B220" s="59" t="s">
        <v>557</v>
      </c>
    </row>
    <row r="221" spans="1:2" ht="15" customHeight="1" x14ac:dyDescent="0.3">
      <c r="A221" s="270"/>
      <c r="B221" s="59" t="s">
        <v>558</v>
      </c>
    </row>
    <row r="222" spans="1:2" ht="15" customHeight="1" x14ac:dyDescent="0.3">
      <c r="A222" s="270"/>
      <c r="B222" s="59" t="s">
        <v>559</v>
      </c>
    </row>
    <row r="223" spans="1:2" ht="15" customHeight="1" x14ac:dyDescent="0.3">
      <c r="A223" s="270"/>
      <c r="B223" s="62"/>
    </row>
    <row r="224" spans="1:2" ht="15" customHeight="1" x14ac:dyDescent="0.25">
      <c r="A224" s="298"/>
      <c r="B224" s="59" t="s">
        <v>560</v>
      </c>
    </row>
    <row r="225" spans="1:2" ht="15" customHeight="1" x14ac:dyDescent="0.25">
      <c r="A225" s="298"/>
      <c r="B225" s="59" t="s">
        <v>561</v>
      </c>
    </row>
    <row r="226" spans="1:2" ht="15" customHeight="1" x14ac:dyDescent="0.3">
      <c r="A226" s="270"/>
      <c r="B226" s="71"/>
    </row>
    <row r="227" spans="1:2" ht="15" customHeight="1" x14ac:dyDescent="0.3">
      <c r="A227" s="270"/>
      <c r="B227" s="64" t="s">
        <v>562</v>
      </c>
    </row>
    <row r="228" spans="1:2" ht="15" customHeight="1" x14ac:dyDescent="0.3">
      <c r="A228" s="270"/>
      <c r="B228" s="65"/>
    </row>
    <row r="229" spans="1:2" ht="15" customHeight="1" thickBot="1" x14ac:dyDescent="0.35">
      <c r="A229" s="270"/>
      <c r="B229" s="257" t="s">
        <v>563</v>
      </c>
    </row>
  </sheetData>
  <mergeCells count="17">
    <mergeCell ref="A37:A38"/>
    <mergeCell ref="A55:A56"/>
    <mergeCell ref="A7:A8"/>
    <mergeCell ref="A10:A11"/>
    <mergeCell ref="A14:A15"/>
    <mergeCell ref="A19:A20"/>
    <mergeCell ref="A27:A28"/>
    <mergeCell ref="A35:A36"/>
    <mergeCell ref="A178:A179"/>
    <mergeCell ref="A186:A187"/>
    <mergeCell ref="A224:A225"/>
    <mergeCell ref="A62:A63"/>
    <mergeCell ref="A90:A91"/>
    <mergeCell ref="A96:A97"/>
    <mergeCell ref="A131:A132"/>
    <mergeCell ref="A174:A175"/>
    <mergeCell ref="A176:A177"/>
  </mergeCells>
  <pageMargins left="0.23622047244094491" right="0.23622047244094491" top="0.23622047244094491" bottom="0.23622047244094491" header="0.31496062992125984" footer="0.31496062992125984"/>
  <pageSetup paperSize="9" scale="95" fitToHeight="6" orientation="landscape" r:id="rId1"/>
  <rowBreaks count="1" manualBreakCount="1">
    <brk id="3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tabColor rgb="FF0070C0"/>
    <pageSetUpPr fitToPage="1"/>
  </sheetPr>
  <dimension ref="B1:BP129"/>
  <sheetViews>
    <sheetView zoomScale="70" zoomScaleNormal="70" workbookViewId="0">
      <pane xSplit="16" ySplit="8" topLeftCell="Q9" activePane="bottomRight" state="frozen"/>
      <selection pane="topRight" activeCell="Q1" sqref="Q1"/>
      <selection pane="bottomLeft" activeCell="A9" sqref="A9"/>
      <selection pane="bottomRight" activeCell="B17" sqref="B17"/>
    </sheetView>
  </sheetViews>
  <sheetFormatPr baseColWidth="10" defaultColWidth="11.44140625" defaultRowHeight="15" customHeight="1" outlineLevelCol="1" x14ac:dyDescent="0.25"/>
  <cols>
    <col min="1" max="1" width="2.6640625" style="1" customWidth="1"/>
    <col min="2" max="2" width="25.6640625" style="1" customWidth="1"/>
    <col min="3" max="3" width="10.33203125" style="1" customWidth="1"/>
    <col min="4" max="4" width="11.6640625" style="1" customWidth="1"/>
    <col min="5" max="5" width="11.6640625" style="16" customWidth="1"/>
    <col min="6" max="15" width="11.6640625" style="1" customWidth="1"/>
    <col min="16" max="16" width="13.6640625" style="1" customWidth="1"/>
    <col min="17" max="28" width="11.6640625" style="1" hidden="1" customWidth="1" outlineLevel="1"/>
    <col min="29" max="29" width="13.6640625" style="1" customWidth="1" collapsed="1"/>
    <col min="30" max="41" width="11.6640625" style="1" hidden="1" customWidth="1" outlineLevel="1"/>
    <col min="42" max="42" width="13.6640625" style="1" customWidth="1" collapsed="1"/>
    <col min="43" max="54" width="11.6640625" style="1" hidden="1" customWidth="1" outlineLevel="1"/>
    <col min="55" max="55" width="13.6640625" style="1" customWidth="1" collapsed="1"/>
    <col min="56" max="67" width="11.6640625" style="1" hidden="1" customWidth="1" outlineLevel="1"/>
    <col min="68" max="68" width="13.6640625" style="1" customWidth="1" collapsed="1"/>
    <col min="69" max="84" width="10.33203125" style="1" customWidth="1"/>
    <col min="85" max="16384" width="11.44140625" style="1"/>
  </cols>
  <sheetData>
    <row r="1" spans="2:68" ht="15" customHeight="1" thickBot="1" x14ac:dyDescent="0.3"/>
    <row r="2" spans="2:68" ht="30" customHeight="1" thickBot="1" x14ac:dyDescent="0.3">
      <c r="B2" s="433" t="s">
        <v>211</v>
      </c>
      <c r="C2" s="434"/>
      <c r="D2" s="434"/>
      <c r="E2" s="434"/>
      <c r="F2" s="434"/>
      <c r="G2" s="434"/>
      <c r="H2" s="434"/>
      <c r="I2" s="434"/>
      <c r="J2" s="434"/>
      <c r="K2" s="434"/>
      <c r="L2" s="434"/>
      <c r="M2" s="434"/>
      <c r="N2" s="434"/>
      <c r="O2" s="434"/>
      <c r="P2" s="43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5"/>
    </row>
    <row r="5" spans="2:68" s="8" customFormat="1"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68" ht="15" customHeight="1" x14ac:dyDescent="0.25">
      <c r="E6" s="1"/>
      <c r="P6" s="405"/>
      <c r="AC6" s="405"/>
      <c r="AP6" s="405"/>
      <c r="BC6" s="405"/>
      <c r="BP6" s="405"/>
    </row>
    <row r="7" spans="2:68" s="8" customFormat="1" ht="15" customHeight="1" x14ac:dyDescent="0.25">
      <c r="B7" s="1"/>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10" spans="2:68" ht="15" customHeight="1" x14ac:dyDescent="0.25">
      <c r="B10" s="222" t="s">
        <v>28</v>
      </c>
      <c r="C10" s="213"/>
      <c r="D10" s="196">
        <f>D12+D34+D56</f>
        <v>0</v>
      </c>
      <c r="E10" s="196">
        <f t="shared" ref="E10:O10" si="0">E12+E34+E56</f>
        <v>0</v>
      </c>
      <c r="F10" s="196">
        <f t="shared" si="0"/>
        <v>0</v>
      </c>
      <c r="G10" s="196">
        <f t="shared" si="0"/>
        <v>0</v>
      </c>
      <c r="H10" s="196">
        <f t="shared" si="0"/>
        <v>0</v>
      </c>
      <c r="I10" s="196">
        <f t="shared" si="0"/>
        <v>0</v>
      </c>
      <c r="J10" s="196">
        <f t="shared" si="0"/>
        <v>0</v>
      </c>
      <c r="K10" s="196">
        <f t="shared" si="0"/>
        <v>0</v>
      </c>
      <c r="L10" s="196">
        <f t="shared" si="0"/>
        <v>0</v>
      </c>
      <c r="M10" s="196">
        <f t="shared" si="0"/>
        <v>0</v>
      </c>
      <c r="N10" s="196">
        <f t="shared" si="0"/>
        <v>0</v>
      </c>
      <c r="O10" s="196">
        <f t="shared" si="0"/>
        <v>0</v>
      </c>
      <c r="P10" s="196">
        <f>P12+P34+P56</f>
        <v>0</v>
      </c>
      <c r="Q10" s="196">
        <f t="shared" ref="Q10:AB10" si="1">Q12+Q34+Q56</f>
        <v>0</v>
      </c>
      <c r="R10" s="196">
        <f t="shared" si="1"/>
        <v>0</v>
      </c>
      <c r="S10" s="196">
        <f t="shared" si="1"/>
        <v>0</v>
      </c>
      <c r="T10" s="196">
        <f t="shared" si="1"/>
        <v>0</v>
      </c>
      <c r="U10" s="196">
        <f t="shared" si="1"/>
        <v>0</v>
      </c>
      <c r="V10" s="196">
        <f t="shared" si="1"/>
        <v>0</v>
      </c>
      <c r="W10" s="196">
        <f t="shared" si="1"/>
        <v>0</v>
      </c>
      <c r="X10" s="196">
        <f t="shared" si="1"/>
        <v>0</v>
      </c>
      <c r="Y10" s="196">
        <f t="shared" si="1"/>
        <v>0</v>
      </c>
      <c r="Z10" s="196">
        <f t="shared" si="1"/>
        <v>0</v>
      </c>
      <c r="AA10" s="196">
        <f t="shared" si="1"/>
        <v>0</v>
      </c>
      <c r="AB10" s="196">
        <f t="shared" si="1"/>
        <v>0</v>
      </c>
      <c r="AC10" s="196">
        <f>AC12+AC34+AC56</f>
        <v>0</v>
      </c>
      <c r="AD10" s="196">
        <f t="shared" ref="AD10:AO10" si="2">AD12+AD34+AD56</f>
        <v>0</v>
      </c>
      <c r="AE10" s="196">
        <f t="shared" si="2"/>
        <v>0</v>
      </c>
      <c r="AF10" s="196">
        <f t="shared" si="2"/>
        <v>0</v>
      </c>
      <c r="AG10" s="196">
        <f t="shared" si="2"/>
        <v>0</v>
      </c>
      <c r="AH10" s="196">
        <f t="shared" si="2"/>
        <v>0</v>
      </c>
      <c r="AI10" s="196">
        <f t="shared" si="2"/>
        <v>0</v>
      </c>
      <c r="AJ10" s="196">
        <f t="shared" si="2"/>
        <v>0</v>
      </c>
      <c r="AK10" s="196">
        <f t="shared" si="2"/>
        <v>0</v>
      </c>
      <c r="AL10" s="196">
        <f t="shared" si="2"/>
        <v>0</v>
      </c>
      <c r="AM10" s="196">
        <f t="shared" si="2"/>
        <v>0</v>
      </c>
      <c r="AN10" s="196">
        <f t="shared" si="2"/>
        <v>0</v>
      </c>
      <c r="AO10" s="196">
        <f t="shared" si="2"/>
        <v>0</v>
      </c>
      <c r="AP10" s="196">
        <f>AP12+AP34+AP56</f>
        <v>0</v>
      </c>
      <c r="AQ10" s="196">
        <f t="shared" ref="AQ10:BB10" si="3">AQ12+AQ34+AQ56</f>
        <v>0</v>
      </c>
      <c r="AR10" s="196">
        <f t="shared" si="3"/>
        <v>0</v>
      </c>
      <c r="AS10" s="196">
        <f t="shared" si="3"/>
        <v>0</v>
      </c>
      <c r="AT10" s="196">
        <f t="shared" si="3"/>
        <v>0</v>
      </c>
      <c r="AU10" s="196">
        <f t="shared" si="3"/>
        <v>0</v>
      </c>
      <c r="AV10" s="196">
        <f t="shared" si="3"/>
        <v>0</v>
      </c>
      <c r="AW10" s="196">
        <f t="shared" si="3"/>
        <v>0</v>
      </c>
      <c r="AX10" s="196">
        <f t="shared" si="3"/>
        <v>0</v>
      </c>
      <c r="AY10" s="196">
        <f t="shared" si="3"/>
        <v>0</v>
      </c>
      <c r="AZ10" s="196">
        <f t="shared" si="3"/>
        <v>0</v>
      </c>
      <c r="BA10" s="196">
        <f t="shared" si="3"/>
        <v>0</v>
      </c>
      <c r="BB10" s="196">
        <f t="shared" si="3"/>
        <v>0</v>
      </c>
      <c r="BC10" s="196">
        <f>BC12+BC34+BC56</f>
        <v>0</v>
      </c>
      <c r="BD10" s="196">
        <f t="shared" ref="BD10:BO10" si="4">BD12+BD34+BD56</f>
        <v>0</v>
      </c>
      <c r="BE10" s="196">
        <f t="shared" si="4"/>
        <v>0</v>
      </c>
      <c r="BF10" s="196">
        <f t="shared" si="4"/>
        <v>0</v>
      </c>
      <c r="BG10" s="196">
        <f t="shared" si="4"/>
        <v>0</v>
      </c>
      <c r="BH10" s="196">
        <f t="shared" si="4"/>
        <v>0</v>
      </c>
      <c r="BI10" s="196">
        <f t="shared" si="4"/>
        <v>0</v>
      </c>
      <c r="BJ10" s="196">
        <f t="shared" si="4"/>
        <v>0</v>
      </c>
      <c r="BK10" s="196">
        <f t="shared" si="4"/>
        <v>0</v>
      </c>
      <c r="BL10" s="196">
        <f t="shared" si="4"/>
        <v>0</v>
      </c>
      <c r="BM10" s="196">
        <f t="shared" si="4"/>
        <v>0</v>
      </c>
      <c r="BN10" s="196">
        <f t="shared" si="4"/>
        <v>0</v>
      </c>
      <c r="BO10" s="196">
        <f t="shared" si="4"/>
        <v>0</v>
      </c>
      <c r="BP10" s="197">
        <f>BP12+BP34+BP56</f>
        <v>0</v>
      </c>
    </row>
    <row r="11" spans="2:68" ht="15" customHeight="1" x14ac:dyDescent="0.25">
      <c r="E11" s="1"/>
      <c r="P11" s="45"/>
      <c r="AC11" s="45"/>
      <c r="AP11" s="45"/>
      <c r="BC11" s="45"/>
      <c r="BP11" s="45"/>
    </row>
    <row r="12" spans="2:68" ht="15" customHeight="1" x14ac:dyDescent="0.25">
      <c r="B12" s="222" t="s">
        <v>212</v>
      </c>
      <c r="C12" s="213"/>
      <c r="D12" s="196">
        <f>SUM(D13:D32)</f>
        <v>0</v>
      </c>
      <c r="E12" s="196">
        <f t="shared" ref="E12:O12" si="5">SUM(E13:E32)</f>
        <v>0</v>
      </c>
      <c r="F12" s="196">
        <f t="shared" si="5"/>
        <v>0</v>
      </c>
      <c r="G12" s="196">
        <f t="shared" si="5"/>
        <v>0</v>
      </c>
      <c r="H12" s="196">
        <f t="shared" si="5"/>
        <v>0</v>
      </c>
      <c r="I12" s="196">
        <f t="shared" si="5"/>
        <v>0</v>
      </c>
      <c r="J12" s="196">
        <f t="shared" si="5"/>
        <v>0</v>
      </c>
      <c r="K12" s="196">
        <f t="shared" si="5"/>
        <v>0</v>
      </c>
      <c r="L12" s="196">
        <f t="shared" si="5"/>
        <v>0</v>
      </c>
      <c r="M12" s="196">
        <f t="shared" si="5"/>
        <v>0</v>
      </c>
      <c r="N12" s="196">
        <f t="shared" si="5"/>
        <v>0</v>
      </c>
      <c r="O12" s="196">
        <f t="shared" si="5"/>
        <v>0</v>
      </c>
      <c r="P12" s="196">
        <f t="shared" ref="P12:AU12" si="6">SUM(P13:P32)</f>
        <v>0</v>
      </c>
      <c r="Q12" s="196">
        <f t="shared" si="6"/>
        <v>0</v>
      </c>
      <c r="R12" s="196">
        <f t="shared" si="6"/>
        <v>0</v>
      </c>
      <c r="S12" s="196">
        <f t="shared" si="6"/>
        <v>0</v>
      </c>
      <c r="T12" s="196">
        <f t="shared" si="6"/>
        <v>0</v>
      </c>
      <c r="U12" s="196">
        <f t="shared" si="6"/>
        <v>0</v>
      </c>
      <c r="V12" s="196">
        <f t="shared" si="6"/>
        <v>0</v>
      </c>
      <c r="W12" s="196">
        <f t="shared" si="6"/>
        <v>0</v>
      </c>
      <c r="X12" s="196">
        <f t="shared" si="6"/>
        <v>0</v>
      </c>
      <c r="Y12" s="196">
        <f t="shared" si="6"/>
        <v>0</v>
      </c>
      <c r="Z12" s="196">
        <f t="shared" si="6"/>
        <v>0</v>
      </c>
      <c r="AA12" s="196">
        <f t="shared" si="6"/>
        <v>0</v>
      </c>
      <c r="AB12" s="196">
        <f t="shared" si="6"/>
        <v>0</v>
      </c>
      <c r="AC12" s="196">
        <f t="shared" si="6"/>
        <v>0</v>
      </c>
      <c r="AD12" s="196">
        <f t="shared" si="6"/>
        <v>0</v>
      </c>
      <c r="AE12" s="196">
        <f t="shared" si="6"/>
        <v>0</v>
      </c>
      <c r="AF12" s="196">
        <f t="shared" si="6"/>
        <v>0</v>
      </c>
      <c r="AG12" s="196">
        <f t="shared" si="6"/>
        <v>0</v>
      </c>
      <c r="AH12" s="196">
        <f t="shared" si="6"/>
        <v>0</v>
      </c>
      <c r="AI12" s="196">
        <f t="shared" si="6"/>
        <v>0</v>
      </c>
      <c r="AJ12" s="196">
        <f t="shared" si="6"/>
        <v>0</v>
      </c>
      <c r="AK12" s="196">
        <f t="shared" si="6"/>
        <v>0</v>
      </c>
      <c r="AL12" s="196">
        <f t="shared" si="6"/>
        <v>0</v>
      </c>
      <c r="AM12" s="196">
        <f t="shared" si="6"/>
        <v>0</v>
      </c>
      <c r="AN12" s="196">
        <f t="shared" si="6"/>
        <v>0</v>
      </c>
      <c r="AO12" s="196">
        <f t="shared" si="6"/>
        <v>0</v>
      </c>
      <c r="AP12" s="196">
        <f t="shared" si="6"/>
        <v>0</v>
      </c>
      <c r="AQ12" s="196">
        <f t="shared" si="6"/>
        <v>0</v>
      </c>
      <c r="AR12" s="196">
        <f t="shared" si="6"/>
        <v>0</v>
      </c>
      <c r="AS12" s="196">
        <f t="shared" si="6"/>
        <v>0</v>
      </c>
      <c r="AT12" s="196">
        <f t="shared" si="6"/>
        <v>0</v>
      </c>
      <c r="AU12" s="196">
        <f t="shared" si="6"/>
        <v>0</v>
      </c>
      <c r="AV12" s="196">
        <f t="shared" ref="AV12:BP12" si="7">SUM(AV13:AV32)</f>
        <v>0</v>
      </c>
      <c r="AW12" s="196">
        <f t="shared" si="7"/>
        <v>0</v>
      </c>
      <c r="AX12" s="196">
        <f t="shared" si="7"/>
        <v>0</v>
      </c>
      <c r="AY12" s="196">
        <f t="shared" si="7"/>
        <v>0</v>
      </c>
      <c r="AZ12" s="196">
        <f t="shared" si="7"/>
        <v>0</v>
      </c>
      <c r="BA12" s="196">
        <f t="shared" si="7"/>
        <v>0</v>
      </c>
      <c r="BB12" s="196">
        <f t="shared" si="7"/>
        <v>0</v>
      </c>
      <c r="BC12" s="196">
        <f t="shared" si="7"/>
        <v>0</v>
      </c>
      <c r="BD12" s="196">
        <f t="shared" si="7"/>
        <v>0</v>
      </c>
      <c r="BE12" s="196">
        <f t="shared" si="7"/>
        <v>0</v>
      </c>
      <c r="BF12" s="196">
        <f t="shared" si="7"/>
        <v>0</v>
      </c>
      <c r="BG12" s="196">
        <f t="shared" si="7"/>
        <v>0</v>
      </c>
      <c r="BH12" s="196">
        <f t="shared" si="7"/>
        <v>0</v>
      </c>
      <c r="BI12" s="196">
        <f t="shared" si="7"/>
        <v>0</v>
      </c>
      <c r="BJ12" s="196">
        <f t="shared" si="7"/>
        <v>0</v>
      </c>
      <c r="BK12" s="196">
        <f t="shared" si="7"/>
        <v>0</v>
      </c>
      <c r="BL12" s="196">
        <f t="shared" si="7"/>
        <v>0</v>
      </c>
      <c r="BM12" s="196">
        <f t="shared" si="7"/>
        <v>0</v>
      </c>
      <c r="BN12" s="196">
        <f t="shared" si="7"/>
        <v>0</v>
      </c>
      <c r="BO12" s="196">
        <f t="shared" si="7"/>
        <v>0</v>
      </c>
      <c r="BP12" s="197">
        <f t="shared" si="7"/>
        <v>0</v>
      </c>
    </row>
    <row r="13" spans="2:68" ht="15" customHeight="1" x14ac:dyDescent="0.25">
      <c r="B13" s="127" t="str">
        <f t="shared" ref="B13:B24" si="8">+B65</f>
        <v>Bediende 1</v>
      </c>
      <c r="C13" s="211"/>
      <c r="D13" s="184">
        <f t="shared" ref="D13:O13" si="9">IF($F65&gt;(12-MONTH(D$7)),$K65/12,0)</f>
        <v>0</v>
      </c>
      <c r="E13" s="184">
        <f t="shared" si="9"/>
        <v>0</v>
      </c>
      <c r="F13" s="184">
        <f t="shared" si="9"/>
        <v>0</v>
      </c>
      <c r="G13" s="184">
        <f t="shared" si="9"/>
        <v>0</v>
      </c>
      <c r="H13" s="184">
        <f t="shared" si="9"/>
        <v>0</v>
      </c>
      <c r="I13" s="184">
        <f t="shared" si="9"/>
        <v>0</v>
      </c>
      <c r="J13" s="184">
        <f t="shared" si="9"/>
        <v>0</v>
      </c>
      <c r="K13" s="184">
        <f t="shared" si="9"/>
        <v>0</v>
      </c>
      <c r="L13" s="184">
        <f t="shared" si="9"/>
        <v>0</v>
      </c>
      <c r="M13" s="184">
        <f t="shared" si="9"/>
        <v>0</v>
      </c>
      <c r="N13" s="184">
        <f t="shared" si="9"/>
        <v>0</v>
      </c>
      <c r="O13" s="184">
        <f t="shared" si="9"/>
        <v>0</v>
      </c>
      <c r="P13" s="193">
        <f t="shared" ref="P13:P32" si="10">SUM(D13:O13)</f>
        <v>0</v>
      </c>
      <c r="Q13" s="184">
        <f t="shared" ref="Q13:AB13" si="11">IF($G65&gt;(12-MONTH(Q$7)),$L65/12,0)</f>
        <v>0</v>
      </c>
      <c r="R13" s="184">
        <f t="shared" si="11"/>
        <v>0</v>
      </c>
      <c r="S13" s="184">
        <f t="shared" si="11"/>
        <v>0</v>
      </c>
      <c r="T13" s="184">
        <f t="shared" si="11"/>
        <v>0</v>
      </c>
      <c r="U13" s="184">
        <f t="shared" si="11"/>
        <v>0</v>
      </c>
      <c r="V13" s="184">
        <f t="shared" si="11"/>
        <v>0</v>
      </c>
      <c r="W13" s="184">
        <f t="shared" si="11"/>
        <v>0</v>
      </c>
      <c r="X13" s="184">
        <f t="shared" si="11"/>
        <v>0</v>
      </c>
      <c r="Y13" s="184">
        <f t="shared" si="11"/>
        <v>0</v>
      </c>
      <c r="Z13" s="184">
        <f t="shared" si="11"/>
        <v>0</v>
      </c>
      <c r="AA13" s="184">
        <f t="shared" si="11"/>
        <v>0</v>
      </c>
      <c r="AB13" s="184">
        <f t="shared" si="11"/>
        <v>0</v>
      </c>
      <c r="AC13" s="193">
        <f t="shared" ref="AC13:AC32" si="12">SUM(Q13:AB13)</f>
        <v>0</v>
      </c>
      <c r="AD13" s="184">
        <f t="shared" ref="AD13:AO13" si="13">IF($H65&gt;(12-MONTH(AD$7)),$M65/12,0)</f>
        <v>0</v>
      </c>
      <c r="AE13" s="184">
        <f t="shared" si="13"/>
        <v>0</v>
      </c>
      <c r="AF13" s="184">
        <f t="shared" si="13"/>
        <v>0</v>
      </c>
      <c r="AG13" s="184">
        <f t="shared" si="13"/>
        <v>0</v>
      </c>
      <c r="AH13" s="184">
        <f t="shared" si="13"/>
        <v>0</v>
      </c>
      <c r="AI13" s="184">
        <f t="shared" si="13"/>
        <v>0</v>
      </c>
      <c r="AJ13" s="184">
        <f t="shared" si="13"/>
        <v>0</v>
      </c>
      <c r="AK13" s="184">
        <f t="shared" si="13"/>
        <v>0</v>
      </c>
      <c r="AL13" s="184">
        <f t="shared" si="13"/>
        <v>0</v>
      </c>
      <c r="AM13" s="184">
        <f t="shared" si="13"/>
        <v>0</v>
      </c>
      <c r="AN13" s="184">
        <f t="shared" si="13"/>
        <v>0</v>
      </c>
      <c r="AO13" s="184">
        <f t="shared" si="13"/>
        <v>0</v>
      </c>
      <c r="AP13" s="193">
        <f t="shared" ref="AP13:AP32" si="14">SUM(AD13:AO13)</f>
        <v>0</v>
      </c>
      <c r="AQ13" s="184">
        <f t="shared" ref="AQ13:BB13" si="15">IF($I65&gt;(12-MONTH(AQ$7)),$N65/12,0)</f>
        <v>0</v>
      </c>
      <c r="AR13" s="184">
        <f t="shared" si="15"/>
        <v>0</v>
      </c>
      <c r="AS13" s="184">
        <f t="shared" si="15"/>
        <v>0</v>
      </c>
      <c r="AT13" s="184">
        <f t="shared" si="15"/>
        <v>0</v>
      </c>
      <c r="AU13" s="184">
        <f t="shared" si="15"/>
        <v>0</v>
      </c>
      <c r="AV13" s="184">
        <f t="shared" si="15"/>
        <v>0</v>
      </c>
      <c r="AW13" s="184">
        <f t="shared" si="15"/>
        <v>0</v>
      </c>
      <c r="AX13" s="184">
        <f t="shared" si="15"/>
        <v>0</v>
      </c>
      <c r="AY13" s="184">
        <f t="shared" si="15"/>
        <v>0</v>
      </c>
      <c r="AZ13" s="184">
        <f t="shared" si="15"/>
        <v>0</v>
      </c>
      <c r="BA13" s="184">
        <f t="shared" si="15"/>
        <v>0</v>
      </c>
      <c r="BB13" s="184">
        <f t="shared" si="15"/>
        <v>0</v>
      </c>
      <c r="BC13" s="193">
        <f t="shared" ref="BC13:BC32" si="16">SUM(AQ13:BB13)</f>
        <v>0</v>
      </c>
      <c r="BD13" s="184">
        <f t="shared" ref="BD13:BO13" si="17">IF($J65&gt;(12-MONTH(BD$7)),$O65/12,0)</f>
        <v>0</v>
      </c>
      <c r="BE13" s="184">
        <f t="shared" si="17"/>
        <v>0</v>
      </c>
      <c r="BF13" s="184">
        <f t="shared" si="17"/>
        <v>0</v>
      </c>
      <c r="BG13" s="184">
        <f t="shared" si="17"/>
        <v>0</v>
      </c>
      <c r="BH13" s="184">
        <f t="shared" si="17"/>
        <v>0</v>
      </c>
      <c r="BI13" s="184">
        <f t="shared" si="17"/>
        <v>0</v>
      </c>
      <c r="BJ13" s="184">
        <f t="shared" si="17"/>
        <v>0</v>
      </c>
      <c r="BK13" s="184">
        <f t="shared" si="17"/>
        <v>0</v>
      </c>
      <c r="BL13" s="184">
        <f t="shared" si="17"/>
        <v>0</v>
      </c>
      <c r="BM13" s="184">
        <f t="shared" si="17"/>
        <v>0</v>
      </c>
      <c r="BN13" s="184">
        <f t="shared" si="17"/>
        <v>0</v>
      </c>
      <c r="BO13" s="184">
        <f t="shared" si="17"/>
        <v>0</v>
      </c>
      <c r="BP13" s="193">
        <f t="shared" ref="BP13:BP32" si="18">SUM(BD13:BO13)</f>
        <v>0</v>
      </c>
    </row>
    <row r="14" spans="2:68" ht="15" customHeight="1" x14ac:dyDescent="0.25">
      <c r="B14" s="127" t="str">
        <f t="shared" si="8"/>
        <v>Bediende 2</v>
      </c>
      <c r="C14" s="211"/>
      <c r="D14" s="184">
        <f t="shared" ref="D14:O14" si="19">IF($F66&gt;(12-MONTH(D$7)),$K66/12,0)</f>
        <v>0</v>
      </c>
      <c r="E14" s="184">
        <f t="shared" si="19"/>
        <v>0</v>
      </c>
      <c r="F14" s="184">
        <f t="shared" si="19"/>
        <v>0</v>
      </c>
      <c r="G14" s="184">
        <f t="shared" si="19"/>
        <v>0</v>
      </c>
      <c r="H14" s="184">
        <f t="shared" si="19"/>
        <v>0</v>
      </c>
      <c r="I14" s="184">
        <f t="shared" si="19"/>
        <v>0</v>
      </c>
      <c r="J14" s="184">
        <f t="shared" si="19"/>
        <v>0</v>
      </c>
      <c r="K14" s="184">
        <f t="shared" si="19"/>
        <v>0</v>
      </c>
      <c r="L14" s="184">
        <f t="shared" si="19"/>
        <v>0</v>
      </c>
      <c r="M14" s="184">
        <f t="shared" si="19"/>
        <v>0</v>
      </c>
      <c r="N14" s="184">
        <f t="shared" si="19"/>
        <v>0</v>
      </c>
      <c r="O14" s="184">
        <f t="shared" si="19"/>
        <v>0</v>
      </c>
      <c r="P14" s="193">
        <f t="shared" si="10"/>
        <v>0</v>
      </c>
      <c r="Q14" s="184">
        <f t="shared" ref="Q14:AB14" si="20">IF($G66&gt;(12-MONTH(Q$7)),$L66/12,0)</f>
        <v>0</v>
      </c>
      <c r="R14" s="184">
        <f t="shared" si="20"/>
        <v>0</v>
      </c>
      <c r="S14" s="184">
        <f t="shared" si="20"/>
        <v>0</v>
      </c>
      <c r="T14" s="184">
        <f t="shared" si="20"/>
        <v>0</v>
      </c>
      <c r="U14" s="184">
        <f t="shared" si="20"/>
        <v>0</v>
      </c>
      <c r="V14" s="184">
        <f t="shared" si="20"/>
        <v>0</v>
      </c>
      <c r="W14" s="184">
        <f t="shared" si="20"/>
        <v>0</v>
      </c>
      <c r="X14" s="184">
        <f t="shared" si="20"/>
        <v>0</v>
      </c>
      <c r="Y14" s="184">
        <f t="shared" si="20"/>
        <v>0</v>
      </c>
      <c r="Z14" s="184">
        <f t="shared" si="20"/>
        <v>0</v>
      </c>
      <c r="AA14" s="184">
        <f t="shared" si="20"/>
        <v>0</v>
      </c>
      <c r="AB14" s="184">
        <f t="shared" si="20"/>
        <v>0</v>
      </c>
      <c r="AC14" s="193">
        <f t="shared" si="12"/>
        <v>0</v>
      </c>
      <c r="AD14" s="184">
        <f t="shared" ref="AD14:AO14" si="21">IF($H66&gt;(12-MONTH(AD$7)),$M66/12,0)</f>
        <v>0</v>
      </c>
      <c r="AE14" s="184">
        <f t="shared" si="21"/>
        <v>0</v>
      </c>
      <c r="AF14" s="184">
        <f t="shared" si="21"/>
        <v>0</v>
      </c>
      <c r="AG14" s="184">
        <f t="shared" si="21"/>
        <v>0</v>
      </c>
      <c r="AH14" s="184">
        <f t="shared" si="21"/>
        <v>0</v>
      </c>
      <c r="AI14" s="184">
        <f t="shared" si="21"/>
        <v>0</v>
      </c>
      <c r="AJ14" s="184">
        <f t="shared" si="21"/>
        <v>0</v>
      </c>
      <c r="AK14" s="184">
        <f t="shared" si="21"/>
        <v>0</v>
      </c>
      <c r="AL14" s="184">
        <f t="shared" si="21"/>
        <v>0</v>
      </c>
      <c r="AM14" s="184">
        <f t="shared" si="21"/>
        <v>0</v>
      </c>
      <c r="AN14" s="184">
        <f t="shared" si="21"/>
        <v>0</v>
      </c>
      <c r="AO14" s="184">
        <f t="shared" si="21"/>
        <v>0</v>
      </c>
      <c r="AP14" s="193">
        <f t="shared" si="14"/>
        <v>0</v>
      </c>
      <c r="AQ14" s="184">
        <f t="shared" ref="AQ14:BB14" si="22">IF($I66&gt;(12-MONTH(AQ$7)),$N66/12,0)</f>
        <v>0</v>
      </c>
      <c r="AR14" s="184">
        <f t="shared" si="22"/>
        <v>0</v>
      </c>
      <c r="AS14" s="184">
        <f t="shared" si="22"/>
        <v>0</v>
      </c>
      <c r="AT14" s="184">
        <f t="shared" si="22"/>
        <v>0</v>
      </c>
      <c r="AU14" s="184">
        <f t="shared" si="22"/>
        <v>0</v>
      </c>
      <c r="AV14" s="184">
        <f t="shared" si="22"/>
        <v>0</v>
      </c>
      <c r="AW14" s="184">
        <f t="shared" si="22"/>
        <v>0</v>
      </c>
      <c r="AX14" s="184">
        <f t="shared" si="22"/>
        <v>0</v>
      </c>
      <c r="AY14" s="184">
        <f t="shared" si="22"/>
        <v>0</v>
      </c>
      <c r="AZ14" s="184">
        <f t="shared" si="22"/>
        <v>0</v>
      </c>
      <c r="BA14" s="184">
        <f t="shared" si="22"/>
        <v>0</v>
      </c>
      <c r="BB14" s="184">
        <f t="shared" si="22"/>
        <v>0</v>
      </c>
      <c r="BC14" s="193">
        <f t="shared" si="16"/>
        <v>0</v>
      </c>
      <c r="BD14" s="184">
        <f t="shared" ref="BD14:BO14" si="23">IF($J66&gt;(12-MONTH(BD$7)),$O66/12,0)</f>
        <v>0</v>
      </c>
      <c r="BE14" s="184">
        <f t="shared" si="23"/>
        <v>0</v>
      </c>
      <c r="BF14" s="184">
        <f t="shared" si="23"/>
        <v>0</v>
      </c>
      <c r="BG14" s="184">
        <f t="shared" si="23"/>
        <v>0</v>
      </c>
      <c r="BH14" s="184">
        <f t="shared" si="23"/>
        <v>0</v>
      </c>
      <c r="BI14" s="184">
        <f t="shared" si="23"/>
        <v>0</v>
      </c>
      <c r="BJ14" s="184">
        <f t="shared" si="23"/>
        <v>0</v>
      </c>
      <c r="BK14" s="184">
        <f t="shared" si="23"/>
        <v>0</v>
      </c>
      <c r="BL14" s="184">
        <f t="shared" si="23"/>
        <v>0</v>
      </c>
      <c r="BM14" s="184">
        <f t="shared" si="23"/>
        <v>0</v>
      </c>
      <c r="BN14" s="184">
        <f t="shared" si="23"/>
        <v>0</v>
      </c>
      <c r="BO14" s="184">
        <f t="shared" si="23"/>
        <v>0</v>
      </c>
      <c r="BP14" s="193">
        <f t="shared" si="18"/>
        <v>0</v>
      </c>
    </row>
    <row r="15" spans="2:68" ht="15" customHeight="1" x14ac:dyDescent="0.25">
      <c r="B15" s="127" t="str">
        <f t="shared" si="8"/>
        <v>Bediende 3</v>
      </c>
      <c r="C15" s="211"/>
      <c r="D15" s="184">
        <f t="shared" ref="D15:O15" si="24">IF($F67&gt;(12-MONTH(D$7)),$K67/12,0)</f>
        <v>0</v>
      </c>
      <c r="E15" s="184">
        <f t="shared" si="24"/>
        <v>0</v>
      </c>
      <c r="F15" s="184">
        <f t="shared" si="24"/>
        <v>0</v>
      </c>
      <c r="G15" s="184">
        <f t="shared" si="24"/>
        <v>0</v>
      </c>
      <c r="H15" s="184">
        <f t="shared" si="24"/>
        <v>0</v>
      </c>
      <c r="I15" s="184">
        <f t="shared" si="24"/>
        <v>0</v>
      </c>
      <c r="J15" s="184">
        <f t="shared" si="24"/>
        <v>0</v>
      </c>
      <c r="K15" s="184">
        <f t="shared" si="24"/>
        <v>0</v>
      </c>
      <c r="L15" s="184">
        <f t="shared" si="24"/>
        <v>0</v>
      </c>
      <c r="M15" s="184">
        <f t="shared" si="24"/>
        <v>0</v>
      </c>
      <c r="N15" s="184">
        <f t="shared" si="24"/>
        <v>0</v>
      </c>
      <c r="O15" s="184">
        <f t="shared" si="24"/>
        <v>0</v>
      </c>
      <c r="P15" s="193">
        <f t="shared" si="10"/>
        <v>0</v>
      </c>
      <c r="Q15" s="184">
        <f t="shared" ref="Q15:AB15" si="25">IF($G67&gt;(12-MONTH(Q$7)),$L67/12,0)</f>
        <v>0</v>
      </c>
      <c r="R15" s="184">
        <f t="shared" si="25"/>
        <v>0</v>
      </c>
      <c r="S15" s="184">
        <f t="shared" si="25"/>
        <v>0</v>
      </c>
      <c r="T15" s="184">
        <f t="shared" si="25"/>
        <v>0</v>
      </c>
      <c r="U15" s="184">
        <f t="shared" si="25"/>
        <v>0</v>
      </c>
      <c r="V15" s="184">
        <f t="shared" si="25"/>
        <v>0</v>
      </c>
      <c r="W15" s="184">
        <f t="shared" si="25"/>
        <v>0</v>
      </c>
      <c r="X15" s="184">
        <f t="shared" si="25"/>
        <v>0</v>
      </c>
      <c r="Y15" s="184">
        <f t="shared" si="25"/>
        <v>0</v>
      </c>
      <c r="Z15" s="184">
        <f t="shared" si="25"/>
        <v>0</v>
      </c>
      <c r="AA15" s="184">
        <f t="shared" si="25"/>
        <v>0</v>
      </c>
      <c r="AB15" s="184">
        <f t="shared" si="25"/>
        <v>0</v>
      </c>
      <c r="AC15" s="193">
        <f t="shared" si="12"/>
        <v>0</v>
      </c>
      <c r="AD15" s="184">
        <f t="shared" ref="AD15:AO15" si="26">IF($H67&gt;(12-MONTH(AD$7)),$M67/12,0)</f>
        <v>0</v>
      </c>
      <c r="AE15" s="184">
        <f t="shared" si="26"/>
        <v>0</v>
      </c>
      <c r="AF15" s="184">
        <f t="shared" si="26"/>
        <v>0</v>
      </c>
      <c r="AG15" s="184">
        <f t="shared" si="26"/>
        <v>0</v>
      </c>
      <c r="AH15" s="184">
        <f t="shared" si="26"/>
        <v>0</v>
      </c>
      <c r="AI15" s="184">
        <f t="shared" si="26"/>
        <v>0</v>
      </c>
      <c r="AJ15" s="184">
        <f t="shared" si="26"/>
        <v>0</v>
      </c>
      <c r="AK15" s="184">
        <f t="shared" si="26"/>
        <v>0</v>
      </c>
      <c r="AL15" s="184">
        <f t="shared" si="26"/>
        <v>0</v>
      </c>
      <c r="AM15" s="184">
        <f t="shared" si="26"/>
        <v>0</v>
      </c>
      <c r="AN15" s="184">
        <f t="shared" si="26"/>
        <v>0</v>
      </c>
      <c r="AO15" s="184">
        <f t="shared" si="26"/>
        <v>0</v>
      </c>
      <c r="AP15" s="193">
        <f t="shared" si="14"/>
        <v>0</v>
      </c>
      <c r="AQ15" s="184">
        <f t="shared" ref="AQ15:BB15" si="27">IF($I67&gt;(12-MONTH(AQ$7)),$N67/12,0)</f>
        <v>0</v>
      </c>
      <c r="AR15" s="184">
        <f t="shared" si="27"/>
        <v>0</v>
      </c>
      <c r="AS15" s="184">
        <f t="shared" si="27"/>
        <v>0</v>
      </c>
      <c r="AT15" s="184">
        <f t="shared" si="27"/>
        <v>0</v>
      </c>
      <c r="AU15" s="184">
        <f t="shared" si="27"/>
        <v>0</v>
      </c>
      <c r="AV15" s="184">
        <f t="shared" si="27"/>
        <v>0</v>
      </c>
      <c r="AW15" s="184">
        <f t="shared" si="27"/>
        <v>0</v>
      </c>
      <c r="AX15" s="184">
        <f t="shared" si="27"/>
        <v>0</v>
      </c>
      <c r="AY15" s="184">
        <f t="shared" si="27"/>
        <v>0</v>
      </c>
      <c r="AZ15" s="184">
        <f t="shared" si="27"/>
        <v>0</v>
      </c>
      <c r="BA15" s="184">
        <f t="shared" si="27"/>
        <v>0</v>
      </c>
      <c r="BB15" s="184">
        <f t="shared" si="27"/>
        <v>0</v>
      </c>
      <c r="BC15" s="193">
        <f t="shared" si="16"/>
        <v>0</v>
      </c>
      <c r="BD15" s="184">
        <f t="shared" ref="BD15:BO15" si="28">IF($J67&gt;(12-MONTH(BD$7)),$O67/12,0)</f>
        <v>0</v>
      </c>
      <c r="BE15" s="184">
        <f t="shared" si="28"/>
        <v>0</v>
      </c>
      <c r="BF15" s="184">
        <f t="shared" si="28"/>
        <v>0</v>
      </c>
      <c r="BG15" s="184">
        <f t="shared" si="28"/>
        <v>0</v>
      </c>
      <c r="BH15" s="184">
        <f t="shared" si="28"/>
        <v>0</v>
      </c>
      <c r="BI15" s="184">
        <f t="shared" si="28"/>
        <v>0</v>
      </c>
      <c r="BJ15" s="184">
        <f t="shared" si="28"/>
        <v>0</v>
      </c>
      <c r="BK15" s="184">
        <f t="shared" si="28"/>
        <v>0</v>
      </c>
      <c r="BL15" s="184">
        <f t="shared" si="28"/>
        <v>0</v>
      </c>
      <c r="BM15" s="184">
        <f t="shared" si="28"/>
        <v>0</v>
      </c>
      <c r="BN15" s="184">
        <f t="shared" si="28"/>
        <v>0</v>
      </c>
      <c r="BO15" s="184">
        <f t="shared" si="28"/>
        <v>0</v>
      </c>
      <c r="BP15" s="193">
        <f t="shared" si="18"/>
        <v>0</v>
      </c>
    </row>
    <row r="16" spans="2:68" ht="15" customHeight="1" x14ac:dyDescent="0.25">
      <c r="B16" s="127" t="str">
        <f t="shared" si="8"/>
        <v>Bediende 4</v>
      </c>
      <c r="C16" s="211"/>
      <c r="D16" s="184">
        <f t="shared" ref="D16:O16" si="29">IF($F68&gt;(12-MONTH(D$7)),$K68/12,0)</f>
        <v>0</v>
      </c>
      <c r="E16" s="184">
        <f t="shared" si="29"/>
        <v>0</v>
      </c>
      <c r="F16" s="184">
        <f t="shared" si="29"/>
        <v>0</v>
      </c>
      <c r="G16" s="184">
        <f t="shared" si="29"/>
        <v>0</v>
      </c>
      <c r="H16" s="184">
        <f t="shared" si="29"/>
        <v>0</v>
      </c>
      <c r="I16" s="184">
        <f t="shared" si="29"/>
        <v>0</v>
      </c>
      <c r="J16" s="184">
        <f t="shared" si="29"/>
        <v>0</v>
      </c>
      <c r="K16" s="184">
        <f t="shared" si="29"/>
        <v>0</v>
      </c>
      <c r="L16" s="184">
        <f t="shared" si="29"/>
        <v>0</v>
      </c>
      <c r="M16" s="184">
        <f t="shared" si="29"/>
        <v>0</v>
      </c>
      <c r="N16" s="184">
        <f t="shared" si="29"/>
        <v>0</v>
      </c>
      <c r="O16" s="184">
        <f t="shared" si="29"/>
        <v>0</v>
      </c>
      <c r="P16" s="193">
        <f t="shared" si="10"/>
        <v>0</v>
      </c>
      <c r="Q16" s="184">
        <f t="shared" ref="Q16:AB16" si="30">IF($G68&gt;(12-MONTH(Q$7)),$L68/12,0)</f>
        <v>0</v>
      </c>
      <c r="R16" s="184">
        <f t="shared" si="30"/>
        <v>0</v>
      </c>
      <c r="S16" s="184">
        <f t="shared" si="30"/>
        <v>0</v>
      </c>
      <c r="T16" s="184">
        <f t="shared" si="30"/>
        <v>0</v>
      </c>
      <c r="U16" s="184">
        <f t="shared" si="30"/>
        <v>0</v>
      </c>
      <c r="V16" s="184">
        <f t="shared" si="30"/>
        <v>0</v>
      </c>
      <c r="W16" s="184">
        <f t="shared" si="30"/>
        <v>0</v>
      </c>
      <c r="X16" s="184">
        <f t="shared" si="30"/>
        <v>0</v>
      </c>
      <c r="Y16" s="184">
        <f t="shared" si="30"/>
        <v>0</v>
      </c>
      <c r="Z16" s="184">
        <f t="shared" si="30"/>
        <v>0</v>
      </c>
      <c r="AA16" s="184">
        <f t="shared" si="30"/>
        <v>0</v>
      </c>
      <c r="AB16" s="184">
        <f t="shared" si="30"/>
        <v>0</v>
      </c>
      <c r="AC16" s="193">
        <f t="shared" si="12"/>
        <v>0</v>
      </c>
      <c r="AD16" s="184">
        <f t="shared" ref="AD16:AO16" si="31">IF($H68&gt;(12-MONTH(AD$7)),$M68/12,0)</f>
        <v>0</v>
      </c>
      <c r="AE16" s="184">
        <f t="shared" si="31"/>
        <v>0</v>
      </c>
      <c r="AF16" s="184">
        <f t="shared" si="31"/>
        <v>0</v>
      </c>
      <c r="AG16" s="184">
        <f t="shared" si="31"/>
        <v>0</v>
      </c>
      <c r="AH16" s="184">
        <f t="shared" si="31"/>
        <v>0</v>
      </c>
      <c r="AI16" s="184">
        <f t="shared" si="31"/>
        <v>0</v>
      </c>
      <c r="AJ16" s="184">
        <f t="shared" si="31"/>
        <v>0</v>
      </c>
      <c r="AK16" s="184">
        <f t="shared" si="31"/>
        <v>0</v>
      </c>
      <c r="AL16" s="184">
        <f t="shared" si="31"/>
        <v>0</v>
      </c>
      <c r="AM16" s="184">
        <f t="shared" si="31"/>
        <v>0</v>
      </c>
      <c r="AN16" s="184">
        <f t="shared" si="31"/>
        <v>0</v>
      </c>
      <c r="AO16" s="184">
        <f t="shared" si="31"/>
        <v>0</v>
      </c>
      <c r="AP16" s="193">
        <f t="shared" si="14"/>
        <v>0</v>
      </c>
      <c r="AQ16" s="184">
        <f t="shared" ref="AQ16:BB16" si="32">IF($I68&gt;(12-MONTH(AQ$7)),$N68/12,0)</f>
        <v>0</v>
      </c>
      <c r="AR16" s="184">
        <f t="shared" si="32"/>
        <v>0</v>
      </c>
      <c r="AS16" s="184">
        <f t="shared" si="32"/>
        <v>0</v>
      </c>
      <c r="AT16" s="184">
        <f t="shared" si="32"/>
        <v>0</v>
      </c>
      <c r="AU16" s="184">
        <f t="shared" si="32"/>
        <v>0</v>
      </c>
      <c r="AV16" s="184">
        <f t="shared" si="32"/>
        <v>0</v>
      </c>
      <c r="AW16" s="184">
        <f t="shared" si="32"/>
        <v>0</v>
      </c>
      <c r="AX16" s="184">
        <f t="shared" si="32"/>
        <v>0</v>
      </c>
      <c r="AY16" s="184">
        <f t="shared" si="32"/>
        <v>0</v>
      </c>
      <c r="AZ16" s="184">
        <f t="shared" si="32"/>
        <v>0</v>
      </c>
      <c r="BA16" s="184">
        <f t="shared" si="32"/>
        <v>0</v>
      </c>
      <c r="BB16" s="184">
        <f t="shared" si="32"/>
        <v>0</v>
      </c>
      <c r="BC16" s="193">
        <f t="shared" si="16"/>
        <v>0</v>
      </c>
      <c r="BD16" s="184">
        <f t="shared" ref="BD16:BO16" si="33">IF($J68&gt;(12-MONTH(BD$7)),$O68/12,0)</f>
        <v>0</v>
      </c>
      <c r="BE16" s="184">
        <f t="shared" si="33"/>
        <v>0</v>
      </c>
      <c r="BF16" s="184">
        <f t="shared" si="33"/>
        <v>0</v>
      </c>
      <c r="BG16" s="184">
        <f t="shared" si="33"/>
        <v>0</v>
      </c>
      <c r="BH16" s="184">
        <f t="shared" si="33"/>
        <v>0</v>
      </c>
      <c r="BI16" s="184">
        <f t="shared" si="33"/>
        <v>0</v>
      </c>
      <c r="BJ16" s="184">
        <f t="shared" si="33"/>
        <v>0</v>
      </c>
      <c r="BK16" s="184">
        <f t="shared" si="33"/>
        <v>0</v>
      </c>
      <c r="BL16" s="184">
        <f t="shared" si="33"/>
        <v>0</v>
      </c>
      <c r="BM16" s="184">
        <f t="shared" si="33"/>
        <v>0</v>
      </c>
      <c r="BN16" s="184">
        <f t="shared" si="33"/>
        <v>0</v>
      </c>
      <c r="BO16" s="184">
        <f t="shared" si="33"/>
        <v>0</v>
      </c>
      <c r="BP16" s="193">
        <f t="shared" si="18"/>
        <v>0</v>
      </c>
    </row>
    <row r="17" spans="2:68" ht="15" customHeight="1" x14ac:dyDescent="0.25">
      <c r="B17" s="127" t="str">
        <f t="shared" si="8"/>
        <v>Bediende 5</v>
      </c>
      <c r="C17" s="211"/>
      <c r="D17" s="184">
        <f t="shared" ref="D17:O17" si="34">IF($F69&gt;(12-MONTH(D$7)),$K69/12,0)</f>
        <v>0</v>
      </c>
      <c r="E17" s="184">
        <f t="shared" si="34"/>
        <v>0</v>
      </c>
      <c r="F17" s="184">
        <f t="shared" si="34"/>
        <v>0</v>
      </c>
      <c r="G17" s="184">
        <f t="shared" si="34"/>
        <v>0</v>
      </c>
      <c r="H17" s="184">
        <f t="shared" si="34"/>
        <v>0</v>
      </c>
      <c r="I17" s="184">
        <f t="shared" si="34"/>
        <v>0</v>
      </c>
      <c r="J17" s="184">
        <f t="shared" si="34"/>
        <v>0</v>
      </c>
      <c r="K17" s="184">
        <f t="shared" si="34"/>
        <v>0</v>
      </c>
      <c r="L17" s="184">
        <f t="shared" si="34"/>
        <v>0</v>
      </c>
      <c r="M17" s="184">
        <f t="shared" si="34"/>
        <v>0</v>
      </c>
      <c r="N17" s="184">
        <f t="shared" si="34"/>
        <v>0</v>
      </c>
      <c r="O17" s="184">
        <f t="shared" si="34"/>
        <v>0</v>
      </c>
      <c r="P17" s="193">
        <f t="shared" si="10"/>
        <v>0</v>
      </c>
      <c r="Q17" s="184">
        <f t="shared" ref="Q17:AB17" si="35">IF($G69&gt;(12-MONTH(Q$7)),$L69/12,0)</f>
        <v>0</v>
      </c>
      <c r="R17" s="184">
        <f t="shared" si="35"/>
        <v>0</v>
      </c>
      <c r="S17" s="184">
        <f t="shared" si="35"/>
        <v>0</v>
      </c>
      <c r="T17" s="184">
        <f t="shared" si="35"/>
        <v>0</v>
      </c>
      <c r="U17" s="184">
        <f t="shared" si="35"/>
        <v>0</v>
      </c>
      <c r="V17" s="184">
        <f t="shared" si="35"/>
        <v>0</v>
      </c>
      <c r="W17" s="184">
        <f t="shared" si="35"/>
        <v>0</v>
      </c>
      <c r="X17" s="184">
        <f t="shared" si="35"/>
        <v>0</v>
      </c>
      <c r="Y17" s="184">
        <f t="shared" si="35"/>
        <v>0</v>
      </c>
      <c r="Z17" s="184">
        <f t="shared" si="35"/>
        <v>0</v>
      </c>
      <c r="AA17" s="184">
        <f t="shared" si="35"/>
        <v>0</v>
      </c>
      <c r="AB17" s="184">
        <f t="shared" si="35"/>
        <v>0</v>
      </c>
      <c r="AC17" s="193">
        <f t="shared" si="12"/>
        <v>0</v>
      </c>
      <c r="AD17" s="184">
        <f t="shared" ref="AD17:AO17" si="36">IF($H69&gt;(12-MONTH(AD$7)),$M69/12,0)</f>
        <v>0</v>
      </c>
      <c r="AE17" s="184">
        <f t="shared" si="36"/>
        <v>0</v>
      </c>
      <c r="AF17" s="184">
        <f t="shared" si="36"/>
        <v>0</v>
      </c>
      <c r="AG17" s="184">
        <f t="shared" si="36"/>
        <v>0</v>
      </c>
      <c r="AH17" s="184">
        <f t="shared" si="36"/>
        <v>0</v>
      </c>
      <c r="AI17" s="184">
        <f t="shared" si="36"/>
        <v>0</v>
      </c>
      <c r="AJ17" s="184">
        <f t="shared" si="36"/>
        <v>0</v>
      </c>
      <c r="AK17" s="184">
        <f t="shared" si="36"/>
        <v>0</v>
      </c>
      <c r="AL17" s="184">
        <f t="shared" si="36"/>
        <v>0</v>
      </c>
      <c r="AM17" s="184">
        <f t="shared" si="36"/>
        <v>0</v>
      </c>
      <c r="AN17" s="184">
        <f t="shared" si="36"/>
        <v>0</v>
      </c>
      <c r="AO17" s="184">
        <f t="shared" si="36"/>
        <v>0</v>
      </c>
      <c r="AP17" s="193">
        <f t="shared" si="14"/>
        <v>0</v>
      </c>
      <c r="AQ17" s="184">
        <f t="shared" ref="AQ17:BB17" si="37">IF($I69&gt;(12-MONTH(AQ$7)),$N69/12,0)</f>
        <v>0</v>
      </c>
      <c r="AR17" s="184">
        <f t="shared" si="37"/>
        <v>0</v>
      </c>
      <c r="AS17" s="184">
        <f t="shared" si="37"/>
        <v>0</v>
      </c>
      <c r="AT17" s="184">
        <f t="shared" si="37"/>
        <v>0</v>
      </c>
      <c r="AU17" s="184">
        <f t="shared" si="37"/>
        <v>0</v>
      </c>
      <c r="AV17" s="184">
        <f t="shared" si="37"/>
        <v>0</v>
      </c>
      <c r="AW17" s="184">
        <f t="shared" si="37"/>
        <v>0</v>
      </c>
      <c r="AX17" s="184">
        <f t="shared" si="37"/>
        <v>0</v>
      </c>
      <c r="AY17" s="184">
        <f t="shared" si="37"/>
        <v>0</v>
      </c>
      <c r="AZ17" s="184">
        <f t="shared" si="37"/>
        <v>0</v>
      </c>
      <c r="BA17" s="184">
        <f t="shared" si="37"/>
        <v>0</v>
      </c>
      <c r="BB17" s="184">
        <f t="shared" si="37"/>
        <v>0</v>
      </c>
      <c r="BC17" s="193">
        <f t="shared" si="16"/>
        <v>0</v>
      </c>
      <c r="BD17" s="184">
        <f t="shared" ref="BD17:BO17" si="38">IF($J69&gt;(12-MONTH(BD$7)),$O69/12,0)</f>
        <v>0</v>
      </c>
      <c r="BE17" s="184">
        <f t="shared" si="38"/>
        <v>0</v>
      </c>
      <c r="BF17" s="184">
        <f t="shared" si="38"/>
        <v>0</v>
      </c>
      <c r="BG17" s="184">
        <f t="shared" si="38"/>
        <v>0</v>
      </c>
      <c r="BH17" s="184">
        <f t="shared" si="38"/>
        <v>0</v>
      </c>
      <c r="BI17" s="184">
        <f t="shared" si="38"/>
        <v>0</v>
      </c>
      <c r="BJ17" s="184">
        <f t="shared" si="38"/>
        <v>0</v>
      </c>
      <c r="BK17" s="184">
        <f t="shared" si="38"/>
        <v>0</v>
      </c>
      <c r="BL17" s="184">
        <f t="shared" si="38"/>
        <v>0</v>
      </c>
      <c r="BM17" s="184">
        <f t="shared" si="38"/>
        <v>0</v>
      </c>
      <c r="BN17" s="184">
        <f t="shared" si="38"/>
        <v>0</v>
      </c>
      <c r="BO17" s="184">
        <f t="shared" si="38"/>
        <v>0</v>
      </c>
      <c r="BP17" s="193">
        <f t="shared" si="18"/>
        <v>0</v>
      </c>
    </row>
    <row r="18" spans="2:68" ht="15" customHeight="1" x14ac:dyDescent="0.25">
      <c r="B18" s="127" t="str">
        <f t="shared" si="8"/>
        <v>Bediende 6</v>
      </c>
      <c r="C18" s="211"/>
      <c r="D18" s="184">
        <f t="shared" ref="D18:O18" si="39">IF($F70&gt;(12-MONTH(D$7)),$K70/12,0)</f>
        <v>0</v>
      </c>
      <c r="E18" s="184">
        <f t="shared" si="39"/>
        <v>0</v>
      </c>
      <c r="F18" s="184">
        <f t="shared" si="39"/>
        <v>0</v>
      </c>
      <c r="G18" s="184">
        <f t="shared" si="39"/>
        <v>0</v>
      </c>
      <c r="H18" s="184">
        <f t="shared" si="39"/>
        <v>0</v>
      </c>
      <c r="I18" s="184">
        <f t="shared" si="39"/>
        <v>0</v>
      </c>
      <c r="J18" s="184">
        <f t="shared" si="39"/>
        <v>0</v>
      </c>
      <c r="K18" s="184">
        <f t="shared" si="39"/>
        <v>0</v>
      </c>
      <c r="L18" s="184">
        <f t="shared" si="39"/>
        <v>0</v>
      </c>
      <c r="M18" s="184">
        <f t="shared" si="39"/>
        <v>0</v>
      </c>
      <c r="N18" s="184">
        <f t="shared" si="39"/>
        <v>0</v>
      </c>
      <c r="O18" s="184">
        <f t="shared" si="39"/>
        <v>0</v>
      </c>
      <c r="P18" s="193">
        <f t="shared" si="10"/>
        <v>0</v>
      </c>
      <c r="Q18" s="184">
        <f t="shared" ref="Q18:AB18" si="40">IF($G70&gt;(12-MONTH(Q$7)),$L70/12,0)</f>
        <v>0</v>
      </c>
      <c r="R18" s="184">
        <f t="shared" si="40"/>
        <v>0</v>
      </c>
      <c r="S18" s="184">
        <f t="shared" si="40"/>
        <v>0</v>
      </c>
      <c r="T18" s="184">
        <f t="shared" si="40"/>
        <v>0</v>
      </c>
      <c r="U18" s="184">
        <f t="shared" si="40"/>
        <v>0</v>
      </c>
      <c r="V18" s="184">
        <f t="shared" si="40"/>
        <v>0</v>
      </c>
      <c r="W18" s="184">
        <f t="shared" si="40"/>
        <v>0</v>
      </c>
      <c r="X18" s="184">
        <f t="shared" si="40"/>
        <v>0</v>
      </c>
      <c r="Y18" s="184">
        <f t="shared" si="40"/>
        <v>0</v>
      </c>
      <c r="Z18" s="184">
        <f t="shared" si="40"/>
        <v>0</v>
      </c>
      <c r="AA18" s="184">
        <f t="shared" si="40"/>
        <v>0</v>
      </c>
      <c r="AB18" s="184">
        <f t="shared" si="40"/>
        <v>0</v>
      </c>
      <c r="AC18" s="193">
        <f>SUM(Q18:AB18)</f>
        <v>0</v>
      </c>
      <c r="AD18" s="184">
        <f t="shared" ref="AD18:AO18" si="41">IF($H70&gt;(12-MONTH(AD$7)),$M70/12,0)</f>
        <v>0</v>
      </c>
      <c r="AE18" s="184">
        <f t="shared" si="41"/>
        <v>0</v>
      </c>
      <c r="AF18" s="184">
        <f t="shared" si="41"/>
        <v>0</v>
      </c>
      <c r="AG18" s="184">
        <f t="shared" si="41"/>
        <v>0</v>
      </c>
      <c r="AH18" s="184">
        <f t="shared" si="41"/>
        <v>0</v>
      </c>
      <c r="AI18" s="184">
        <f t="shared" si="41"/>
        <v>0</v>
      </c>
      <c r="AJ18" s="184">
        <f t="shared" si="41"/>
        <v>0</v>
      </c>
      <c r="AK18" s="184">
        <f t="shared" si="41"/>
        <v>0</v>
      </c>
      <c r="AL18" s="184">
        <f t="shared" si="41"/>
        <v>0</v>
      </c>
      <c r="AM18" s="184">
        <f t="shared" si="41"/>
        <v>0</v>
      </c>
      <c r="AN18" s="184">
        <f t="shared" si="41"/>
        <v>0</v>
      </c>
      <c r="AO18" s="184">
        <f t="shared" si="41"/>
        <v>0</v>
      </c>
      <c r="AP18" s="193">
        <f>SUM(AD18:AO18)</f>
        <v>0</v>
      </c>
      <c r="AQ18" s="184">
        <f t="shared" ref="AQ18:BB18" si="42">IF($I70&gt;(12-MONTH(AQ$7)),$N70/12,0)</f>
        <v>0</v>
      </c>
      <c r="AR18" s="184">
        <f t="shared" si="42"/>
        <v>0</v>
      </c>
      <c r="AS18" s="184">
        <f t="shared" si="42"/>
        <v>0</v>
      </c>
      <c r="AT18" s="184">
        <f t="shared" si="42"/>
        <v>0</v>
      </c>
      <c r="AU18" s="184">
        <f t="shared" si="42"/>
        <v>0</v>
      </c>
      <c r="AV18" s="184">
        <f t="shared" si="42"/>
        <v>0</v>
      </c>
      <c r="AW18" s="184">
        <f t="shared" si="42"/>
        <v>0</v>
      </c>
      <c r="AX18" s="184">
        <f t="shared" si="42"/>
        <v>0</v>
      </c>
      <c r="AY18" s="184">
        <f t="shared" si="42"/>
        <v>0</v>
      </c>
      <c r="AZ18" s="184">
        <f t="shared" si="42"/>
        <v>0</v>
      </c>
      <c r="BA18" s="184">
        <f t="shared" si="42"/>
        <v>0</v>
      </c>
      <c r="BB18" s="184">
        <f t="shared" si="42"/>
        <v>0</v>
      </c>
      <c r="BC18" s="193">
        <f>SUM(AQ18:BB18)</f>
        <v>0</v>
      </c>
      <c r="BD18" s="184">
        <f t="shared" ref="BD18:BO18" si="43">IF($J70&gt;(12-MONTH(BD$7)),$O70/12,0)</f>
        <v>0</v>
      </c>
      <c r="BE18" s="184">
        <f t="shared" si="43"/>
        <v>0</v>
      </c>
      <c r="BF18" s="184">
        <f t="shared" si="43"/>
        <v>0</v>
      </c>
      <c r="BG18" s="184">
        <f t="shared" si="43"/>
        <v>0</v>
      </c>
      <c r="BH18" s="184">
        <f t="shared" si="43"/>
        <v>0</v>
      </c>
      <c r="BI18" s="184">
        <f t="shared" si="43"/>
        <v>0</v>
      </c>
      <c r="BJ18" s="184">
        <f t="shared" si="43"/>
        <v>0</v>
      </c>
      <c r="BK18" s="184">
        <f t="shared" si="43"/>
        <v>0</v>
      </c>
      <c r="BL18" s="184">
        <f t="shared" si="43"/>
        <v>0</v>
      </c>
      <c r="BM18" s="184">
        <f t="shared" si="43"/>
        <v>0</v>
      </c>
      <c r="BN18" s="184">
        <f t="shared" si="43"/>
        <v>0</v>
      </c>
      <c r="BO18" s="184">
        <f t="shared" si="43"/>
        <v>0</v>
      </c>
      <c r="BP18" s="193">
        <f>SUM(BD18:BO18)</f>
        <v>0</v>
      </c>
    </row>
    <row r="19" spans="2:68" ht="15" customHeight="1" x14ac:dyDescent="0.25">
      <c r="B19" s="127" t="str">
        <f t="shared" si="8"/>
        <v>Bediende 7</v>
      </c>
      <c r="C19" s="211"/>
      <c r="D19" s="184">
        <f t="shared" ref="D19:O19" si="44">IF($F71&gt;(12-MONTH(D$7)),$K71/12,0)</f>
        <v>0</v>
      </c>
      <c r="E19" s="184">
        <f t="shared" si="44"/>
        <v>0</v>
      </c>
      <c r="F19" s="184">
        <f t="shared" si="44"/>
        <v>0</v>
      </c>
      <c r="G19" s="184">
        <f t="shared" si="44"/>
        <v>0</v>
      </c>
      <c r="H19" s="184">
        <f t="shared" si="44"/>
        <v>0</v>
      </c>
      <c r="I19" s="184">
        <f t="shared" si="44"/>
        <v>0</v>
      </c>
      <c r="J19" s="184">
        <f t="shared" si="44"/>
        <v>0</v>
      </c>
      <c r="K19" s="184">
        <f t="shared" si="44"/>
        <v>0</v>
      </c>
      <c r="L19" s="184">
        <f t="shared" si="44"/>
        <v>0</v>
      </c>
      <c r="M19" s="184">
        <f t="shared" si="44"/>
        <v>0</v>
      </c>
      <c r="N19" s="184">
        <f t="shared" si="44"/>
        <v>0</v>
      </c>
      <c r="O19" s="184">
        <f t="shared" si="44"/>
        <v>0</v>
      </c>
      <c r="P19" s="193">
        <f t="shared" si="10"/>
        <v>0</v>
      </c>
      <c r="Q19" s="184">
        <f t="shared" ref="Q19:AB19" si="45">IF($G71&gt;(12-MONTH(Q$7)),$L71/12,0)</f>
        <v>0</v>
      </c>
      <c r="R19" s="184">
        <f t="shared" si="45"/>
        <v>0</v>
      </c>
      <c r="S19" s="184">
        <f t="shared" si="45"/>
        <v>0</v>
      </c>
      <c r="T19" s="184">
        <f t="shared" si="45"/>
        <v>0</v>
      </c>
      <c r="U19" s="184">
        <f t="shared" si="45"/>
        <v>0</v>
      </c>
      <c r="V19" s="184">
        <f t="shared" si="45"/>
        <v>0</v>
      </c>
      <c r="W19" s="184">
        <f t="shared" si="45"/>
        <v>0</v>
      </c>
      <c r="X19" s="184">
        <f t="shared" si="45"/>
        <v>0</v>
      </c>
      <c r="Y19" s="184">
        <f t="shared" si="45"/>
        <v>0</v>
      </c>
      <c r="Z19" s="184">
        <f t="shared" si="45"/>
        <v>0</v>
      </c>
      <c r="AA19" s="184">
        <f t="shared" si="45"/>
        <v>0</v>
      </c>
      <c r="AB19" s="184">
        <f t="shared" si="45"/>
        <v>0</v>
      </c>
      <c r="AC19" s="193">
        <f t="shared" si="12"/>
        <v>0</v>
      </c>
      <c r="AD19" s="184">
        <f t="shared" ref="AD19:AO19" si="46">IF($H71&gt;(12-MONTH(AD$7)),$M71/12,0)</f>
        <v>0</v>
      </c>
      <c r="AE19" s="184">
        <f t="shared" si="46"/>
        <v>0</v>
      </c>
      <c r="AF19" s="184">
        <f t="shared" si="46"/>
        <v>0</v>
      </c>
      <c r="AG19" s="184">
        <f t="shared" si="46"/>
        <v>0</v>
      </c>
      <c r="AH19" s="184">
        <f t="shared" si="46"/>
        <v>0</v>
      </c>
      <c r="AI19" s="184">
        <f t="shared" si="46"/>
        <v>0</v>
      </c>
      <c r="AJ19" s="184">
        <f t="shared" si="46"/>
        <v>0</v>
      </c>
      <c r="AK19" s="184">
        <f t="shared" si="46"/>
        <v>0</v>
      </c>
      <c r="AL19" s="184">
        <f t="shared" si="46"/>
        <v>0</v>
      </c>
      <c r="AM19" s="184">
        <f t="shared" si="46"/>
        <v>0</v>
      </c>
      <c r="AN19" s="184">
        <f t="shared" si="46"/>
        <v>0</v>
      </c>
      <c r="AO19" s="184">
        <f t="shared" si="46"/>
        <v>0</v>
      </c>
      <c r="AP19" s="193">
        <f t="shared" si="14"/>
        <v>0</v>
      </c>
      <c r="AQ19" s="184">
        <f t="shared" ref="AQ19:BB19" si="47">IF($I71&gt;(12-MONTH(AQ$7)),$N71/12,0)</f>
        <v>0</v>
      </c>
      <c r="AR19" s="184">
        <f t="shared" si="47"/>
        <v>0</v>
      </c>
      <c r="AS19" s="184">
        <f t="shared" si="47"/>
        <v>0</v>
      </c>
      <c r="AT19" s="184">
        <f t="shared" si="47"/>
        <v>0</v>
      </c>
      <c r="AU19" s="184">
        <f t="shared" si="47"/>
        <v>0</v>
      </c>
      <c r="AV19" s="184">
        <f t="shared" si="47"/>
        <v>0</v>
      </c>
      <c r="AW19" s="184">
        <f t="shared" si="47"/>
        <v>0</v>
      </c>
      <c r="AX19" s="184">
        <f t="shared" si="47"/>
        <v>0</v>
      </c>
      <c r="AY19" s="184">
        <f t="shared" si="47"/>
        <v>0</v>
      </c>
      <c r="AZ19" s="184">
        <f t="shared" si="47"/>
        <v>0</v>
      </c>
      <c r="BA19" s="184">
        <f t="shared" si="47"/>
        <v>0</v>
      </c>
      <c r="BB19" s="184">
        <f t="shared" si="47"/>
        <v>0</v>
      </c>
      <c r="BC19" s="193">
        <f t="shared" si="16"/>
        <v>0</v>
      </c>
      <c r="BD19" s="184">
        <f t="shared" ref="BD19:BO19" si="48">IF($J71&gt;(12-MONTH(BD$7)),$O71/12,0)</f>
        <v>0</v>
      </c>
      <c r="BE19" s="184">
        <f t="shared" si="48"/>
        <v>0</v>
      </c>
      <c r="BF19" s="184">
        <f t="shared" si="48"/>
        <v>0</v>
      </c>
      <c r="BG19" s="184">
        <f t="shared" si="48"/>
        <v>0</v>
      </c>
      <c r="BH19" s="184">
        <f t="shared" si="48"/>
        <v>0</v>
      </c>
      <c r="BI19" s="184">
        <f t="shared" si="48"/>
        <v>0</v>
      </c>
      <c r="BJ19" s="184">
        <f t="shared" si="48"/>
        <v>0</v>
      </c>
      <c r="BK19" s="184">
        <f t="shared" si="48"/>
        <v>0</v>
      </c>
      <c r="BL19" s="184">
        <f t="shared" si="48"/>
        <v>0</v>
      </c>
      <c r="BM19" s="184">
        <f t="shared" si="48"/>
        <v>0</v>
      </c>
      <c r="BN19" s="184">
        <f t="shared" si="48"/>
        <v>0</v>
      </c>
      <c r="BO19" s="184">
        <f t="shared" si="48"/>
        <v>0</v>
      </c>
      <c r="BP19" s="193">
        <f t="shared" si="18"/>
        <v>0</v>
      </c>
    </row>
    <row r="20" spans="2:68" ht="15" customHeight="1" x14ac:dyDescent="0.25">
      <c r="B20" s="127" t="str">
        <f t="shared" si="8"/>
        <v>Bediende 8</v>
      </c>
      <c r="C20" s="211"/>
      <c r="D20" s="184">
        <f t="shared" ref="D20:O20" si="49">IF($F72&gt;(12-MONTH(D$7)),$K72/12,0)</f>
        <v>0</v>
      </c>
      <c r="E20" s="184">
        <f t="shared" si="49"/>
        <v>0</v>
      </c>
      <c r="F20" s="184">
        <f t="shared" si="49"/>
        <v>0</v>
      </c>
      <c r="G20" s="184">
        <f t="shared" si="49"/>
        <v>0</v>
      </c>
      <c r="H20" s="184">
        <f t="shared" si="49"/>
        <v>0</v>
      </c>
      <c r="I20" s="184">
        <f t="shared" si="49"/>
        <v>0</v>
      </c>
      <c r="J20" s="184">
        <f t="shared" si="49"/>
        <v>0</v>
      </c>
      <c r="K20" s="184">
        <f t="shared" si="49"/>
        <v>0</v>
      </c>
      <c r="L20" s="184">
        <f t="shared" si="49"/>
        <v>0</v>
      </c>
      <c r="M20" s="184">
        <f t="shared" si="49"/>
        <v>0</v>
      </c>
      <c r="N20" s="184">
        <f t="shared" si="49"/>
        <v>0</v>
      </c>
      <c r="O20" s="184">
        <f t="shared" si="49"/>
        <v>0</v>
      </c>
      <c r="P20" s="193">
        <f t="shared" si="10"/>
        <v>0</v>
      </c>
      <c r="Q20" s="184">
        <f t="shared" ref="Q20:AB20" si="50">IF($G72&gt;(12-MONTH(Q$7)),$L72/12,0)</f>
        <v>0</v>
      </c>
      <c r="R20" s="184">
        <f t="shared" si="50"/>
        <v>0</v>
      </c>
      <c r="S20" s="184">
        <f t="shared" si="50"/>
        <v>0</v>
      </c>
      <c r="T20" s="184">
        <f t="shared" si="50"/>
        <v>0</v>
      </c>
      <c r="U20" s="184">
        <f t="shared" si="50"/>
        <v>0</v>
      </c>
      <c r="V20" s="184">
        <f t="shared" si="50"/>
        <v>0</v>
      </c>
      <c r="W20" s="184">
        <f t="shared" si="50"/>
        <v>0</v>
      </c>
      <c r="X20" s="184">
        <f t="shared" si="50"/>
        <v>0</v>
      </c>
      <c r="Y20" s="184">
        <f t="shared" si="50"/>
        <v>0</v>
      </c>
      <c r="Z20" s="184">
        <f t="shared" si="50"/>
        <v>0</v>
      </c>
      <c r="AA20" s="184">
        <f t="shared" si="50"/>
        <v>0</v>
      </c>
      <c r="AB20" s="184">
        <f t="shared" si="50"/>
        <v>0</v>
      </c>
      <c r="AC20" s="193">
        <f t="shared" si="12"/>
        <v>0</v>
      </c>
      <c r="AD20" s="184">
        <f t="shared" ref="AD20:AO20" si="51">IF($H72&gt;(12-MONTH(AD$7)),$M72/12,0)</f>
        <v>0</v>
      </c>
      <c r="AE20" s="184">
        <f t="shared" si="51"/>
        <v>0</v>
      </c>
      <c r="AF20" s="184">
        <f t="shared" si="51"/>
        <v>0</v>
      </c>
      <c r="AG20" s="184">
        <f t="shared" si="51"/>
        <v>0</v>
      </c>
      <c r="AH20" s="184">
        <f t="shared" si="51"/>
        <v>0</v>
      </c>
      <c r="AI20" s="184">
        <f t="shared" si="51"/>
        <v>0</v>
      </c>
      <c r="AJ20" s="184">
        <f t="shared" si="51"/>
        <v>0</v>
      </c>
      <c r="AK20" s="184">
        <f t="shared" si="51"/>
        <v>0</v>
      </c>
      <c r="AL20" s="184">
        <f t="shared" si="51"/>
        <v>0</v>
      </c>
      <c r="AM20" s="184">
        <f t="shared" si="51"/>
        <v>0</v>
      </c>
      <c r="AN20" s="184">
        <f t="shared" si="51"/>
        <v>0</v>
      </c>
      <c r="AO20" s="184">
        <f t="shared" si="51"/>
        <v>0</v>
      </c>
      <c r="AP20" s="193">
        <f t="shared" si="14"/>
        <v>0</v>
      </c>
      <c r="AQ20" s="184">
        <f t="shared" ref="AQ20:BB20" si="52">IF($I72&gt;(12-MONTH(AQ$7)),$N72/12,0)</f>
        <v>0</v>
      </c>
      <c r="AR20" s="184">
        <f t="shared" si="52"/>
        <v>0</v>
      </c>
      <c r="AS20" s="184">
        <f t="shared" si="52"/>
        <v>0</v>
      </c>
      <c r="AT20" s="184">
        <f t="shared" si="52"/>
        <v>0</v>
      </c>
      <c r="AU20" s="184">
        <f t="shared" si="52"/>
        <v>0</v>
      </c>
      <c r="AV20" s="184">
        <f t="shared" si="52"/>
        <v>0</v>
      </c>
      <c r="AW20" s="184">
        <f t="shared" si="52"/>
        <v>0</v>
      </c>
      <c r="AX20" s="184">
        <f t="shared" si="52"/>
        <v>0</v>
      </c>
      <c r="AY20" s="184">
        <f t="shared" si="52"/>
        <v>0</v>
      </c>
      <c r="AZ20" s="184">
        <f t="shared" si="52"/>
        <v>0</v>
      </c>
      <c r="BA20" s="184">
        <f t="shared" si="52"/>
        <v>0</v>
      </c>
      <c r="BB20" s="184">
        <f t="shared" si="52"/>
        <v>0</v>
      </c>
      <c r="BC20" s="193">
        <f t="shared" si="16"/>
        <v>0</v>
      </c>
      <c r="BD20" s="184">
        <f t="shared" ref="BD20:BO20" si="53">IF($J72&gt;(12-MONTH(BD$7)),$O72/12,0)</f>
        <v>0</v>
      </c>
      <c r="BE20" s="184">
        <f t="shared" si="53"/>
        <v>0</v>
      </c>
      <c r="BF20" s="184">
        <f t="shared" si="53"/>
        <v>0</v>
      </c>
      <c r="BG20" s="184">
        <f t="shared" si="53"/>
        <v>0</v>
      </c>
      <c r="BH20" s="184">
        <f t="shared" si="53"/>
        <v>0</v>
      </c>
      <c r="BI20" s="184">
        <f t="shared" si="53"/>
        <v>0</v>
      </c>
      <c r="BJ20" s="184">
        <f t="shared" si="53"/>
        <v>0</v>
      </c>
      <c r="BK20" s="184">
        <f t="shared" si="53"/>
        <v>0</v>
      </c>
      <c r="BL20" s="184">
        <f t="shared" si="53"/>
        <v>0</v>
      </c>
      <c r="BM20" s="184">
        <f t="shared" si="53"/>
        <v>0</v>
      </c>
      <c r="BN20" s="184">
        <f t="shared" si="53"/>
        <v>0</v>
      </c>
      <c r="BO20" s="184">
        <f t="shared" si="53"/>
        <v>0</v>
      </c>
      <c r="BP20" s="193">
        <f t="shared" si="18"/>
        <v>0</v>
      </c>
    </row>
    <row r="21" spans="2:68" ht="15" customHeight="1" x14ac:dyDescent="0.25">
      <c r="B21" s="127" t="str">
        <f t="shared" si="8"/>
        <v>Bediende 9</v>
      </c>
      <c r="C21" s="211"/>
      <c r="D21" s="184">
        <f t="shared" ref="D21:O21" si="54">IF($F73&gt;(12-MONTH(D$7)),$K73/12,0)</f>
        <v>0</v>
      </c>
      <c r="E21" s="184">
        <f t="shared" si="54"/>
        <v>0</v>
      </c>
      <c r="F21" s="184">
        <f t="shared" si="54"/>
        <v>0</v>
      </c>
      <c r="G21" s="184">
        <f t="shared" si="54"/>
        <v>0</v>
      </c>
      <c r="H21" s="184">
        <f t="shared" si="54"/>
        <v>0</v>
      </c>
      <c r="I21" s="184">
        <f t="shared" si="54"/>
        <v>0</v>
      </c>
      <c r="J21" s="184">
        <f t="shared" si="54"/>
        <v>0</v>
      </c>
      <c r="K21" s="184">
        <f t="shared" si="54"/>
        <v>0</v>
      </c>
      <c r="L21" s="184">
        <f t="shared" si="54"/>
        <v>0</v>
      </c>
      <c r="M21" s="184">
        <f t="shared" si="54"/>
        <v>0</v>
      </c>
      <c r="N21" s="184">
        <f t="shared" si="54"/>
        <v>0</v>
      </c>
      <c r="O21" s="184">
        <f t="shared" si="54"/>
        <v>0</v>
      </c>
      <c r="P21" s="193">
        <f t="shared" si="10"/>
        <v>0</v>
      </c>
      <c r="Q21" s="184">
        <f t="shared" ref="Q21:AB21" si="55">IF($G73&gt;(12-MONTH(Q$7)),$L73/12,0)</f>
        <v>0</v>
      </c>
      <c r="R21" s="184">
        <f t="shared" si="55"/>
        <v>0</v>
      </c>
      <c r="S21" s="184">
        <f t="shared" si="55"/>
        <v>0</v>
      </c>
      <c r="T21" s="184">
        <f t="shared" si="55"/>
        <v>0</v>
      </c>
      <c r="U21" s="184">
        <f t="shared" si="55"/>
        <v>0</v>
      </c>
      <c r="V21" s="184">
        <f t="shared" si="55"/>
        <v>0</v>
      </c>
      <c r="W21" s="184">
        <f t="shared" si="55"/>
        <v>0</v>
      </c>
      <c r="X21" s="184">
        <f t="shared" si="55"/>
        <v>0</v>
      </c>
      <c r="Y21" s="184">
        <f t="shared" si="55"/>
        <v>0</v>
      </c>
      <c r="Z21" s="184">
        <f t="shared" si="55"/>
        <v>0</v>
      </c>
      <c r="AA21" s="184">
        <f t="shared" si="55"/>
        <v>0</v>
      </c>
      <c r="AB21" s="184">
        <f t="shared" si="55"/>
        <v>0</v>
      </c>
      <c r="AC21" s="193">
        <f t="shared" si="12"/>
        <v>0</v>
      </c>
      <c r="AD21" s="184">
        <f t="shared" ref="AD21:AO21" si="56">IF($H73&gt;(12-MONTH(AD$7)),$M73/12,0)</f>
        <v>0</v>
      </c>
      <c r="AE21" s="184">
        <f t="shared" si="56"/>
        <v>0</v>
      </c>
      <c r="AF21" s="184">
        <f t="shared" si="56"/>
        <v>0</v>
      </c>
      <c r="AG21" s="184">
        <f t="shared" si="56"/>
        <v>0</v>
      </c>
      <c r="AH21" s="184">
        <f t="shared" si="56"/>
        <v>0</v>
      </c>
      <c r="AI21" s="184">
        <f t="shared" si="56"/>
        <v>0</v>
      </c>
      <c r="AJ21" s="184">
        <f t="shared" si="56"/>
        <v>0</v>
      </c>
      <c r="AK21" s="184">
        <f t="shared" si="56"/>
        <v>0</v>
      </c>
      <c r="AL21" s="184">
        <f t="shared" si="56"/>
        <v>0</v>
      </c>
      <c r="AM21" s="184">
        <f t="shared" si="56"/>
        <v>0</v>
      </c>
      <c r="AN21" s="184">
        <f t="shared" si="56"/>
        <v>0</v>
      </c>
      <c r="AO21" s="184">
        <f t="shared" si="56"/>
        <v>0</v>
      </c>
      <c r="AP21" s="193">
        <f t="shared" si="14"/>
        <v>0</v>
      </c>
      <c r="AQ21" s="184">
        <f t="shared" ref="AQ21:BB21" si="57">IF($I73&gt;(12-MONTH(AQ$7)),$N73/12,0)</f>
        <v>0</v>
      </c>
      <c r="AR21" s="184">
        <f t="shared" si="57"/>
        <v>0</v>
      </c>
      <c r="AS21" s="184">
        <f t="shared" si="57"/>
        <v>0</v>
      </c>
      <c r="AT21" s="184">
        <f t="shared" si="57"/>
        <v>0</v>
      </c>
      <c r="AU21" s="184">
        <f t="shared" si="57"/>
        <v>0</v>
      </c>
      <c r="AV21" s="184">
        <f t="shared" si="57"/>
        <v>0</v>
      </c>
      <c r="AW21" s="184">
        <f t="shared" si="57"/>
        <v>0</v>
      </c>
      <c r="AX21" s="184">
        <f t="shared" si="57"/>
        <v>0</v>
      </c>
      <c r="AY21" s="184">
        <f t="shared" si="57"/>
        <v>0</v>
      </c>
      <c r="AZ21" s="184">
        <f t="shared" si="57"/>
        <v>0</v>
      </c>
      <c r="BA21" s="184">
        <f t="shared" si="57"/>
        <v>0</v>
      </c>
      <c r="BB21" s="184">
        <f t="shared" si="57"/>
        <v>0</v>
      </c>
      <c r="BC21" s="193">
        <f t="shared" si="16"/>
        <v>0</v>
      </c>
      <c r="BD21" s="184">
        <f t="shared" ref="BD21:BO21" si="58">IF($J73&gt;(12-MONTH(BD$7)),$O73/12,0)</f>
        <v>0</v>
      </c>
      <c r="BE21" s="184">
        <f t="shared" si="58"/>
        <v>0</v>
      </c>
      <c r="BF21" s="184">
        <f t="shared" si="58"/>
        <v>0</v>
      </c>
      <c r="BG21" s="184">
        <f t="shared" si="58"/>
        <v>0</v>
      </c>
      <c r="BH21" s="184">
        <f t="shared" si="58"/>
        <v>0</v>
      </c>
      <c r="BI21" s="184">
        <f t="shared" si="58"/>
        <v>0</v>
      </c>
      <c r="BJ21" s="184">
        <f t="shared" si="58"/>
        <v>0</v>
      </c>
      <c r="BK21" s="184">
        <f t="shared" si="58"/>
        <v>0</v>
      </c>
      <c r="BL21" s="184">
        <f t="shared" si="58"/>
        <v>0</v>
      </c>
      <c r="BM21" s="184">
        <f t="shared" si="58"/>
        <v>0</v>
      </c>
      <c r="BN21" s="184">
        <f t="shared" si="58"/>
        <v>0</v>
      </c>
      <c r="BO21" s="184">
        <f t="shared" si="58"/>
        <v>0</v>
      </c>
      <c r="BP21" s="193">
        <f t="shared" si="18"/>
        <v>0</v>
      </c>
    </row>
    <row r="22" spans="2:68" ht="15" customHeight="1" x14ac:dyDescent="0.25">
      <c r="B22" s="127" t="str">
        <f t="shared" si="8"/>
        <v>Bediende 10</v>
      </c>
      <c r="C22" s="211"/>
      <c r="D22" s="184">
        <f t="shared" ref="D22:O22" si="59">IF($F74&gt;(12-MONTH(D$7)),$K74/12,0)</f>
        <v>0</v>
      </c>
      <c r="E22" s="184">
        <f t="shared" si="59"/>
        <v>0</v>
      </c>
      <c r="F22" s="184">
        <f t="shared" si="59"/>
        <v>0</v>
      </c>
      <c r="G22" s="184">
        <f t="shared" si="59"/>
        <v>0</v>
      </c>
      <c r="H22" s="184">
        <f t="shared" si="59"/>
        <v>0</v>
      </c>
      <c r="I22" s="184">
        <f t="shared" si="59"/>
        <v>0</v>
      </c>
      <c r="J22" s="184">
        <f t="shared" si="59"/>
        <v>0</v>
      </c>
      <c r="K22" s="184">
        <f t="shared" si="59"/>
        <v>0</v>
      </c>
      <c r="L22" s="184">
        <f t="shared" si="59"/>
        <v>0</v>
      </c>
      <c r="M22" s="184">
        <f t="shared" si="59"/>
        <v>0</v>
      </c>
      <c r="N22" s="184">
        <f t="shared" si="59"/>
        <v>0</v>
      </c>
      <c r="O22" s="184">
        <f t="shared" si="59"/>
        <v>0</v>
      </c>
      <c r="P22" s="193">
        <f t="shared" si="10"/>
        <v>0</v>
      </c>
      <c r="Q22" s="184">
        <f t="shared" ref="Q22:AB22" si="60">IF($G74&gt;(12-MONTH(Q$7)),$L74/12,0)</f>
        <v>0</v>
      </c>
      <c r="R22" s="184">
        <f t="shared" si="60"/>
        <v>0</v>
      </c>
      <c r="S22" s="184">
        <f t="shared" si="60"/>
        <v>0</v>
      </c>
      <c r="T22" s="184">
        <f t="shared" si="60"/>
        <v>0</v>
      </c>
      <c r="U22" s="184">
        <f t="shared" si="60"/>
        <v>0</v>
      </c>
      <c r="V22" s="184">
        <f t="shared" si="60"/>
        <v>0</v>
      </c>
      <c r="W22" s="184">
        <f t="shared" si="60"/>
        <v>0</v>
      </c>
      <c r="X22" s="184">
        <f t="shared" si="60"/>
        <v>0</v>
      </c>
      <c r="Y22" s="184">
        <f t="shared" si="60"/>
        <v>0</v>
      </c>
      <c r="Z22" s="184">
        <f t="shared" si="60"/>
        <v>0</v>
      </c>
      <c r="AA22" s="184">
        <f t="shared" si="60"/>
        <v>0</v>
      </c>
      <c r="AB22" s="184">
        <f t="shared" si="60"/>
        <v>0</v>
      </c>
      <c r="AC22" s="193">
        <f t="shared" si="12"/>
        <v>0</v>
      </c>
      <c r="AD22" s="184">
        <f t="shared" ref="AD22:AO22" si="61">IF($H74&gt;(12-MONTH(AD$7)),$M74/12,0)</f>
        <v>0</v>
      </c>
      <c r="AE22" s="184">
        <f t="shared" si="61"/>
        <v>0</v>
      </c>
      <c r="AF22" s="184">
        <f t="shared" si="61"/>
        <v>0</v>
      </c>
      <c r="AG22" s="184">
        <f t="shared" si="61"/>
        <v>0</v>
      </c>
      <c r="AH22" s="184">
        <f t="shared" si="61"/>
        <v>0</v>
      </c>
      <c r="AI22" s="184">
        <f t="shared" si="61"/>
        <v>0</v>
      </c>
      <c r="AJ22" s="184">
        <f t="shared" si="61"/>
        <v>0</v>
      </c>
      <c r="AK22" s="184">
        <f t="shared" si="61"/>
        <v>0</v>
      </c>
      <c r="AL22" s="184">
        <f t="shared" si="61"/>
        <v>0</v>
      </c>
      <c r="AM22" s="184">
        <f t="shared" si="61"/>
        <v>0</v>
      </c>
      <c r="AN22" s="184">
        <f t="shared" si="61"/>
        <v>0</v>
      </c>
      <c r="AO22" s="184">
        <f t="shared" si="61"/>
        <v>0</v>
      </c>
      <c r="AP22" s="193">
        <f t="shared" si="14"/>
        <v>0</v>
      </c>
      <c r="AQ22" s="184">
        <f t="shared" ref="AQ22:BB22" si="62">IF($I74&gt;(12-MONTH(AQ$7)),$N74/12,0)</f>
        <v>0</v>
      </c>
      <c r="AR22" s="184">
        <f t="shared" si="62"/>
        <v>0</v>
      </c>
      <c r="AS22" s="184">
        <f t="shared" si="62"/>
        <v>0</v>
      </c>
      <c r="AT22" s="184">
        <f t="shared" si="62"/>
        <v>0</v>
      </c>
      <c r="AU22" s="184">
        <f t="shared" si="62"/>
        <v>0</v>
      </c>
      <c r="AV22" s="184">
        <f t="shared" si="62"/>
        <v>0</v>
      </c>
      <c r="AW22" s="184">
        <f t="shared" si="62"/>
        <v>0</v>
      </c>
      <c r="AX22" s="184">
        <f t="shared" si="62"/>
        <v>0</v>
      </c>
      <c r="AY22" s="184">
        <f t="shared" si="62"/>
        <v>0</v>
      </c>
      <c r="AZ22" s="184">
        <f t="shared" si="62"/>
        <v>0</v>
      </c>
      <c r="BA22" s="184">
        <f t="shared" si="62"/>
        <v>0</v>
      </c>
      <c r="BB22" s="184">
        <f t="shared" si="62"/>
        <v>0</v>
      </c>
      <c r="BC22" s="193">
        <f t="shared" si="16"/>
        <v>0</v>
      </c>
      <c r="BD22" s="184">
        <f t="shared" ref="BD22:BO22" si="63">IF($J74&gt;(12-MONTH(BD$7)),$O74/12,0)</f>
        <v>0</v>
      </c>
      <c r="BE22" s="184">
        <f t="shared" si="63"/>
        <v>0</v>
      </c>
      <c r="BF22" s="184">
        <f t="shared" si="63"/>
        <v>0</v>
      </c>
      <c r="BG22" s="184">
        <f t="shared" si="63"/>
        <v>0</v>
      </c>
      <c r="BH22" s="184">
        <f t="shared" si="63"/>
        <v>0</v>
      </c>
      <c r="BI22" s="184">
        <f t="shared" si="63"/>
        <v>0</v>
      </c>
      <c r="BJ22" s="184">
        <f t="shared" si="63"/>
        <v>0</v>
      </c>
      <c r="BK22" s="184">
        <f t="shared" si="63"/>
        <v>0</v>
      </c>
      <c r="BL22" s="184">
        <f t="shared" si="63"/>
        <v>0</v>
      </c>
      <c r="BM22" s="184">
        <f t="shared" si="63"/>
        <v>0</v>
      </c>
      <c r="BN22" s="184">
        <f t="shared" si="63"/>
        <v>0</v>
      </c>
      <c r="BO22" s="184">
        <f t="shared" si="63"/>
        <v>0</v>
      </c>
      <c r="BP22" s="193">
        <f t="shared" si="18"/>
        <v>0</v>
      </c>
    </row>
    <row r="23" spans="2:68" ht="15" customHeight="1" x14ac:dyDescent="0.25">
      <c r="B23" s="127" t="str">
        <f t="shared" si="8"/>
        <v>Bediende 11</v>
      </c>
      <c r="C23" s="211"/>
      <c r="D23" s="184">
        <f t="shared" ref="D23:O23" si="64">IF($F75&gt;(12-MONTH(D$7)),$K75/12,0)</f>
        <v>0</v>
      </c>
      <c r="E23" s="184">
        <f t="shared" si="64"/>
        <v>0</v>
      </c>
      <c r="F23" s="184">
        <f t="shared" si="64"/>
        <v>0</v>
      </c>
      <c r="G23" s="184">
        <f t="shared" si="64"/>
        <v>0</v>
      </c>
      <c r="H23" s="184">
        <f t="shared" si="64"/>
        <v>0</v>
      </c>
      <c r="I23" s="184">
        <f t="shared" si="64"/>
        <v>0</v>
      </c>
      <c r="J23" s="184">
        <f t="shared" si="64"/>
        <v>0</v>
      </c>
      <c r="K23" s="184">
        <f t="shared" si="64"/>
        <v>0</v>
      </c>
      <c r="L23" s="184">
        <f t="shared" si="64"/>
        <v>0</v>
      </c>
      <c r="M23" s="184">
        <f t="shared" si="64"/>
        <v>0</v>
      </c>
      <c r="N23" s="184">
        <f t="shared" si="64"/>
        <v>0</v>
      </c>
      <c r="O23" s="184">
        <f t="shared" si="64"/>
        <v>0</v>
      </c>
      <c r="P23" s="193">
        <f t="shared" si="10"/>
        <v>0</v>
      </c>
      <c r="Q23" s="184">
        <f t="shared" ref="Q23:AB23" si="65">IF($G75&gt;(12-MONTH(Q$7)),$L75/12,0)</f>
        <v>0</v>
      </c>
      <c r="R23" s="184">
        <f t="shared" si="65"/>
        <v>0</v>
      </c>
      <c r="S23" s="184">
        <f t="shared" si="65"/>
        <v>0</v>
      </c>
      <c r="T23" s="184">
        <f t="shared" si="65"/>
        <v>0</v>
      </c>
      <c r="U23" s="184">
        <f t="shared" si="65"/>
        <v>0</v>
      </c>
      <c r="V23" s="184">
        <f t="shared" si="65"/>
        <v>0</v>
      </c>
      <c r="W23" s="184">
        <f t="shared" si="65"/>
        <v>0</v>
      </c>
      <c r="X23" s="184">
        <f t="shared" si="65"/>
        <v>0</v>
      </c>
      <c r="Y23" s="184">
        <f t="shared" si="65"/>
        <v>0</v>
      </c>
      <c r="Z23" s="184">
        <f t="shared" si="65"/>
        <v>0</v>
      </c>
      <c r="AA23" s="184">
        <f t="shared" si="65"/>
        <v>0</v>
      </c>
      <c r="AB23" s="184">
        <f t="shared" si="65"/>
        <v>0</v>
      </c>
      <c r="AC23" s="193">
        <f t="shared" si="12"/>
        <v>0</v>
      </c>
      <c r="AD23" s="184">
        <f t="shared" ref="AD23:AO23" si="66">IF($H75&gt;(12-MONTH(AD$7)),$M75/12,0)</f>
        <v>0</v>
      </c>
      <c r="AE23" s="184">
        <f t="shared" si="66"/>
        <v>0</v>
      </c>
      <c r="AF23" s="184">
        <f t="shared" si="66"/>
        <v>0</v>
      </c>
      <c r="AG23" s="184">
        <f t="shared" si="66"/>
        <v>0</v>
      </c>
      <c r="AH23" s="184">
        <f t="shared" si="66"/>
        <v>0</v>
      </c>
      <c r="AI23" s="184">
        <f t="shared" si="66"/>
        <v>0</v>
      </c>
      <c r="AJ23" s="184">
        <f t="shared" si="66"/>
        <v>0</v>
      </c>
      <c r="AK23" s="184">
        <f t="shared" si="66"/>
        <v>0</v>
      </c>
      <c r="AL23" s="184">
        <f t="shared" si="66"/>
        <v>0</v>
      </c>
      <c r="AM23" s="184">
        <f t="shared" si="66"/>
        <v>0</v>
      </c>
      <c r="AN23" s="184">
        <f t="shared" si="66"/>
        <v>0</v>
      </c>
      <c r="AO23" s="184">
        <f t="shared" si="66"/>
        <v>0</v>
      </c>
      <c r="AP23" s="193">
        <f t="shared" si="14"/>
        <v>0</v>
      </c>
      <c r="AQ23" s="184">
        <f t="shared" ref="AQ23:BB23" si="67">IF($I75&gt;(12-MONTH(AQ$7)),$N75/12,0)</f>
        <v>0</v>
      </c>
      <c r="AR23" s="184">
        <f t="shared" si="67"/>
        <v>0</v>
      </c>
      <c r="AS23" s="184">
        <f t="shared" si="67"/>
        <v>0</v>
      </c>
      <c r="AT23" s="184">
        <f t="shared" si="67"/>
        <v>0</v>
      </c>
      <c r="AU23" s="184">
        <f t="shared" si="67"/>
        <v>0</v>
      </c>
      <c r="AV23" s="184">
        <f t="shared" si="67"/>
        <v>0</v>
      </c>
      <c r="AW23" s="184">
        <f t="shared" si="67"/>
        <v>0</v>
      </c>
      <c r="AX23" s="184">
        <f t="shared" si="67"/>
        <v>0</v>
      </c>
      <c r="AY23" s="184">
        <f t="shared" si="67"/>
        <v>0</v>
      </c>
      <c r="AZ23" s="184">
        <f t="shared" si="67"/>
        <v>0</v>
      </c>
      <c r="BA23" s="184">
        <f t="shared" si="67"/>
        <v>0</v>
      </c>
      <c r="BB23" s="184">
        <f t="shared" si="67"/>
        <v>0</v>
      </c>
      <c r="BC23" s="193">
        <f t="shared" si="16"/>
        <v>0</v>
      </c>
      <c r="BD23" s="184">
        <f t="shared" ref="BD23:BO23" si="68">IF($J75&gt;(12-MONTH(BD$7)),$O75/12,0)</f>
        <v>0</v>
      </c>
      <c r="BE23" s="184">
        <f t="shared" si="68"/>
        <v>0</v>
      </c>
      <c r="BF23" s="184">
        <f t="shared" si="68"/>
        <v>0</v>
      </c>
      <c r="BG23" s="184">
        <f t="shared" si="68"/>
        <v>0</v>
      </c>
      <c r="BH23" s="184">
        <f t="shared" si="68"/>
        <v>0</v>
      </c>
      <c r="BI23" s="184">
        <f t="shared" si="68"/>
        <v>0</v>
      </c>
      <c r="BJ23" s="184">
        <f t="shared" si="68"/>
        <v>0</v>
      </c>
      <c r="BK23" s="184">
        <f t="shared" si="68"/>
        <v>0</v>
      </c>
      <c r="BL23" s="184">
        <f t="shared" si="68"/>
        <v>0</v>
      </c>
      <c r="BM23" s="184">
        <f t="shared" si="68"/>
        <v>0</v>
      </c>
      <c r="BN23" s="184">
        <f t="shared" si="68"/>
        <v>0</v>
      </c>
      <c r="BO23" s="184">
        <f t="shared" si="68"/>
        <v>0</v>
      </c>
      <c r="BP23" s="193">
        <f t="shared" si="18"/>
        <v>0</v>
      </c>
    </row>
    <row r="24" spans="2:68" ht="15" customHeight="1" x14ac:dyDescent="0.25">
      <c r="B24" s="127" t="str">
        <f t="shared" si="8"/>
        <v>Bediende 12</v>
      </c>
      <c r="C24" s="211"/>
      <c r="D24" s="184">
        <f t="shared" ref="D24:O24" si="69">IF($F76&gt;(12-MONTH(D$7)),$K76/12,0)</f>
        <v>0</v>
      </c>
      <c r="E24" s="184">
        <f t="shared" si="69"/>
        <v>0</v>
      </c>
      <c r="F24" s="184">
        <f t="shared" si="69"/>
        <v>0</v>
      </c>
      <c r="G24" s="184">
        <f t="shared" si="69"/>
        <v>0</v>
      </c>
      <c r="H24" s="184">
        <f t="shared" si="69"/>
        <v>0</v>
      </c>
      <c r="I24" s="184">
        <f t="shared" si="69"/>
        <v>0</v>
      </c>
      <c r="J24" s="184">
        <f t="shared" si="69"/>
        <v>0</v>
      </c>
      <c r="K24" s="184">
        <f t="shared" si="69"/>
        <v>0</v>
      </c>
      <c r="L24" s="184">
        <f t="shared" si="69"/>
        <v>0</v>
      </c>
      <c r="M24" s="184">
        <f t="shared" si="69"/>
        <v>0</v>
      </c>
      <c r="N24" s="184">
        <f t="shared" si="69"/>
        <v>0</v>
      </c>
      <c r="O24" s="184">
        <f t="shared" si="69"/>
        <v>0</v>
      </c>
      <c r="P24" s="193">
        <f t="shared" si="10"/>
        <v>0</v>
      </c>
      <c r="Q24" s="184">
        <f t="shared" ref="Q24:AB24" si="70">IF($G76&gt;(12-MONTH(Q$7)),$L76/12,0)</f>
        <v>0</v>
      </c>
      <c r="R24" s="184">
        <f t="shared" si="70"/>
        <v>0</v>
      </c>
      <c r="S24" s="184">
        <f t="shared" si="70"/>
        <v>0</v>
      </c>
      <c r="T24" s="184">
        <f t="shared" si="70"/>
        <v>0</v>
      </c>
      <c r="U24" s="184">
        <f t="shared" si="70"/>
        <v>0</v>
      </c>
      <c r="V24" s="184">
        <f t="shared" si="70"/>
        <v>0</v>
      </c>
      <c r="W24" s="184">
        <f t="shared" si="70"/>
        <v>0</v>
      </c>
      <c r="X24" s="184">
        <f t="shared" si="70"/>
        <v>0</v>
      </c>
      <c r="Y24" s="184">
        <f t="shared" si="70"/>
        <v>0</v>
      </c>
      <c r="Z24" s="184">
        <f t="shared" si="70"/>
        <v>0</v>
      </c>
      <c r="AA24" s="184">
        <f t="shared" si="70"/>
        <v>0</v>
      </c>
      <c r="AB24" s="184">
        <f t="shared" si="70"/>
        <v>0</v>
      </c>
      <c r="AC24" s="193">
        <f t="shared" si="12"/>
        <v>0</v>
      </c>
      <c r="AD24" s="184">
        <f t="shared" ref="AD24:AO24" si="71">IF($H76&gt;(12-MONTH(AD$7)),$M76/12,0)</f>
        <v>0</v>
      </c>
      <c r="AE24" s="184">
        <f t="shared" si="71"/>
        <v>0</v>
      </c>
      <c r="AF24" s="184">
        <f t="shared" si="71"/>
        <v>0</v>
      </c>
      <c r="AG24" s="184">
        <f t="shared" si="71"/>
        <v>0</v>
      </c>
      <c r="AH24" s="184">
        <f t="shared" si="71"/>
        <v>0</v>
      </c>
      <c r="AI24" s="184">
        <f t="shared" si="71"/>
        <v>0</v>
      </c>
      <c r="AJ24" s="184">
        <f t="shared" si="71"/>
        <v>0</v>
      </c>
      <c r="AK24" s="184">
        <f t="shared" si="71"/>
        <v>0</v>
      </c>
      <c r="AL24" s="184">
        <f t="shared" si="71"/>
        <v>0</v>
      </c>
      <c r="AM24" s="184">
        <f t="shared" si="71"/>
        <v>0</v>
      </c>
      <c r="AN24" s="184">
        <f t="shared" si="71"/>
        <v>0</v>
      </c>
      <c r="AO24" s="184">
        <f t="shared" si="71"/>
        <v>0</v>
      </c>
      <c r="AP24" s="193">
        <f t="shared" si="14"/>
        <v>0</v>
      </c>
      <c r="AQ24" s="184">
        <f t="shared" ref="AQ24:BB24" si="72">IF($I76&gt;(12-MONTH(AQ$7)),$N76/12,0)</f>
        <v>0</v>
      </c>
      <c r="AR24" s="184">
        <f t="shared" si="72"/>
        <v>0</v>
      </c>
      <c r="AS24" s="184">
        <f t="shared" si="72"/>
        <v>0</v>
      </c>
      <c r="AT24" s="184">
        <f t="shared" si="72"/>
        <v>0</v>
      </c>
      <c r="AU24" s="184">
        <f t="shared" si="72"/>
        <v>0</v>
      </c>
      <c r="AV24" s="184">
        <f t="shared" si="72"/>
        <v>0</v>
      </c>
      <c r="AW24" s="184">
        <f t="shared" si="72"/>
        <v>0</v>
      </c>
      <c r="AX24" s="184">
        <f t="shared" si="72"/>
        <v>0</v>
      </c>
      <c r="AY24" s="184">
        <f t="shared" si="72"/>
        <v>0</v>
      </c>
      <c r="AZ24" s="184">
        <f t="shared" si="72"/>
        <v>0</v>
      </c>
      <c r="BA24" s="184">
        <f t="shared" si="72"/>
        <v>0</v>
      </c>
      <c r="BB24" s="184">
        <f t="shared" si="72"/>
        <v>0</v>
      </c>
      <c r="BC24" s="193">
        <f t="shared" si="16"/>
        <v>0</v>
      </c>
      <c r="BD24" s="184">
        <f t="shared" ref="BD24:BO24" si="73">IF($J76&gt;(12-MONTH(BD$7)),$O76/12,0)</f>
        <v>0</v>
      </c>
      <c r="BE24" s="184">
        <f t="shared" si="73"/>
        <v>0</v>
      </c>
      <c r="BF24" s="184">
        <f t="shared" si="73"/>
        <v>0</v>
      </c>
      <c r="BG24" s="184">
        <f t="shared" si="73"/>
        <v>0</v>
      </c>
      <c r="BH24" s="184">
        <f t="shared" si="73"/>
        <v>0</v>
      </c>
      <c r="BI24" s="184">
        <f t="shared" si="73"/>
        <v>0</v>
      </c>
      <c r="BJ24" s="184">
        <f t="shared" si="73"/>
        <v>0</v>
      </c>
      <c r="BK24" s="184">
        <f t="shared" si="73"/>
        <v>0</v>
      </c>
      <c r="BL24" s="184">
        <f t="shared" si="73"/>
        <v>0</v>
      </c>
      <c r="BM24" s="184">
        <f t="shared" si="73"/>
        <v>0</v>
      </c>
      <c r="BN24" s="184">
        <f t="shared" si="73"/>
        <v>0</v>
      </c>
      <c r="BO24" s="184">
        <f t="shared" si="73"/>
        <v>0</v>
      </c>
      <c r="BP24" s="193">
        <f t="shared" si="18"/>
        <v>0</v>
      </c>
    </row>
    <row r="25" spans="2:68" ht="15" customHeight="1" x14ac:dyDescent="0.25">
      <c r="B25" s="127" t="str">
        <f t="shared" ref="B25:B32" si="74">+B77</f>
        <v>Bediende 13</v>
      </c>
      <c r="C25" s="211"/>
      <c r="D25" s="184">
        <f t="shared" ref="D25:O25" si="75">IF($F77&gt;(12-MONTH(D$7)),$K77/12,0)</f>
        <v>0</v>
      </c>
      <c r="E25" s="184">
        <f t="shared" si="75"/>
        <v>0</v>
      </c>
      <c r="F25" s="184">
        <f t="shared" si="75"/>
        <v>0</v>
      </c>
      <c r="G25" s="184">
        <f t="shared" si="75"/>
        <v>0</v>
      </c>
      <c r="H25" s="184">
        <f t="shared" si="75"/>
        <v>0</v>
      </c>
      <c r="I25" s="184">
        <f t="shared" si="75"/>
        <v>0</v>
      </c>
      <c r="J25" s="184">
        <f t="shared" si="75"/>
        <v>0</v>
      </c>
      <c r="K25" s="184">
        <f t="shared" si="75"/>
        <v>0</v>
      </c>
      <c r="L25" s="184">
        <f t="shared" si="75"/>
        <v>0</v>
      </c>
      <c r="M25" s="184">
        <f t="shared" si="75"/>
        <v>0</v>
      </c>
      <c r="N25" s="184">
        <f t="shared" si="75"/>
        <v>0</v>
      </c>
      <c r="O25" s="184">
        <f t="shared" si="75"/>
        <v>0</v>
      </c>
      <c r="P25" s="193">
        <f t="shared" si="10"/>
        <v>0</v>
      </c>
      <c r="Q25" s="184">
        <f t="shared" ref="Q25:AB25" si="76">IF($G77&gt;(12-MONTH(Q$7)),$L77/12,0)</f>
        <v>0</v>
      </c>
      <c r="R25" s="184">
        <f t="shared" si="76"/>
        <v>0</v>
      </c>
      <c r="S25" s="184">
        <f t="shared" si="76"/>
        <v>0</v>
      </c>
      <c r="T25" s="184">
        <f t="shared" si="76"/>
        <v>0</v>
      </c>
      <c r="U25" s="184">
        <f t="shared" si="76"/>
        <v>0</v>
      </c>
      <c r="V25" s="184">
        <f t="shared" si="76"/>
        <v>0</v>
      </c>
      <c r="W25" s="184">
        <f t="shared" si="76"/>
        <v>0</v>
      </c>
      <c r="X25" s="184">
        <f t="shared" si="76"/>
        <v>0</v>
      </c>
      <c r="Y25" s="184">
        <f t="shared" si="76"/>
        <v>0</v>
      </c>
      <c r="Z25" s="184">
        <f t="shared" si="76"/>
        <v>0</v>
      </c>
      <c r="AA25" s="184">
        <f t="shared" si="76"/>
        <v>0</v>
      </c>
      <c r="AB25" s="184">
        <f t="shared" si="76"/>
        <v>0</v>
      </c>
      <c r="AC25" s="193">
        <f t="shared" si="12"/>
        <v>0</v>
      </c>
      <c r="AD25" s="184">
        <f t="shared" ref="AD25:AO25" si="77">IF($H77&gt;(12-MONTH(AD$7)),$M77/12,0)</f>
        <v>0</v>
      </c>
      <c r="AE25" s="184">
        <f t="shared" si="77"/>
        <v>0</v>
      </c>
      <c r="AF25" s="184">
        <f t="shared" si="77"/>
        <v>0</v>
      </c>
      <c r="AG25" s="184">
        <f t="shared" si="77"/>
        <v>0</v>
      </c>
      <c r="AH25" s="184">
        <f t="shared" si="77"/>
        <v>0</v>
      </c>
      <c r="AI25" s="184">
        <f t="shared" si="77"/>
        <v>0</v>
      </c>
      <c r="AJ25" s="184">
        <f t="shared" si="77"/>
        <v>0</v>
      </c>
      <c r="AK25" s="184">
        <f t="shared" si="77"/>
        <v>0</v>
      </c>
      <c r="AL25" s="184">
        <f t="shared" si="77"/>
        <v>0</v>
      </c>
      <c r="AM25" s="184">
        <f t="shared" si="77"/>
        <v>0</v>
      </c>
      <c r="AN25" s="184">
        <f t="shared" si="77"/>
        <v>0</v>
      </c>
      <c r="AO25" s="184">
        <f t="shared" si="77"/>
        <v>0</v>
      </c>
      <c r="AP25" s="193">
        <f t="shared" si="14"/>
        <v>0</v>
      </c>
      <c r="AQ25" s="184">
        <f t="shared" ref="AQ25:BB25" si="78">IF($I77&gt;(12-MONTH(AQ$7)),$N77/12,0)</f>
        <v>0</v>
      </c>
      <c r="AR25" s="184">
        <f t="shared" si="78"/>
        <v>0</v>
      </c>
      <c r="AS25" s="184">
        <f t="shared" si="78"/>
        <v>0</v>
      </c>
      <c r="AT25" s="184">
        <f t="shared" si="78"/>
        <v>0</v>
      </c>
      <c r="AU25" s="184">
        <f t="shared" si="78"/>
        <v>0</v>
      </c>
      <c r="AV25" s="184">
        <f t="shared" si="78"/>
        <v>0</v>
      </c>
      <c r="AW25" s="184">
        <f t="shared" si="78"/>
        <v>0</v>
      </c>
      <c r="AX25" s="184">
        <f t="shared" si="78"/>
        <v>0</v>
      </c>
      <c r="AY25" s="184">
        <f t="shared" si="78"/>
        <v>0</v>
      </c>
      <c r="AZ25" s="184">
        <f t="shared" si="78"/>
        <v>0</v>
      </c>
      <c r="BA25" s="184">
        <f t="shared" si="78"/>
        <v>0</v>
      </c>
      <c r="BB25" s="184">
        <f t="shared" si="78"/>
        <v>0</v>
      </c>
      <c r="BC25" s="193">
        <f t="shared" si="16"/>
        <v>0</v>
      </c>
      <c r="BD25" s="184">
        <f t="shared" ref="BD25:BO25" si="79">IF($J77&gt;(12-MONTH(BD$7)),$O77/12,0)</f>
        <v>0</v>
      </c>
      <c r="BE25" s="184">
        <f t="shared" si="79"/>
        <v>0</v>
      </c>
      <c r="BF25" s="184">
        <f t="shared" si="79"/>
        <v>0</v>
      </c>
      <c r="BG25" s="184">
        <f t="shared" si="79"/>
        <v>0</v>
      </c>
      <c r="BH25" s="184">
        <f t="shared" si="79"/>
        <v>0</v>
      </c>
      <c r="BI25" s="184">
        <f t="shared" si="79"/>
        <v>0</v>
      </c>
      <c r="BJ25" s="184">
        <f t="shared" si="79"/>
        <v>0</v>
      </c>
      <c r="BK25" s="184">
        <f t="shared" si="79"/>
        <v>0</v>
      </c>
      <c r="BL25" s="184">
        <f t="shared" si="79"/>
        <v>0</v>
      </c>
      <c r="BM25" s="184">
        <f t="shared" si="79"/>
        <v>0</v>
      </c>
      <c r="BN25" s="184">
        <f t="shared" si="79"/>
        <v>0</v>
      </c>
      <c r="BO25" s="184">
        <f t="shared" si="79"/>
        <v>0</v>
      </c>
      <c r="BP25" s="193">
        <f t="shared" si="18"/>
        <v>0</v>
      </c>
    </row>
    <row r="26" spans="2:68" ht="15" customHeight="1" x14ac:dyDescent="0.25">
      <c r="B26" s="127" t="str">
        <f t="shared" si="74"/>
        <v>Bediende 14</v>
      </c>
      <c r="C26" s="211"/>
      <c r="D26" s="184">
        <f t="shared" ref="D26:O26" si="80">IF($F78&gt;(12-MONTH(D$7)),$K78/12,0)</f>
        <v>0</v>
      </c>
      <c r="E26" s="184">
        <f t="shared" si="80"/>
        <v>0</v>
      </c>
      <c r="F26" s="184">
        <f t="shared" si="80"/>
        <v>0</v>
      </c>
      <c r="G26" s="184">
        <f t="shared" si="80"/>
        <v>0</v>
      </c>
      <c r="H26" s="184">
        <f t="shared" si="80"/>
        <v>0</v>
      </c>
      <c r="I26" s="184">
        <f t="shared" si="80"/>
        <v>0</v>
      </c>
      <c r="J26" s="184">
        <f t="shared" si="80"/>
        <v>0</v>
      </c>
      <c r="K26" s="184">
        <f t="shared" si="80"/>
        <v>0</v>
      </c>
      <c r="L26" s="184">
        <f t="shared" si="80"/>
        <v>0</v>
      </c>
      <c r="M26" s="184">
        <f t="shared" si="80"/>
        <v>0</v>
      </c>
      <c r="N26" s="184">
        <f t="shared" si="80"/>
        <v>0</v>
      </c>
      <c r="O26" s="184">
        <f t="shared" si="80"/>
        <v>0</v>
      </c>
      <c r="P26" s="193">
        <f t="shared" si="10"/>
        <v>0</v>
      </c>
      <c r="Q26" s="184">
        <f t="shared" ref="Q26:AB26" si="81">IF($G78&gt;(12-MONTH(Q$7)),$L78/12,0)</f>
        <v>0</v>
      </c>
      <c r="R26" s="184">
        <f t="shared" si="81"/>
        <v>0</v>
      </c>
      <c r="S26" s="184">
        <f t="shared" si="81"/>
        <v>0</v>
      </c>
      <c r="T26" s="184">
        <f t="shared" si="81"/>
        <v>0</v>
      </c>
      <c r="U26" s="184">
        <f t="shared" si="81"/>
        <v>0</v>
      </c>
      <c r="V26" s="184">
        <f t="shared" si="81"/>
        <v>0</v>
      </c>
      <c r="W26" s="184">
        <f t="shared" si="81"/>
        <v>0</v>
      </c>
      <c r="X26" s="184">
        <f t="shared" si="81"/>
        <v>0</v>
      </c>
      <c r="Y26" s="184">
        <f t="shared" si="81"/>
        <v>0</v>
      </c>
      <c r="Z26" s="184">
        <f t="shared" si="81"/>
        <v>0</v>
      </c>
      <c r="AA26" s="184">
        <f t="shared" si="81"/>
        <v>0</v>
      </c>
      <c r="AB26" s="184">
        <f t="shared" si="81"/>
        <v>0</v>
      </c>
      <c r="AC26" s="193">
        <f t="shared" si="12"/>
        <v>0</v>
      </c>
      <c r="AD26" s="184">
        <f t="shared" ref="AD26:AO26" si="82">IF($H78&gt;(12-MONTH(AD$7)),$M78/12,0)</f>
        <v>0</v>
      </c>
      <c r="AE26" s="184">
        <f t="shared" si="82"/>
        <v>0</v>
      </c>
      <c r="AF26" s="184">
        <f t="shared" si="82"/>
        <v>0</v>
      </c>
      <c r="AG26" s="184">
        <f t="shared" si="82"/>
        <v>0</v>
      </c>
      <c r="AH26" s="184">
        <f t="shared" si="82"/>
        <v>0</v>
      </c>
      <c r="AI26" s="184">
        <f t="shared" si="82"/>
        <v>0</v>
      </c>
      <c r="AJ26" s="184">
        <f t="shared" si="82"/>
        <v>0</v>
      </c>
      <c r="AK26" s="184">
        <f t="shared" si="82"/>
        <v>0</v>
      </c>
      <c r="AL26" s="184">
        <f t="shared" si="82"/>
        <v>0</v>
      </c>
      <c r="AM26" s="184">
        <f t="shared" si="82"/>
        <v>0</v>
      </c>
      <c r="AN26" s="184">
        <f t="shared" si="82"/>
        <v>0</v>
      </c>
      <c r="AO26" s="184">
        <f t="shared" si="82"/>
        <v>0</v>
      </c>
      <c r="AP26" s="193">
        <f t="shared" si="14"/>
        <v>0</v>
      </c>
      <c r="AQ26" s="184">
        <f t="shared" ref="AQ26:BB26" si="83">IF($I78&gt;(12-MONTH(AQ$7)),$N78/12,0)</f>
        <v>0</v>
      </c>
      <c r="AR26" s="184">
        <f t="shared" si="83"/>
        <v>0</v>
      </c>
      <c r="AS26" s="184">
        <f t="shared" si="83"/>
        <v>0</v>
      </c>
      <c r="AT26" s="184">
        <f t="shared" si="83"/>
        <v>0</v>
      </c>
      <c r="AU26" s="184">
        <f t="shared" si="83"/>
        <v>0</v>
      </c>
      <c r="AV26" s="184">
        <f t="shared" si="83"/>
        <v>0</v>
      </c>
      <c r="AW26" s="184">
        <f t="shared" si="83"/>
        <v>0</v>
      </c>
      <c r="AX26" s="184">
        <f t="shared" si="83"/>
        <v>0</v>
      </c>
      <c r="AY26" s="184">
        <f t="shared" si="83"/>
        <v>0</v>
      </c>
      <c r="AZ26" s="184">
        <f t="shared" si="83"/>
        <v>0</v>
      </c>
      <c r="BA26" s="184">
        <f t="shared" si="83"/>
        <v>0</v>
      </c>
      <c r="BB26" s="184">
        <f t="shared" si="83"/>
        <v>0</v>
      </c>
      <c r="BC26" s="193">
        <f t="shared" si="16"/>
        <v>0</v>
      </c>
      <c r="BD26" s="184">
        <f t="shared" ref="BD26:BO26" si="84">IF($J78&gt;(12-MONTH(BD$7)),$O78/12,0)</f>
        <v>0</v>
      </c>
      <c r="BE26" s="184">
        <f t="shared" si="84"/>
        <v>0</v>
      </c>
      <c r="BF26" s="184">
        <f t="shared" si="84"/>
        <v>0</v>
      </c>
      <c r="BG26" s="184">
        <f t="shared" si="84"/>
        <v>0</v>
      </c>
      <c r="BH26" s="184">
        <f t="shared" si="84"/>
        <v>0</v>
      </c>
      <c r="BI26" s="184">
        <f t="shared" si="84"/>
        <v>0</v>
      </c>
      <c r="BJ26" s="184">
        <f t="shared" si="84"/>
        <v>0</v>
      </c>
      <c r="BK26" s="184">
        <f t="shared" si="84"/>
        <v>0</v>
      </c>
      <c r="BL26" s="184">
        <f t="shared" si="84"/>
        <v>0</v>
      </c>
      <c r="BM26" s="184">
        <f t="shared" si="84"/>
        <v>0</v>
      </c>
      <c r="BN26" s="184">
        <f t="shared" si="84"/>
        <v>0</v>
      </c>
      <c r="BO26" s="184">
        <f t="shared" si="84"/>
        <v>0</v>
      </c>
      <c r="BP26" s="193">
        <f t="shared" si="18"/>
        <v>0</v>
      </c>
    </row>
    <row r="27" spans="2:68" ht="15" customHeight="1" x14ac:dyDescent="0.25">
      <c r="B27" s="127" t="str">
        <f t="shared" si="74"/>
        <v>Bediende 15</v>
      </c>
      <c r="C27" s="211"/>
      <c r="D27" s="184">
        <f t="shared" ref="D27:O27" si="85">IF($F79&gt;(12-MONTH(D$7)),$K79/12,0)</f>
        <v>0</v>
      </c>
      <c r="E27" s="184">
        <f t="shared" si="85"/>
        <v>0</v>
      </c>
      <c r="F27" s="184">
        <f t="shared" si="85"/>
        <v>0</v>
      </c>
      <c r="G27" s="184">
        <f t="shared" si="85"/>
        <v>0</v>
      </c>
      <c r="H27" s="184">
        <f t="shared" si="85"/>
        <v>0</v>
      </c>
      <c r="I27" s="184">
        <f t="shared" si="85"/>
        <v>0</v>
      </c>
      <c r="J27" s="184">
        <f t="shared" si="85"/>
        <v>0</v>
      </c>
      <c r="K27" s="184">
        <f t="shared" si="85"/>
        <v>0</v>
      </c>
      <c r="L27" s="184">
        <f t="shared" si="85"/>
        <v>0</v>
      </c>
      <c r="M27" s="184">
        <f t="shared" si="85"/>
        <v>0</v>
      </c>
      <c r="N27" s="184">
        <f t="shared" si="85"/>
        <v>0</v>
      </c>
      <c r="O27" s="184">
        <f t="shared" si="85"/>
        <v>0</v>
      </c>
      <c r="P27" s="193">
        <f t="shared" si="10"/>
        <v>0</v>
      </c>
      <c r="Q27" s="184">
        <f t="shared" ref="Q27:AB27" si="86">IF($G79&gt;(12-MONTH(Q$7)),$L79/12,0)</f>
        <v>0</v>
      </c>
      <c r="R27" s="184">
        <f t="shared" si="86"/>
        <v>0</v>
      </c>
      <c r="S27" s="184">
        <f t="shared" si="86"/>
        <v>0</v>
      </c>
      <c r="T27" s="184">
        <f t="shared" si="86"/>
        <v>0</v>
      </c>
      <c r="U27" s="184">
        <f t="shared" si="86"/>
        <v>0</v>
      </c>
      <c r="V27" s="184">
        <f t="shared" si="86"/>
        <v>0</v>
      </c>
      <c r="W27" s="184">
        <f t="shared" si="86"/>
        <v>0</v>
      </c>
      <c r="X27" s="184">
        <f t="shared" si="86"/>
        <v>0</v>
      </c>
      <c r="Y27" s="184">
        <f t="shared" si="86"/>
        <v>0</v>
      </c>
      <c r="Z27" s="184">
        <f t="shared" si="86"/>
        <v>0</v>
      </c>
      <c r="AA27" s="184">
        <f t="shared" si="86"/>
        <v>0</v>
      </c>
      <c r="AB27" s="184">
        <f t="shared" si="86"/>
        <v>0</v>
      </c>
      <c r="AC27" s="193">
        <f t="shared" si="12"/>
        <v>0</v>
      </c>
      <c r="AD27" s="184">
        <f t="shared" ref="AD27:AO27" si="87">IF($H79&gt;(12-MONTH(AD$7)),$M79/12,0)</f>
        <v>0</v>
      </c>
      <c r="AE27" s="184">
        <f t="shared" si="87"/>
        <v>0</v>
      </c>
      <c r="AF27" s="184">
        <f t="shared" si="87"/>
        <v>0</v>
      </c>
      <c r="AG27" s="184">
        <f t="shared" si="87"/>
        <v>0</v>
      </c>
      <c r="AH27" s="184">
        <f t="shared" si="87"/>
        <v>0</v>
      </c>
      <c r="AI27" s="184">
        <f t="shared" si="87"/>
        <v>0</v>
      </c>
      <c r="AJ27" s="184">
        <f t="shared" si="87"/>
        <v>0</v>
      </c>
      <c r="AK27" s="184">
        <f t="shared" si="87"/>
        <v>0</v>
      </c>
      <c r="AL27" s="184">
        <f t="shared" si="87"/>
        <v>0</v>
      </c>
      <c r="AM27" s="184">
        <f t="shared" si="87"/>
        <v>0</v>
      </c>
      <c r="AN27" s="184">
        <f t="shared" si="87"/>
        <v>0</v>
      </c>
      <c r="AO27" s="184">
        <f t="shared" si="87"/>
        <v>0</v>
      </c>
      <c r="AP27" s="193">
        <f t="shared" si="14"/>
        <v>0</v>
      </c>
      <c r="AQ27" s="184">
        <f t="shared" ref="AQ27:BB27" si="88">IF($I79&gt;(12-MONTH(AQ$7)),$N79/12,0)</f>
        <v>0</v>
      </c>
      <c r="AR27" s="184">
        <f t="shared" si="88"/>
        <v>0</v>
      </c>
      <c r="AS27" s="184">
        <f t="shared" si="88"/>
        <v>0</v>
      </c>
      <c r="AT27" s="184">
        <f t="shared" si="88"/>
        <v>0</v>
      </c>
      <c r="AU27" s="184">
        <f t="shared" si="88"/>
        <v>0</v>
      </c>
      <c r="AV27" s="184">
        <f t="shared" si="88"/>
        <v>0</v>
      </c>
      <c r="AW27" s="184">
        <f t="shared" si="88"/>
        <v>0</v>
      </c>
      <c r="AX27" s="184">
        <f t="shared" si="88"/>
        <v>0</v>
      </c>
      <c r="AY27" s="184">
        <f t="shared" si="88"/>
        <v>0</v>
      </c>
      <c r="AZ27" s="184">
        <f t="shared" si="88"/>
        <v>0</v>
      </c>
      <c r="BA27" s="184">
        <f t="shared" si="88"/>
        <v>0</v>
      </c>
      <c r="BB27" s="184">
        <f t="shared" si="88"/>
        <v>0</v>
      </c>
      <c r="BC27" s="193">
        <f t="shared" si="16"/>
        <v>0</v>
      </c>
      <c r="BD27" s="184">
        <f t="shared" ref="BD27:BO27" si="89">IF($J79&gt;(12-MONTH(BD$7)),$O79/12,0)</f>
        <v>0</v>
      </c>
      <c r="BE27" s="184">
        <f t="shared" si="89"/>
        <v>0</v>
      </c>
      <c r="BF27" s="184">
        <f t="shared" si="89"/>
        <v>0</v>
      </c>
      <c r="BG27" s="184">
        <f t="shared" si="89"/>
        <v>0</v>
      </c>
      <c r="BH27" s="184">
        <f t="shared" si="89"/>
        <v>0</v>
      </c>
      <c r="BI27" s="184">
        <f t="shared" si="89"/>
        <v>0</v>
      </c>
      <c r="BJ27" s="184">
        <f t="shared" si="89"/>
        <v>0</v>
      </c>
      <c r="BK27" s="184">
        <f t="shared" si="89"/>
        <v>0</v>
      </c>
      <c r="BL27" s="184">
        <f t="shared" si="89"/>
        <v>0</v>
      </c>
      <c r="BM27" s="184">
        <f t="shared" si="89"/>
        <v>0</v>
      </c>
      <c r="BN27" s="184">
        <f t="shared" si="89"/>
        <v>0</v>
      </c>
      <c r="BO27" s="184">
        <f t="shared" si="89"/>
        <v>0</v>
      </c>
      <c r="BP27" s="193">
        <f t="shared" si="18"/>
        <v>0</v>
      </c>
    </row>
    <row r="28" spans="2:68" ht="15" customHeight="1" x14ac:dyDescent="0.25">
      <c r="B28" s="127" t="str">
        <f t="shared" si="74"/>
        <v>Bediende 16</v>
      </c>
      <c r="C28" s="211"/>
      <c r="D28" s="184">
        <f t="shared" ref="D28:O28" si="90">IF($F80&gt;(12-MONTH(D$7)),$K80/12,0)</f>
        <v>0</v>
      </c>
      <c r="E28" s="184">
        <f t="shared" si="90"/>
        <v>0</v>
      </c>
      <c r="F28" s="184">
        <f t="shared" si="90"/>
        <v>0</v>
      </c>
      <c r="G28" s="184">
        <f t="shared" si="90"/>
        <v>0</v>
      </c>
      <c r="H28" s="184">
        <f t="shared" si="90"/>
        <v>0</v>
      </c>
      <c r="I28" s="184">
        <f t="shared" si="90"/>
        <v>0</v>
      </c>
      <c r="J28" s="184">
        <f t="shared" si="90"/>
        <v>0</v>
      </c>
      <c r="K28" s="184">
        <f t="shared" si="90"/>
        <v>0</v>
      </c>
      <c r="L28" s="184">
        <f t="shared" si="90"/>
        <v>0</v>
      </c>
      <c r="M28" s="184">
        <f t="shared" si="90"/>
        <v>0</v>
      </c>
      <c r="N28" s="184">
        <f t="shared" si="90"/>
        <v>0</v>
      </c>
      <c r="O28" s="184">
        <f t="shared" si="90"/>
        <v>0</v>
      </c>
      <c r="P28" s="193">
        <f t="shared" si="10"/>
        <v>0</v>
      </c>
      <c r="Q28" s="184">
        <f t="shared" ref="Q28:AB28" si="91">IF($G80&gt;(12-MONTH(Q$7)),$L80/12,0)</f>
        <v>0</v>
      </c>
      <c r="R28" s="184">
        <f t="shared" si="91"/>
        <v>0</v>
      </c>
      <c r="S28" s="184">
        <f t="shared" si="91"/>
        <v>0</v>
      </c>
      <c r="T28" s="184">
        <f t="shared" si="91"/>
        <v>0</v>
      </c>
      <c r="U28" s="184">
        <f t="shared" si="91"/>
        <v>0</v>
      </c>
      <c r="V28" s="184">
        <f t="shared" si="91"/>
        <v>0</v>
      </c>
      <c r="W28" s="184">
        <f t="shared" si="91"/>
        <v>0</v>
      </c>
      <c r="X28" s="184">
        <f t="shared" si="91"/>
        <v>0</v>
      </c>
      <c r="Y28" s="184">
        <f t="shared" si="91"/>
        <v>0</v>
      </c>
      <c r="Z28" s="184">
        <f t="shared" si="91"/>
        <v>0</v>
      </c>
      <c r="AA28" s="184">
        <f t="shared" si="91"/>
        <v>0</v>
      </c>
      <c r="AB28" s="184">
        <f t="shared" si="91"/>
        <v>0</v>
      </c>
      <c r="AC28" s="193">
        <f t="shared" si="12"/>
        <v>0</v>
      </c>
      <c r="AD28" s="184">
        <f t="shared" ref="AD28:AO28" si="92">IF($H80&gt;(12-MONTH(AD$7)),$M80/12,0)</f>
        <v>0</v>
      </c>
      <c r="AE28" s="184">
        <f t="shared" si="92"/>
        <v>0</v>
      </c>
      <c r="AF28" s="184">
        <f t="shared" si="92"/>
        <v>0</v>
      </c>
      <c r="AG28" s="184">
        <f t="shared" si="92"/>
        <v>0</v>
      </c>
      <c r="AH28" s="184">
        <f t="shared" si="92"/>
        <v>0</v>
      </c>
      <c r="AI28" s="184">
        <f t="shared" si="92"/>
        <v>0</v>
      </c>
      <c r="AJ28" s="184">
        <f t="shared" si="92"/>
        <v>0</v>
      </c>
      <c r="AK28" s="184">
        <f t="shared" si="92"/>
        <v>0</v>
      </c>
      <c r="AL28" s="184">
        <f t="shared" si="92"/>
        <v>0</v>
      </c>
      <c r="AM28" s="184">
        <f t="shared" si="92"/>
        <v>0</v>
      </c>
      <c r="AN28" s="184">
        <f t="shared" si="92"/>
        <v>0</v>
      </c>
      <c r="AO28" s="184">
        <f t="shared" si="92"/>
        <v>0</v>
      </c>
      <c r="AP28" s="193">
        <f t="shared" si="14"/>
        <v>0</v>
      </c>
      <c r="AQ28" s="184">
        <f t="shared" ref="AQ28:BB28" si="93">IF($I80&gt;(12-MONTH(AQ$7)),$N80/12,0)</f>
        <v>0</v>
      </c>
      <c r="AR28" s="184">
        <f t="shared" si="93"/>
        <v>0</v>
      </c>
      <c r="AS28" s="184">
        <f t="shared" si="93"/>
        <v>0</v>
      </c>
      <c r="AT28" s="184">
        <f t="shared" si="93"/>
        <v>0</v>
      </c>
      <c r="AU28" s="184">
        <f t="shared" si="93"/>
        <v>0</v>
      </c>
      <c r="AV28" s="184">
        <f t="shared" si="93"/>
        <v>0</v>
      </c>
      <c r="AW28" s="184">
        <f t="shared" si="93"/>
        <v>0</v>
      </c>
      <c r="AX28" s="184">
        <f t="shared" si="93"/>
        <v>0</v>
      </c>
      <c r="AY28" s="184">
        <f t="shared" si="93"/>
        <v>0</v>
      </c>
      <c r="AZ28" s="184">
        <f t="shared" si="93"/>
        <v>0</v>
      </c>
      <c r="BA28" s="184">
        <f t="shared" si="93"/>
        <v>0</v>
      </c>
      <c r="BB28" s="184">
        <f t="shared" si="93"/>
        <v>0</v>
      </c>
      <c r="BC28" s="193">
        <f t="shared" si="16"/>
        <v>0</v>
      </c>
      <c r="BD28" s="184">
        <f t="shared" ref="BD28:BO28" si="94">IF($J80&gt;(12-MONTH(BD$7)),$O80/12,0)</f>
        <v>0</v>
      </c>
      <c r="BE28" s="184">
        <f t="shared" si="94"/>
        <v>0</v>
      </c>
      <c r="BF28" s="184">
        <f t="shared" si="94"/>
        <v>0</v>
      </c>
      <c r="BG28" s="184">
        <f t="shared" si="94"/>
        <v>0</v>
      </c>
      <c r="BH28" s="184">
        <f t="shared" si="94"/>
        <v>0</v>
      </c>
      <c r="BI28" s="184">
        <f t="shared" si="94"/>
        <v>0</v>
      </c>
      <c r="BJ28" s="184">
        <f t="shared" si="94"/>
        <v>0</v>
      </c>
      <c r="BK28" s="184">
        <f t="shared" si="94"/>
        <v>0</v>
      </c>
      <c r="BL28" s="184">
        <f t="shared" si="94"/>
        <v>0</v>
      </c>
      <c r="BM28" s="184">
        <f t="shared" si="94"/>
        <v>0</v>
      </c>
      <c r="BN28" s="184">
        <f t="shared" si="94"/>
        <v>0</v>
      </c>
      <c r="BO28" s="184">
        <f t="shared" si="94"/>
        <v>0</v>
      </c>
      <c r="BP28" s="193">
        <f t="shared" si="18"/>
        <v>0</v>
      </c>
    </row>
    <row r="29" spans="2:68" ht="15" customHeight="1" x14ac:dyDescent="0.25">
      <c r="B29" s="127" t="str">
        <f t="shared" si="74"/>
        <v>Bediende 17</v>
      </c>
      <c r="C29" s="211"/>
      <c r="D29" s="184">
        <f t="shared" ref="D29:O29" si="95">IF($F81&gt;(12-MONTH(D$7)),$K81/12,0)</f>
        <v>0</v>
      </c>
      <c r="E29" s="184">
        <f t="shared" si="95"/>
        <v>0</v>
      </c>
      <c r="F29" s="184">
        <f t="shared" si="95"/>
        <v>0</v>
      </c>
      <c r="G29" s="184">
        <f t="shared" si="95"/>
        <v>0</v>
      </c>
      <c r="H29" s="184">
        <f t="shared" si="95"/>
        <v>0</v>
      </c>
      <c r="I29" s="184">
        <f t="shared" si="95"/>
        <v>0</v>
      </c>
      <c r="J29" s="184">
        <f t="shared" si="95"/>
        <v>0</v>
      </c>
      <c r="K29" s="184">
        <f t="shared" si="95"/>
        <v>0</v>
      </c>
      <c r="L29" s="184">
        <f t="shared" si="95"/>
        <v>0</v>
      </c>
      <c r="M29" s="184">
        <f t="shared" si="95"/>
        <v>0</v>
      </c>
      <c r="N29" s="184">
        <f t="shared" si="95"/>
        <v>0</v>
      </c>
      <c r="O29" s="184">
        <f t="shared" si="95"/>
        <v>0</v>
      </c>
      <c r="P29" s="193">
        <f t="shared" si="10"/>
        <v>0</v>
      </c>
      <c r="Q29" s="184">
        <f t="shared" ref="Q29:AB29" si="96">IF($G81&gt;(12-MONTH(Q$7)),$L81/12,0)</f>
        <v>0</v>
      </c>
      <c r="R29" s="184">
        <f t="shared" si="96"/>
        <v>0</v>
      </c>
      <c r="S29" s="184">
        <f t="shared" si="96"/>
        <v>0</v>
      </c>
      <c r="T29" s="184">
        <f t="shared" si="96"/>
        <v>0</v>
      </c>
      <c r="U29" s="184">
        <f t="shared" si="96"/>
        <v>0</v>
      </c>
      <c r="V29" s="184">
        <f t="shared" si="96"/>
        <v>0</v>
      </c>
      <c r="W29" s="184">
        <f t="shared" si="96"/>
        <v>0</v>
      </c>
      <c r="X29" s="184">
        <f t="shared" si="96"/>
        <v>0</v>
      </c>
      <c r="Y29" s="184">
        <f t="shared" si="96"/>
        <v>0</v>
      </c>
      <c r="Z29" s="184">
        <f t="shared" si="96"/>
        <v>0</v>
      </c>
      <c r="AA29" s="184">
        <f t="shared" si="96"/>
        <v>0</v>
      </c>
      <c r="AB29" s="184">
        <f t="shared" si="96"/>
        <v>0</v>
      </c>
      <c r="AC29" s="193">
        <f t="shared" si="12"/>
        <v>0</v>
      </c>
      <c r="AD29" s="184">
        <f t="shared" ref="AD29:AO29" si="97">IF($H81&gt;(12-MONTH(AD$7)),$M81/12,0)</f>
        <v>0</v>
      </c>
      <c r="AE29" s="184">
        <f t="shared" si="97"/>
        <v>0</v>
      </c>
      <c r="AF29" s="184">
        <f t="shared" si="97"/>
        <v>0</v>
      </c>
      <c r="AG29" s="184">
        <f t="shared" si="97"/>
        <v>0</v>
      </c>
      <c r="AH29" s="184">
        <f t="shared" si="97"/>
        <v>0</v>
      </c>
      <c r="AI29" s="184">
        <f t="shared" si="97"/>
        <v>0</v>
      </c>
      <c r="AJ29" s="184">
        <f t="shared" si="97"/>
        <v>0</v>
      </c>
      <c r="AK29" s="184">
        <f t="shared" si="97"/>
        <v>0</v>
      </c>
      <c r="AL29" s="184">
        <f t="shared" si="97"/>
        <v>0</v>
      </c>
      <c r="AM29" s="184">
        <f t="shared" si="97"/>
        <v>0</v>
      </c>
      <c r="AN29" s="184">
        <f t="shared" si="97"/>
        <v>0</v>
      </c>
      <c r="AO29" s="184">
        <f t="shared" si="97"/>
        <v>0</v>
      </c>
      <c r="AP29" s="193">
        <f t="shared" si="14"/>
        <v>0</v>
      </c>
      <c r="AQ29" s="184">
        <f t="shared" ref="AQ29:BB29" si="98">IF($I81&gt;(12-MONTH(AQ$7)),$N81/12,0)</f>
        <v>0</v>
      </c>
      <c r="AR29" s="184">
        <f t="shared" si="98"/>
        <v>0</v>
      </c>
      <c r="AS29" s="184">
        <f t="shared" si="98"/>
        <v>0</v>
      </c>
      <c r="AT29" s="184">
        <f t="shared" si="98"/>
        <v>0</v>
      </c>
      <c r="AU29" s="184">
        <f t="shared" si="98"/>
        <v>0</v>
      </c>
      <c r="AV29" s="184">
        <f t="shared" si="98"/>
        <v>0</v>
      </c>
      <c r="AW29" s="184">
        <f t="shared" si="98"/>
        <v>0</v>
      </c>
      <c r="AX29" s="184">
        <f t="shared" si="98"/>
        <v>0</v>
      </c>
      <c r="AY29" s="184">
        <f t="shared" si="98"/>
        <v>0</v>
      </c>
      <c r="AZ29" s="184">
        <f t="shared" si="98"/>
        <v>0</v>
      </c>
      <c r="BA29" s="184">
        <f t="shared" si="98"/>
        <v>0</v>
      </c>
      <c r="BB29" s="184">
        <f t="shared" si="98"/>
        <v>0</v>
      </c>
      <c r="BC29" s="193">
        <f t="shared" si="16"/>
        <v>0</v>
      </c>
      <c r="BD29" s="184">
        <f t="shared" ref="BD29:BO29" si="99">IF($J81&gt;(12-MONTH(BD$7)),$O81/12,0)</f>
        <v>0</v>
      </c>
      <c r="BE29" s="184">
        <f t="shared" si="99"/>
        <v>0</v>
      </c>
      <c r="BF29" s="184">
        <f t="shared" si="99"/>
        <v>0</v>
      </c>
      <c r="BG29" s="184">
        <f t="shared" si="99"/>
        <v>0</v>
      </c>
      <c r="BH29" s="184">
        <f t="shared" si="99"/>
        <v>0</v>
      </c>
      <c r="BI29" s="184">
        <f t="shared" si="99"/>
        <v>0</v>
      </c>
      <c r="BJ29" s="184">
        <f t="shared" si="99"/>
        <v>0</v>
      </c>
      <c r="BK29" s="184">
        <f t="shared" si="99"/>
        <v>0</v>
      </c>
      <c r="BL29" s="184">
        <f t="shared" si="99"/>
        <v>0</v>
      </c>
      <c r="BM29" s="184">
        <f t="shared" si="99"/>
        <v>0</v>
      </c>
      <c r="BN29" s="184">
        <f t="shared" si="99"/>
        <v>0</v>
      </c>
      <c r="BO29" s="184">
        <f t="shared" si="99"/>
        <v>0</v>
      </c>
      <c r="BP29" s="193">
        <f t="shared" si="18"/>
        <v>0</v>
      </c>
    </row>
    <row r="30" spans="2:68" ht="15" customHeight="1" x14ac:dyDescent="0.25">
      <c r="B30" s="127" t="str">
        <f t="shared" si="74"/>
        <v>Bediende 18</v>
      </c>
      <c r="C30" s="211"/>
      <c r="D30" s="184">
        <f t="shared" ref="D30:O30" si="100">IF($F82&gt;(12-MONTH(D$7)),$K82/12,0)</f>
        <v>0</v>
      </c>
      <c r="E30" s="184">
        <f t="shared" si="100"/>
        <v>0</v>
      </c>
      <c r="F30" s="184">
        <f t="shared" si="100"/>
        <v>0</v>
      </c>
      <c r="G30" s="184">
        <f t="shared" si="100"/>
        <v>0</v>
      </c>
      <c r="H30" s="184">
        <f t="shared" si="100"/>
        <v>0</v>
      </c>
      <c r="I30" s="184">
        <f t="shared" si="100"/>
        <v>0</v>
      </c>
      <c r="J30" s="184">
        <f t="shared" si="100"/>
        <v>0</v>
      </c>
      <c r="K30" s="184">
        <f t="shared" si="100"/>
        <v>0</v>
      </c>
      <c r="L30" s="184">
        <f t="shared" si="100"/>
        <v>0</v>
      </c>
      <c r="M30" s="184">
        <f t="shared" si="100"/>
        <v>0</v>
      </c>
      <c r="N30" s="184">
        <f t="shared" si="100"/>
        <v>0</v>
      </c>
      <c r="O30" s="184">
        <f t="shared" si="100"/>
        <v>0</v>
      </c>
      <c r="P30" s="193">
        <f t="shared" si="10"/>
        <v>0</v>
      </c>
      <c r="Q30" s="184">
        <f t="shared" ref="Q30:AB30" si="101">IF($G82&gt;(12-MONTH(Q$7)),$L82/12,0)</f>
        <v>0</v>
      </c>
      <c r="R30" s="184">
        <f t="shared" si="101"/>
        <v>0</v>
      </c>
      <c r="S30" s="184">
        <f t="shared" si="101"/>
        <v>0</v>
      </c>
      <c r="T30" s="184">
        <f t="shared" si="101"/>
        <v>0</v>
      </c>
      <c r="U30" s="184">
        <f t="shared" si="101"/>
        <v>0</v>
      </c>
      <c r="V30" s="184">
        <f t="shared" si="101"/>
        <v>0</v>
      </c>
      <c r="W30" s="184">
        <f t="shared" si="101"/>
        <v>0</v>
      </c>
      <c r="X30" s="184">
        <f t="shared" si="101"/>
        <v>0</v>
      </c>
      <c r="Y30" s="184">
        <f t="shared" si="101"/>
        <v>0</v>
      </c>
      <c r="Z30" s="184">
        <f t="shared" si="101"/>
        <v>0</v>
      </c>
      <c r="AA30" s="184">
        <f t="shared" si="101"/>
        <v>0</v>
      </c>
      <c r="AB30" s="184">
        <f t="shared" si="101"/>
        <v>0</v>
      </c>
      <c r="AC30" s="193">
        <f t="shared" si="12"/>
        <v>0</v>
      </c>
      <c r="AD30" s="184">
        <f t="shared" ref="AD30:AO30" si="102">IF($H82&gt;(12-MONTH(AD$7)),$M82/12,0)</f>
        <v>0</v>
      </c>
      <c r="AE30" s="184">
        <f t="shared" si="102"/>
        <v>0</v>
      </c>
      <c r="AF30" s="184">
        <f t="shared" si="102"/>
        <v>0</v>
      </c>
      <c r="AG30" s="184">
        <f t="shared" si="102"/>
        <v>0</v>
      </c>
      <c r="AH30" s="184">
        <f t="shared" si="102"/>
        <v>0</v>
      </c>
      <c r="AI30" s="184">
        <f t="shared" si="102"/>
        <v>0</v>
      </c>
      <c r="AJ30" s="184">
        <f t="shared" si="102"/>
        <v>0</v>
      </c>
      <c r="AK30" s="184">
        <f t="shared" si="102"/>
        <v>0</v>
      </c>
      <c r="AL30" s="184">
        <f t="shared" si="102"/>
        <v>0</v>
      </c>
      <c r="AM30" s="184">
        <f t="shared" si="102"/>
        <v>0</v>
      </c>
      <c r="AN30" s="184">
        <f t="shared" si="102"/>
        <v>0</v>
      </c>
      <c r="AO30" s="184">
        <f t="shared" si="102"/>
        <v>0</v>
      </c>
      <c r="AP30" s="193">
        <f t="shared" si="14"/>
        <v>0</v>
      </c>
      <c r="AQ30" s="184">
        <f t="shared" ref="AQ30:BB30" si="103">IF($I82&gt;(12-MONTH(AQ$7)),$N82/12,0)</f>
        <v>0</v>
      </c>
      <c r="AR30" s="184">
        <f t="shared" si="103"/>
        <v>0</v>
      </c>
      <c r="AS30" s="184">
        <f t="shared" si="103"/>
        <v>0</v>
      </c>
      <c r="AT30" s="184">
        <f t="shared" si="103"/>
        <v>0</v>
      </c>
      <c r="AU30" s="184">
        <f t="shared" si="103"/>
        <v>0</v>
      </c>
      <c r="AV30" s="184">
        <f t="shared" si="103"/>
        <v>0</v>
      </c>
      <c r="AW30" s="184">
        <f t="shared" si="103"/>
        <v>0</v>
      </c>
      <c r="AX30" s="184">
        <f t="shared" si="103"/>
        <v>0</v>
      </c>
      <c r="AY30" s="184">
        <f t="shared" si="103"/>
        <v>0</v>
      </c>
      <c r="AZ30" s="184">
        <f t="shared" si="103"/>
        <v>0</v>
      </c>
      <c r="BA30" s="184">
        <f t="shared" si="103"/>
        <v>0</v>
      </c>
      <c r="BB30" s="184">
        <f t="shared" si="103"/>
        <v>0</v>
      </c>
      <c r="BC30" s="193">
        <f t="shared" si="16"/>
        <v>0</v>
      </c>
      <c r="BD30" s="184">
        <f t="shared" ref="BD30:BO30" si="104">IF($J82&gt;(12-MONTH(BD$7)),$O82/12,0)</f>
        <v>0</v>
      </c>
      <c r="BE30" s="184">
        <f t="shared" si="104"/>
        <v>0</v>
      </c>
      <c r="BF30" s="184">
        <f t="shared" si="104"/>
        <v>0</v>
      </c>
      <c r="BG30" s="184">
        <f t="shared" si="104"/>
        <v>0</v>
      </c>
      <c r="BH30" s="184">
        <f t="shared" si="104"/>
        <v>0</v>
      </c>
      <c r="BI30" s="184">
        <f t="shared" si="104"/>
        <v>0</v>
      </c>
      <c r="BJ30" s="184">
        <f t="shared" si="104"/>
        <v>0</v>
      </c>
      <c r="BK30" s="184">
        <f t="shared" si="104"/>
        <v>0</v>
      </c>
      <c r="BL30" s="184">
        <f t="shared" si="104"/>
        <v>0</v>
      </c>
      <c r="BM30" s="184">
        <f t="shared" si="104"/>
        <v>0</v>
      </c>
      <c r="BN30" s="184">
        <f t="shared" si="104"/>
        <v>0</v>
      </c>
      <c r="BO30" s="184">
        <f t="shared" si="104"/>
        <v>0</v>
      </c>
      <c r="BP30" s="193">
        <f t="shared" si="18"/>
        <v>0</v>
      </c>
    </row>
    <row r="31" spans="2:68" ht="15" customHeight="1" x14ac:dyDescent="0.25">
      <c r="B31" s="127" t="str">
        <f t="shared" si="74"/>
        <v>Bediende 19</v>
      </c>
      <c r="C31" s="211"/>
      <c r="D31" s="184">
        <f t="shared" ref="D31:O31" si="105">IF($F83&gt;(12-MONTH(D$7)),$K83/12,0)</f>
        <v>0</v>
      </c>
      <c r="E31" s="184">
        <f t="shared" si="105"/>
        <v>0</v>
      </c>
      <c r="F31" s="184">
        <f t="shared" si="105"/>
        <v>0</v>
      </c>
      <c r="G31" s="184">
        <f t="shared" si="105"/>
        <v>0</v>
      </c>
      <c r="H31" s="184">
        <f t="shared" si="105"/>
        <v>0</v>
      </c>
      <c r="I31" s="184">
        <f t="shared" si="105"/>
        <v>0</v>
      </c>
      <c r="J31" s="184">
        <f t="shared" si="105"/>
        <v>0</v>
      </c>
      <c r="K31" s="184">
        <f t="shared" si="105"/>
        <v>0</v>
      </c>
      <c r="L31" s="184">
        <f t="shared" si="105"/>
        <v>0</v>
      </c>
      <c r="M31" s="184">
        <f t="shared" si="105"/>
        <v>0</v>
      </c>
      <c r="N31" s="184">
        <f t="shared" si="105"/>
        <v>0</v>
      </c>
      <c r="O31" s="184">
        <f t="shared" si="105"/>
        <v>0</v>
      </c>
      <c r="P31" s="193">
        <f t="shared" si="10"/>
        <v>0</v>
      </c>
      <c r="Q31" s="184">
        <f t="shared" ref="Q31:AB31" si="106">IF($G83&gt;(12-MONTH(Q$7)),$L83/12,0)</f>
        <v>0</v>
      </c>
      <c r="R31" s="184">
        <f t="shared" si="106"/>
        <v>0</v>
      </c>
      <c r="S31" s="184">
        <f t="shared" si="106"/>
        <v>0</v>
      </c>
      <c r="T31" s="184">
        <f t="shared" si="106"/>
        <v>0</v>
      </c>
      <c r="U31" s="184">
        <f t="shared" si="106"/>
        <v>0</v>
      </c>
      <c r="V31" s="184">
        <f t="shared" si="106"/>
        <v>0</v>
      </c>
      <c r="W31" s="184">
        <f t="shared" si="106"/>
        <v>0</v>
      </c>
      <c r="X31" s="184">
        <f t="shared" si="106"/>
        <v>0</v>
      </c>
      <c r="Y31" s="184">
        <f t="shared" si="106"/>
        <v>0</v>
      </c>
      <c r="Z31" s="184">
        <f t="shared" si="106"/>
        <v>0</v>
      </c>
      <c r="AA31" s="184">
        <f t="shared" si="106"/>
        <v>0</v>
      </c>
      <c r="AB31" s="184">
        <f t="shared" si="106"/>
        <v>0</v>
      </c>
      <c r="AC31" s="193">
        <f t="shared" si="12"/>
        <v>0</v>
      </c>
      <c r="AD31" s="184">
        <f t="shared" ref="AD31:AO31" si="107">IF($H83&gt;(12-MONTH(AD$7)),$M83/12,0)</f>
        <v>0</v>
      </c>
      <c r="AE31" s="184">
        <f t="shared" si="107"/>
        <v>0</v>
      </c>
      <c r="AF31" s="184">
        <f t="shared" si="107"/>
        <v>0</v>
      </c>
      <c r="AG31" s="184">
        <f t="shared" si="107"/>
        <v>0</v>
      </c>
      <c r="AH31" s="184">
        <f t="shared" si="107"/>
        <v>0</v>
      </c>
      <c r="AI31" s="184">
        <f t="shared" si="107"/>
        <v>0</v>
      </c>
      <c r="AJ31" s="184">
        <f t="shared" si="107"/>
        <v>0</v>
      </c>
      <c r="AK31" s="184">
        <f t="shared" si="107"/>
        <v>0</v>
      </c>
      <c r="AL31" s="184">
        <f t="shared" si="107"/>
        <v>0</v>
      </c>
      <c r="AM31" s="184">
        <f t="shared" si="107"/>
        <v>0</v>
      </c>
      <c r="AN31" s="184">
        <f t="shared" si="107"/>
        <v>0</v>
      </c>
      <c r="AO31" s="184">
        <f t="shared" si="107"/>
        <v>0</v>
      </c>
      <c r="AP31" s="193">
        <f t="shared" si="14"/>
        <v>0</v>
      </c>
      <c r="AQ31" s="184">
        <f t="shared" ref="AQ31:BB31" si="108">IF($I83&gt;(12-MONTH(AQ$7)),$N83/12,0)</f>
        <v>0</v>
      </c>
      <c r="AR31" s="184">
        <f t="shared" si="108"/>
        <v>0</v>
      </c>
      <c r="AS31" s="184">
        <f t="shared" si="108"/>
        <v>0</v>
      </c>
      <c r="AT31" s="184">
        <f t="shared" si="108"/>
        <v>0</v>
      </c>
      <c r="AU31" s="184">
        <f t="shared" si="108"/>
        <v>0</v>
      </c>
      <c r="AV31" s="184">
        <f t="shared" si="108"/>
        <v>0</v>
      </c>
      <c r="AW31" s="184">
        <f t="shared" si="108"/>
        <v>0</v>
      </c>
      <c r="AX31" s="184">
        <f t="shared" si="108"/>
        <v>0</v>
      </c>
      <c r="AY31" s="184">
        <f t="shared" si="108"/>
        <v>0</v>
      </c>
      <c r="AZ31" s="184">
        <f t="shared" si="108"/>
        <v>0</v>
      </c>
      <c r="BA31" s="184">
        <f t="shared" si="108"/>
        <v>0</v>
      </c>
      <c r="BB31" s="184">
        <f t="shared" si="108"/>
        <v>0</v>
      </c>
      <c r="BC31" s="193">
        <f t="shared" si="16"/>
        <v>0</v>
      </c>
      <c r="BD31" s="184">
        <f t="shared" ref="BD31:BO31" si="109">IF($J83&gt;(12-MONTH(BD$7)),$O83/12,0)</f>
        <v>0</v>
      </c>
      <c r="BE31" s="184">
        <f t="shared" si="109"/>
        <v>0</v>
      </c>
      <c r="BF31" s="184">
        <f t="shared" si="109"/>
        <v>0</v>
      </c>
      <c r="BG31" s="184">
        <f t="shared" si="109"/>
        <v>0</v>
      </c>
      <c r="BH31" s="184">
        <f t="shared" si="109"/>
        <v>0</v>
      </c>
      <c r="BI31" s="184">
        <f t="shared" si="109"/>
        <v>0</v>
      </c>
      <c r="BJ31" s="184">
        <f t="shared" si="109"/>
        <v>0</v>
      </c>
      <c r="BK31" s="184">
        <f t="shared" si="109"/>
        <v>0</v>
      </c>
      <c r="BL31" s="184">
        <f t="shared" si="109"/>
        <v>0</v>
      </c>
      <c r="BM31" s="184">
        <f t="shared" si="109"/>
        <v>0</v>
      </c>
      <c r="BN31" s="184">
        <f t="shared" si="109"/>
        <v>0</v>
      </c>
      <c r="BO31" s="184">
        <f t="shared" si="109"/>
        <v>0</v>
      </c>
      <c r="BP31" s="193">
        <f t="shared" si="18"/>
        <v>0</v>
      </c>
    </row>
    <row r="32" spans="2:68" ht="15" customHeight="1" x14ac:dyDescent="0.25">
      <c r="B32" s="127" t="str">
        <f t="shared" si="74"/>
        <v>Bediende 20</v>
      </c>
      <c r="C32" s="211"/>
      <c r="D32" s="184">
        <f t="shared" ref="D32:O32" si="110">IF($F84&gt;(12-MONTH(D$7)),$K84/12,0)</f>
        <v>0</v>
      </c>
      <c r="E32" s="184">
        <f t="shared" si="110"/>
        <v>0</v>
      </c>
      <c r="F32" s="184">
        <f t="shared" si="110"/>
        <v>0</v>
      </c>
      <c r="G32" s="184">
        <f t="shared" si="110"/>
        <v>0</v>
      </c>
      <c r="H32" s="184">
        <f t="shared" si="110"/>
        <v>0</v>
      </c>
      <c r="I32" s="184">
        <f t="shared" si="110"/>
        <v>0</v>
      </c>
      <c r="J32" s="184">
        <f t="shared" si="110"/>
        <v>0</v>
      </c>
      <c r="K32" s="184">
        <f t="shared" si="110"/>
        <v>0</v>
      </c>
      <c r="L32" s="184">
        <f t="shared" si="110"/>
        <v>0</v>
      </c>
      <c r="M32" s="184">
        <f t="shared" si="110"/>
        <v>0</v>
      </c>
      <c r="N32" s="184">
        <f t="shared" si="110"/>
        <v>0</v>
      </c>
      <c r="O32" s="184">
        <f t="shared" si="110"/>
        <v>0</v>
      </c>
      <c r="P32" s="193">
        <f t="shared" si="10"/>
        <v>0</v>
      </c>
      <c r="Q32" s="184">
        <f t="shared" ref="Q32:AB32" si="111">IF($G84&gt;(12-MONTH(Q$7)),$L84/12,0)</f>
        <v>0</v>
      </c>
      <c r="R32" s="184">
        <f t="shared" si="111"/>
        <v>0</v>
      </c>
      <c r="S32" s="184">
        <f t="shared" si="111"/>
        <v>0</v>
      </c>
      <c r="T32" s="184">
        <f t="shared" si="111"/>
        <v>0</v>
      </c>
      <c r="U32" s="184">
        <f t="shared" si="111"/>
        <v>0</v>
      </c>
      <c r="V32" s="184">
        <f t="shared" si="111"/>
        <v>0</v>
      </c>
      <c r="W32" s="184">
        <f t="shared" si="111"/>
        <v>0</v>
      </c>
      <c r="X32" s="184">
        <f t="shared" si="111"/>
        <v>0</v>
      </c>
      <c r="Y32" s="184">
        <f t="shared" si="111"/>
        <v>0</v>
      </c>
      <c r="Z32" s="184">
        <f t="shared" si="111"/>
        <v>0</v>
      </c>
      <c r="AA32" s="184">
        <f t="shared" si="111"/>
        <v>0</v>
      </c>
      <c r="AB32" s="184">
        <f t="shared" si="111"/>
        <v>0</v>
      </c>
      <c r="AC32" s="193">
        <f t="shared" si="12"/>
        <v>0</v>
      </c>
      <c r="AD32" s="184">
        <f t="shared" ref="AD32:AO32" si="112">IF($H84&gt;(12-MONTH(AD$7)),$M84/12,0)</f>
        <v>0</v>
      </c>
      <c r="AE32" s="184">
        <f t="shared" si="112"/>
        <v>0</v>
      </c>
      <c r="AF32" s="184">
        <f t="shared" si="112"/>
        <v>0</v>
      </c>
      <c r="AG32" s="184">
        <f t="shared" si="112"/>
        <v>0</v>
      </c>
      <c r="AH32" s="184">
        <f t="shared" si="112"/>
        <v>0</v>
      </c>
      <c r="AI32" s="184">
        <f t="shared" si="112"/>
        <v>0</v>
      </c>
      <c r="AJ32" s="184">
        <f t="shared" si="112"/>
        <v>0</v>
      </c>
      <c r="AK32" s="184">
        <f t="shared" si="112"/>
        <v>0</v>
      </c>
      <c r="AL32" s="184">
        <f t="shared" si="112"/>
        <v>0</v>
      </c>
      <c r="AM32" s="184">
        <f t="shared" si="112"/>
        <v>0</v>
      </c>
      <c r="AN32" s="184">
        <f t="shared" si="112"/>
        <v>0</v>
      </c>
      <c r="AO32" s="184">
        <f t="shared" si="112"/>
        <v>0</v>
      </c>
      <c r="AP32" s="193">
        <f t="shared" si="14"/>
        <v>0</v>
      </c>
      <c r="AQ32" s="184">
        <f t="shared" ref="AQ32:BB32" si="113">IF($I84&gt;(12-MONTH(AQ$7)),$N84/12,0)</f>
        <v>0</v>
      </c>
      <c r="AR32" s="184">
        <f t="shared" si="113"/>
        <v>0</v>
      </c>
      <c r="AS32" s="184">
        <f t="shared" si="113"/>
        <v>0</v>
      </c>
      <c r="AT32" s="184">
        <f t="shared" si="113"/>
        <v>0</v>
      </c>
      <c r="AU32" s="184">
        <f t="shared" si="113"/>
        <v>0</v>
      </c>
      <c r="AV32" s="184">
        <f t="shared" si="113"/>
        <v>0</v>
      </c>
      <c r="AW32" s="184">
        <f t="shared" si="113"/>
        <v>0</v>
      </c>
      <c r="AX32" s="184">
        <f t="shared" si="113"/>
        <v>0</v>
      </c>
      <c r="AY32" s="184">
        <f t="shared" si="113"/>
        <v>0</v>
      </c>
      <c r="AZ32" s="184">
        <f t="shared" si="113"/>
        <v>0</v>
      </c>
      <c r="BA32" s="184">
        <f t="shared" si="113"/>
        <v>0</v>
      </c>
      <c r="BB32" s="184">
        <f t="shared" si="113"/>
        <v>0</v>
      </c>
      <c r="BC32" s="193">
        <f t="shared" si="16"/>
        <v>0</v>
      </c>
      <c r="BD32" s="184">
        <f t="shared" ref="BD32:BO32" si="114">IF($J84&gt;(12-MONTH(BD$7)),$O84/12,0)</f>
        <v>0</v>
      </c>
      <c r="BE32" s="184">
        <f t="shared" si="114"/>
        <v>0</v>
      </c>
      <c r="BF32" s="184">
        <f t="shared" si="114"/>
        <v>0</v>
      </c>
      <c r="BG32" s="184">
        <f t="shared" si="114"/>
        <v>0</v>
      </c>
      <c r="BH32" s="184">
        <f t="shared" si="114"/>
        <v>0</v>
      </c>
      <c r="BI32" s="184">
        <f t="shared" si="114"/>
        <v>0</v>
      </c>
      <c r="BJ32" s="184">
        <f t="shared" si="114"/>
        <v>0</v>
      </c>
      <c r="BK32" s="184">
        <f t="shared" si="114"/>
        <v>0</v>
      </c>
      <c r="BL32" s="184">
        <f t="shared" si="114"/>
        <v>0</v>
      </c>
      <c r="BM32" s="184">
        <f t="shared" si="114"/>
        <v>0</v>
      </c>
      <c r="BN32" s="184">
        <f t="shared" si="114"/>
        <v>0</v>
      </c>
      <c r="BO32" s="184">
        <f t="shared" si="114"/>
        <v>0</v>
      </c>
      <c r="BP32" s="193">
        <f t="shared" si="18"/>
        <v>0</v>
      </c>
    </row>
    <row r="33" spans="2:68" ht="15" customHeight="1" x14ac:dyDescent="0.25">
      <c r="E33" s="1"/>
      <c r="P33" s="45"/>
      <c r="AC33" s="45"/>
      <c r="AP33" s="45"/>
      <c r="BC33" s="45"/>
      <c r="BP33" s="45"/>
    </row>
    <row r="34" spans="2:68" ht="15" customHeight="1" x14ac:dyDescent="0.25">
      <c r="B34" s="222" t="s">
        <v>213</v>
      </c>
      <c r="C34" s="213"/>
      <c r="D34" s="196">
        <f>SUM(D35:D54)</f>
        <v>0</v>
      </c>
      <c r="E34" s="196">
        <f t="shared" ref="E34:O34" si="115">SUM(E35:E54)</f>
        <v>0</v>
      </c>
      <c r="F34" s="196">
        <f t="shared" si="115"/>
        <v>0</v>
      </c>
      <c r="G34" s="196">
        <f t="shared" si="115"/>
        <v>0</v>
      </c>
      <c r="H34" s="196">
        <f t="shared" si="115"/>
        <v>0</v>
      </c>
      <c r="I34" s="196">
        <f t="shared" si="115"/>
        <v>0</v>
      </c>
      <c r="J34" s="196">
        <f t="shared" si="115"/>
        <v>0</v>
      </c>
      <c r="K34" s="196">
        <f t="shared" si="115"/>
        <v>0</v>
      </c>
      <c r="L34" s="196">
        <f t="shared" si="115"/>
        <v>0</v>
      </c>
      <c r="M34" s="196">
        <f t="shared" si="115"/>
        <v>0</v>
      </c>
      <c r="N34" s="196">
        <f t="shared" si="115"/>
        <v>0</v>
      </c>
      <c r="O34" s="196">
        <f t="shared" si="115"/>
        <v>0</v>
      </c>
      <c r="P34" s="196">
        <f t="shared" ref="P34:AU34" si="116">SUM(P35:P54)</f>
        <v>0</v>
      </c>
      <c r="Q34" s="196">
        <f t="shared" si="116"/>
        <v>0</v>
      </c>
      <c r="R34" s="196">
        <f t="shared" si="116"/>
        <v>0</v>
      </c>
      <c r="S34" s="196">
        <f t="shared" si="116"/>
        <v>0</v>
      </c>
      <c r="T34" s="196">
        <f t="shared" si="116"/>
        <v>0</v>
      </c>
      <c r="U34" s="196">
        <f t="shared" si="116"/>
        <v>0</v>
      </c>
      <c r="V34" s="196">
        <f t="shared" si="116"/>
        <v>0</v>
      </c>
      <c r="W34" s="196">
        <f t="shared" si="116"/>
        <v>0</v>
      </c>
      <c r="X34" s="196">
        <f t="shared" si="116"/>
        <v>0</v>
      </c>
      <c r="Y34" s="196">
        <f t="shared" si="116"/>
        <v>0</v>
      </c>
      <c r="Z34" s="196">
        <f t="shared" si="116"/>
        <v>0</v>
      </c>
      <c r="AA34" s="196">
        <f t="shared" si="116"/>
        <v>0</v>
      </c>
      <c r="AB34" s="196">
        <f t="shared" si="116"/>
        <v>0</v>
      </c>
      <c r="AC34" s="196">
        <f t="shared" si="116"/>
        <v>0</v>
      </c>
      <c r="AD34" s="196">
        <f t="shared" si="116"/>
        <v>0</v>
      </c>
      <c r="AE34" s="196">
        <f t="shared" si="116"/>
        <v>0</v>
      </c>
      <c r="AF34" s="196">
        <f t="shared" si="116"/>
        <v>0</v>
      </c>
      <c r="AG34" s="196">
        <f t="shared" si="116"/>
        <v>0</v>
      </c>
      <c r="AH34" s="196">
        <f t="shared" si="116"/>
        <v>0</v>
      </c>
      <c r="AI34" s="196">
        <f t="shared" si="116"/>
        <v>0</v>
      </c>
      <c r="AJ34" s="196">
        <f t="shared" si="116"/>
        <v>0</v>
      </c>
      <c r="AK34" s="196">
        <f t="shared" si="116"/>
        <v>0</v>
      </c>
      <c r="AL34" s="196">
        <f t="shared" si="116"/>
        <v>0</v>
      </c>
      <c r="AM34" s="196">
        <f t="shared" si="116"/>
        <v>0</v>
      </c>
      <c r="AN34" s="196">
        <f t="shared" si="116"/>
        <v>0</v>
      </c>
      <c r="AO34" s="196">
        <f t="shared" si="116"/>
        <v>0</v>
      </c>
      <c r="AP34" s="196">
        <f t="shared" si="116"/>
        <v>0</v>
      </c>
      <c r="AQ34" s="196">
        <f t="shared" si="116"/>
        <v>0</v>
      </c>
      <c r="AR34" s="196">
        <f t="shared" si="116"/>
        <v>0</v>
      </c>
      <c r="AS34" s="196">
        <f t="shared" si="116"/>
        <v>0</v>
      </c>
      <c r="AT34" s="196">
        <f t="shared" si="116"/>
        <v>0</v>
      </c>
      <c r="AU34" s="196">
        <f t="shared" si="116"/>
        <v>0</v>
      </c>
      <c r="AV34" s="196">
        <f t="shared" ref="AV34:BP34" si="117">SUM(AV35:AV54)</f>
        <v>0</v>
      </c>
      <c r="AW34" s="196">
        <f t="shared" si="117"/>
        <v>0</v>
      </c>
      <c r="AX34" s="196">
        <f t="shared" si="117"/>
        <v>0</v>
      </c>
      <c r="AY34" s="196">
        <f t="shared" si="117"/>
        <v>0</v>
      </c>
      <c r="AZ34" s="196">
        <f t="shared" si="117"/>
        <v>0</v>
      </c>
      <c r="BA34" s="196">
        <f t="shared" si="117"/>
        <v>0</v>
      </c>
      <c r="BB34" s="196">
        <f t="shared" si="117"/>
        <v>0</v>
      </c>
      <c r="BC34" s="196">
        <f t="shared" si="117"/>
        <v>0</v>
      </c>
      <c r="BD34" s="196">
        <f t="shared" si="117"/>
        <v>0</v>
      </c>
      <c r="BE34" s="196">
        <f t="shared" si="117"/>
        <v>0</v>
      </c>
      <c r="BF34" s="196">
        <f t="shared" si="117"/>
        <v>0</v>
      </c>
      <c r="BG34" s="196">
        <f t="shared" si="117"/>
        <v>0</v>
      </c>
      <c r="BH34" s="196">
        <f t="shared" si="117"/>
        <v>0</v>
      </c>
      <c r="BI34" s="196">
        <f t="shared" si="117"/>
        <v>0</v>
      </c>
      <c r="BJ34" s="196">
        <f t="shared" si="117"/>
        <v>0</v>
      </c>
      <c r="BK34" s="196">
        <f t="shared" si="117"/>
        <v>0</v>
      </c>
      <c r="BL34" s="196">
        <f t="shared" si="117"/>
        <v>0</v>
      </c>
      <c r="BM34" s="196">
        <f t="shared" si="117"/>
        <v>0</v>
      </c>
      <c r="BN34" s="196">
        <f t="shared" si="117"/>
        <v>0</v>
      </c>
      <c r="BO34" s="196">
        <f t="shared" si="117"/>
        <v>0</v>
      </c>
      <c r="BP34" s="197">
        <f t="shared" si="117"/>
        <v>0</v>
      </c>
    </row>
    <row r="35" spans="2:68" ht="15" customHeight="1" x14ac:dyDescent="0.25">
      <c r="B35" s="127" t="str">
        <f t="shared" ref="B35:B46" si="118">+B92</f>
        <v>Arbeider 1</v>
      </c>
      <c r="C35" s="211"/>
      <c r="D35" s="184">
        <f t="shared" ref="D35:O35" si="119">IF($F92&gt;(12-MONTH(D$7)),$K92/12,0)</f>
        <v>0</v>
      </c>
      <c r="E35" s="184">
        <f t="shared" si="119"/>
        <v>0</v>
      </c>
      <c r="F35" s="184">
        <f t="shared" si="119"/>
        <v>0</v>
      </c>
      <c r="G35" s="184">
        <f t="shared" si="119"/>
        <v>0</v>
      </c>
      <c r="H35" s="184">
        <f t="shared" si="119"/>
        <v>0</v>
      </c>
      <c r="I35" s="184">
        <f t="shared" si="119"/>
        <v>0</v>
      </c>
      <c r="J35" s="184">
        <f t="shared" si="119"/>
        <v>0</v>
      </c>
      <c r="K35" s="184">
        <f t="shared" si="119"/>
        <v>0</v>
      </c>
      <c r="L35" s="184">
        <f t="shared" si="119"/>
        <v>0</v>
      </c>
      <c r="M35" s="184">
        <f t="shared" si="119"/>
        <v>0</v>
      </c>
      <c r="N35" s="184">
        <f t="shared" si="119"/>
        <v>0</v>
      </c>
      <c r="O35" s="184">
        <f t="shared" si="119"/>
        <v>0</v>
      </c>
      <c r="P35" s="193">
        <f>SUM(D35:O35)</f>
        <v>0</v>
      </c>
      <c r="Q35" s="184">
        <f t="shared" ref="Q35:AB35" si="120">IF($G92&gt;(12-MONTH(Q$7)),$L92/12,0)</f>
        <v>0</v>
      </c>
      <c r="R35" s="184">
        <f t="shared" si="120"/>
        <v>0</v>
      </c>
      <c r="S35" s="184">
        <f t="shared" si="120"/>
        <v>0</v>
      </c>
      <c r="T35" s="184">
        <f t="shared" si="120"/>
        <v>0</v>
      </c>
      <c r="U35" s="184">
        <f t="shared" si="120"/>
        <v>0</v>
      </c>
      <c r="V35" s="184">
        <f t="shared" si="120"/>
        <v>0</v>
      </c>
      <c r="W35" s="184">
        <f t="shared" si="120"/>
        <v>0</v>
      </c>
      <c r="X35" s="184">
        <f t="shared" si="120"/>
        <v>0</v>
      </c>
      <c r="Y35" s="184">
        <f t="shared" si="120"/>
        <v>0</v>
      </c>
      <c r="Z35" s="184">
        <f t="shared" si="120"/>
        <v>0</v>
      </c>
      <c r="AA35" s="184">
        <f t="shared" si="120"/>
        <v>0</v>
      </c>
      <c r="AB35" s="184">
        <f t="shared" si="120"/>
        <v>0</v>
      </c>
      <c r="AC35" s="193">
        <f>SUM(Q35:AB35)</f>
        <v>0</v>
      </c>
      <c r="AD35" s="184">
        <f t="shared" ref="AD35:AO35" si="121">IF($H92&gt;(12-MONTH(AD$7)),$M92/12,0)</f>
        <v>0</v>
      </c>
      <c r="AE35" s="184">
        <f t="shared" si="121"/>
        <v>0</v>
      </c>
      <c r="AF35" s="184">
        <f t="shared" si="121"/>
        <v>0</v>
      </c>
      <c r="AG35" s="184">
        <f t="shared" si="121"/>
        <v>0</v>
      </c>
      <c r="AH35" s="184">
        <f t="shared" si="121"/>
        <v>0</v>
      </c>
      <c r="AI35" s="184">
        <f t="shared" si="121"/>
        <v>0</v>
      </c>
      <c r="AJ35" s="184">
        <f t="shared" si="121"/>
        <v>0</v>
      </c>
      <c r="AK35" s="184">
        <f t="shared" si="121"/>
        <v>0</v>
      </c>
      <c r="AL35" s="184">
        <f t="shared" si="121"/>
        <v>0</v>
      </c>
      <c r="AM35" s="184">
        <f t="shared" si="121"/>
        <v>0</v>
      </c>
      <c r="AN35" s="184">
        <f t="shared" si="121"/>
        <v>0</v>
      </c>
      <c r="AO35" s="184">
        <f t="shared" si="121"/>
        <v>0</v>
      </c>
      <c r="AP35" s="193">
        <f>SUM(AD35:AO35)</f>
        <v>0</v>
      </c>
      <c r="AQ35" s="184">
        <f t="shared" ref="AQ35:BB35" si="122">IF($I92&gt;(12-MONTH(AQ$7)),$N92/12,0)</f>
        <v>0</v>
      </c>
      <c r="AR35" s="184">
        <f t="shared" si="122"/>
        <v>0</v>
      </c>
      <c r="AS35" s="184">
        <f t="shared" si="122"/>
        <v>0</v>
      </c>
      <c r="AT35" s="184">
        <f t="shared" si="122"/>
        <v>0</v>
      </c>
      <c r="AU35" s="184">
        <f t="shared" si="122"/>
        <v>0</v>
      </c>
      <c r="AV35" s="184">
        <f t="shared" si="122"/>
        <v>0</v>
      </c>
      <c r="AW35" s="184">
        <f t="shared" si="122"/>
        <v>0</v>
      </c>
      <c r="AX35" s="184">
        <f t="shared" si="122"/>
        <v>0</v>
      </c>
      <c r="AY35" s="184">
        <f t="shared" si="122"/>
        <v>0</v>
      </c>
      <c r="AZ35" s="184">
        <f t="shared" si="122"/>
        <v>0</v>
      </c>
      <c r="BA35" s="184">
        <f t="shared" si="122"/>
        <v>0</v>
      </c>
      <c r="BB35" s="184">
        <f t="shared" si="122"/>
        <v>0</v>
      </c>
      <c r="BC35" s="193">
        <f>SUM(AQ35:BB35)</f>
        <v>0</v>
      </c>
      <c r="BD35" s="184">
        <f t="shared" ref="BD35:BO35" si="123">IF($J92&gt;(12-MONTH(BD$7)),$O92/12,0)</f>
        <v>0</v>
      </c>
      <c r="BE35" s="184">
        <f t="shared" si="123"/>
        <v>0</v>
      </c>
      <c r="BF35" s="184">
        <f t="shared" si="123"/>
        <v>0</v>
      </c>
      <c r="BG35" s="184">
        <f t="shared" si="123"/>
        <v>0</v>
      </c>
      <c r="BH35" s="184">
        <f t="shared" si="123"/>
        <v>0</v>
      </c>
      <c r="BI35" s="184">
        <f t="shared" si="123"/>
        <v>0</v>
      </c>
      <c r="BJ35" s="184">
        <f t="shared" si="123"/>
        <v>0</v>
      </c>
      <c r="BK35" s="184">
        <f t="shared" si="123"/>
        <v>0</v>
      </c>
      <c r="BL35" s="184">
        <f t="shared" si="123"/>
        <v>0</v>
      </c>
      <c r="BM35" s="184">
        <f t="shared" si="123"/>
        <v>0</v>
      </c>
      <c r="BN35" s="184">
        <f t="shared" si="123"/>
        <v>0</v>
      </c>
      <c r="BO35" s="184">
        <f t="shared" si="123"/>
        <v>0</v>
      </c>
      <c r="BP35" s="193">
        <f>SUM(BD35:BO35)</f>
        <v>0</v>
      </c>
    </row>
    <row r="36" spans="2:68" ht="15" customHeight="1" x14ac:dyDescent="0.25">
      <c r="B36" s="127" t="str">
        <f t="shared" si="118"/>
        <v>Arbeider 2</v>
      </c>
      <c r="C36" s="211"/>
      <c r="D36" s="184">
        <f t="shared" ref="D36:O36" si="124">IF($F93&gt;(12-MONTH(D$7)),$K93/12,0)</f>
        <v>0</v>
      </c>
      <c r="E36" s="184">
        <f t="shared" si="124"/>
        <v>0</v>
      </c>
      <c r="F36" s="184">
        <f t="shared" si="124"/>
        <v>0</v>
      </c>
      <c r="G36" s="184">
        <f t="shared" si="124"/>
        <v>0</v>
      </c>
      <c r="H36" s="184">
        <f t="shared" si="124"/>
        <v>0</v>
      </c>
      <c r="I36" s="184">
        <f t="shared" si="124"/>
        <v>0</v>
      </c>
      <c r="J36" s="184">
        <f t="shared" si="124"/>
        <v>0</v>
      </c>
      <c r="K36" s="184">
        <f t="shared" si="124"/>
        <v>0</v>
      </c>
      <c r="L36" s="184">
        <f t="shared" si="124"/>
        <v>0</v>
      </c>
      <c r="M36" s="184">
        <f t="shared" si="124"/>
        <v>0</v>
      </c>
      <c r="N36" s="184">
        <f t="shared" si="124"/>
        <v>0</v>
      </c>
      <c r="O36" s="184">
        <f t="shared" si="124"/>
        <v>0</v>
      </c>
      <c r="P36" s="193">
        <f t="shared" ref="P36:P54" si="125">SUM(D36:O36)</f>
        <v>0</v>
      </c>
      <c r="Q36" s="184">
        <f t="shared" ref="Q36:AB36" si="126">IF($G93&gt;(12-MONTH(Q$7)),$L93/12,0)</f>
        <v>0</v>
      </c>
      <c r="R36" s="184">
        <f t="shared" si="126"/>
        <v>0</v>
      </c>
      <c r="S36" s="184">
        <f t="shared" si="126"/>
        <v>0</v>
      </c>
      <c r="T36" s="184">
        <f t="shared" si="126"/>
        <v>0</v>
      </c>
      <c r="U36" s="184">
        <f t="shared" si="126"/>
        <v>0</v>
      </c>
      <c r="V36" s="184">
        <f t="shared" si="126"/>
        <v>0</v>
      </c>
      <c r="W36" s="184">
        <f t="shared" si="126"/>
        <v>0</v>
      </c>
      <c r="X36" s="184">
        <f t="shared" si="126"/>
        <v>0</v>
      </c>
      <c r="Y36" s="184">
        <f t="shared" si="126"/>
        <v>0</v>
      </c>
      <c r="Z36" s="184">
        <f t="shared" si="126"/>
        <v>0</v>
      </c>
      <c r="AA36" s="184">
        <f t="shared" si="126"/>
        <v>0</v>
      </c>
      <c r="AB36" s="184">
        <f t="shared" si="126"/>
        <v>0</v>
      </c>
      <c r="AC36" s="193">
        <f t="shared" ref="AC36:AC54" si="127">SUM(Q36:AB36)</f>
        <v>0</v>
      </c>
      <c r="AD36" s="184">
        <f t="shared" ref="AD36:AO36" si="128">IF($H93&gt;(12-MONTH(AD$7)),$M93/12,0)</f>
        <v>0</v>
      </c>
      <c r="AE36" s="184">
        <f t="shared" si="128"/>
        <v>0</v>
      </c>
      <c r="AF36" s="184">
        <f t="shared" si="128"/>
        <v>0</v>
      </c>
      <c r="AG36" s="184">
        <f t="shared" si="128"/>
        <v>0</v>
      </c>
      <c r="AH36" s="184">
        <f t="shared" si="128"/>
        <v>0</v>
      </c>
      <c r="AI36" s="184">
        <f t="shared" si="128"/>
        <v>0</v>
      </c>
      <c r="AJ36" s="184">
        <f t="shared" si="128"/>
        <v>0</v>
      </c>
      <c r="AK36" s="184">
        <f t="shared" si="128"/>
        <v>0</v>
      </c>
      <c r="AL36" s="184">
        <f t="shared" si="128"/>
        <v>0</v>
      </c>
      <c r="AM36" s="184">
        <f t="shared" si="128"/>
        <v>0</v>
      </c>
      <c r="AN36" s="184">
        <f t="shared" si="128"/>
        <v>0</v>
      </c>
      <c r="AO36" s="184">
        <f t="shared" si="128"/>
        <v>0</v>
      </c>
      <c r="AP36" s="193">
        <f t="shared" ref="AP36:AP54" si="129">SUM(AD36:AO36)</f>
        <v>0</v>
      </c>
      <c r="AQ36" s="184">
        <f t="shared" ref="AQ36:BB36" si="130">IF($I93&gt;(12-MONTH(AQ$7)),$N93/12,0)</f>
        <v>0</v>
      </c>
      <c r="AR36" s="184">
        <f t="shared" si="130"/>
        <v>0</v>
      </c>
      <c r="AS36" s="184">
        <f t="shared" si="130"/>
        <v>0</v>
      </c>
      <c r="AT36" s="184">
        <f t="shared" si="130"/>
        <v>0</v>
      </c>
      <c r="AU36" s="184">
        <f t="shared" si="130"/>
        <v>0</v>
      </c>
      <c r="AV36" s="184">
        <f t="shared" si="130"/>
        <v>0</v>
      </c>
      <c r="AW36" s="184">
        <f t="shared" si="130"/>
        <v>0</v>
      </c>
      <c r="AX36" s="184">
        <f t="shared" si="130"/>
        <v>0</v>
      </c>
      <c r="AY36" s="184">
        <f t="shared" si="130"/>
        <v>0</v>
      </c>
      <c r="AZ36" s="184">
        <f t="shared" si="130"/>
        <v>0</v>
      </c>
      <c r="BA36" s="184">
        <f t="shared" si="130"/>
        <v>0</v>
      </c>
      <c r="BB36" s="184">
        <f t="shared" si="130"/>
        <v>0</v>
      </c>
      <c r="BC36" s="193">
        <f t="shared" ref="BC36:BC54" si="131">SUM(AQ36:BB36)</f>
        <v>0</v>
      </c>
      <c r="BD36" s="184">
        <f t="shared" ref="BD36:BO36" si="132">IF($J93&gt;(12-MONTH(BD$7)),$O93/12,0)</f>
        <v>0</v>
      </c>
      <c r="BE36" s="184">
        <f t="shared" si="132"/>
        <v>0</v>
      </c>
      <c r="BF36" s="184">
        <f t="shared" si="132"/>
        <v>0</v>
      </c>
      <c r="BG36" s="184">
        <f t="shared" si="132"/>
        <v>0</v>
      </c>
      <c r="BH36" s="184">
        <f t="shared" si="132"/>
        <v>0</v>
      </c>
      <c r="BI36" s="184">
        <f t="shared" si="132"/>
        <v>0</v>
      </c>
      <c r="BJ36" s="184">
        <f t="shared" si="132"/>
        <v>0</v>
      </c>
      <c r="BK36" s="184">
        <f t="shared" si="132"/>
        <v>0</v>
      </c>
      <c r="BL36" s="184">
        <f t="shared" si="132"/>
        <v>0</v>
      </c>
      <c r="BM36" s="184">
        <f t="shared" si="132"/>
        <v>0</v>
      </c>
      <c r="BN36" s="184">
        <f t="shared" si="132"/>
        <v>0</v>
      </c>
      <c r="BO36" s="184">
        <f t="shared" si="132"/>
        <v>0</v>
      </c>
      <c r="BP36" s="193">
        <f t="shared" ref="BP36:BP54" si="133">SUM(BD36:BO36)</f>
        <v>0</v>
      </c>
    </row>
    <row r="37" spans="2:68" ht="15" customHeight="1" x14ac:dyDescent="0.25">
      <c r="B37" s="127" t="str">
        <f t="shared" si="118"/>
        <v>Arbeider 3</v>
      </c>
      <c r="C37" s="211"/>
      <c r="D37" s="184">
        <f t="shared" ref="D37:O37" si="134">IF($F94&gt;(12-MONTH(D$7)),$K94/12,0)</f>
        <v>0</v>
      </c>
      <c r="E37" s="184">
        <f t="shared" si="134"/>
        <v>0</v>
      </c>
      <c r="F37" s="184">
        <f t="shared" si="134"/>
        <v>0</v>
      </c>
      <c r="G37" s="184">
        <f t="shared" si="134"/>
        <v>0</v>
      </c>
      <c r="H37" s="184">
        <f t="shared" si="134"/>
        <v>0</v>
      </c>
      <c r="I37" s="184">
        <f t="shared" si="134"/>
        <v>0</v>
      </c>
      <c r="J37" s="184">
        <f t="shared" si="134"/>
        <v>0</v>
      </c>
      <c r="K37" s="184">
        <f t="shared" si="134"/>
        <v>0</v>
      </c>
      <c r="L37" s="184">
        <f t="shared" si="134"/>
        <v>0</v>
      </c>
      <c r="M37" s="184">
        <f t="shared" si="134"/>
        <v>0</v>
      </c>
      <c r="N37" s="184">
        <f t="shared" si="134"/>
        <v>0</v>
      </c>
      <c r="O37" s="184">
        <f t="shared" si="134"/>
        <v>0</v>
      </c>
      <c r="P37" s="193">
        <f t="shared" si="125"/>
        <v>0</v>
      </c>
      <c r="Q37" s="184">
        <f t="shared" ref="Q37:AB37" si="135">IF($G94&gt;(12-MONTH(Q$7)),$L94/12,0)</f>
        <v>0</v>
      </c>
      <c r="R37" s="184">
        <f t="shared" si="135"/>
        <v>0</v>
      </c>
      <c r="S37" s="184">
        <f t="shared" si="135"/>
        <v>0</v>
      </c>
      <c r="T37" s="184">
        <f t="shared" si="135"/>
        <v>0</v>
      </c>
      <c r="U37" s="184">
        <f t="shared" si="135"/>
        <v>0</v>
      </c>
      <c r="V37" s="184">
        <f t="shared" si="135"/>
        <v>0</v>
      </c>
      <c r="W37" s="184">
        <f t="shared" si="135"/>
        <v>0</v>
      </c>
      <c r="X37" s="184">
        <f t="shared" si="135"/>
        <v>0</v>
      </c>
      <c r="Y37" s="184">
        <f t="shared" si="135"/>
        <v>0</v>
      </c>
      <c r="Z37" s="184">
        <f t="shared" si="135"/>
        <v>0</v>
      </c>
      <c r="AA37" s="184">
        <f t="shared" si="135"/>
        <v>0</v>
      </c>
      <c r="AB37" s="184">
        <f t="shared" si="135"/>
        <v>0</v>
      </c>
      <c r="AC37" s="193">
        <f t="shared" si="127"/>
        <v>0</v>
      </c>
      <c r="AD37" s="184">
        <f t="shared" ref="AD37:AO37" si="136">IF($H94&gt;(12-MONTH(AD$7)),$M94/12,0)</f>
        <v>0</v>
      </c>
      <c r="AE37" s="184">
        <f t="shared" si="136"/>
        <v>0</v>
      </c>
      <c r="AF37" s="184">
        <f t="shared" si="136"/>
        <v>0</v>
      </c>
      <c r="AG37" s="184">
        <f t="shared" si="136"/>
        <v>0</v>
      </c>
      <c r="AH37" s="184">
        <f t="shared" si="136"/>
        <v>0</v>
      </c>
      <c r="AI37" s="184">
        <f t="shared" si="136"/>
        <v>0</v>
      </c>
      <c r="AJ37" s="184">
        <f t="shared" si="136"/>
        <v>0</v>
      </c>
      <c r="AK37" s="184">
        <f t="shared" si="136"/>
        <v>0</v>
      </c>
      <c r="AL37" s="184">
        <f t="shared" si="136"/>
        <v>0</v>
      </c>
      <c r="AM37" s="184">
        <f t="shared" si="136"/>
        <v>0</v>
      </c>
      <c r="AN37" s="184">
        <f t="shared" si="136"/>
        <v>0</v>
      </c>
      <c r="AO37" s="184">
        <f t="shared" si="136"/>
        <v>0</v>
      </c>
      <c r="AP37" s="193">
        <f t="shared" si="129"/>
        <v>0</v>
      </c>
      <c r="AQ37" s="184">
        <f t="shared" ref="AQ37:BB37" si="137">IF($I94&gt;(12-MONTH(AQ$7)),$N94/12,0)</f>
        <v>0</v>
      </c>
      <c r="AR37" s="184">
        <f t="shared" si="137"/>
        <v>0</v>
      </c>
      <c r="AS37" s="184">
        <f t="shared" si="137"/>
        <v>0</v>
      </c>
      <c r="AT37" s="184">
        <f t="shared" si="137"/>
        <v>0</v>
      </c>
      <c r="AU37" s="184">
        <f t="shared" si="137"/>
        <v>0</v>
      </c>
      <c r="AV37" s="184">
        <f t="shared" si="137"/>
        <v>0</v>
      </c>
      <c r="AW37" s="184">
        <f t="shared" si="137"/>
        <v>0</v>
      </c>
      <c r="AX37" s="184">
        <f t="shared" si="137"/>
        <v>0</v>
      </c>
      <c r="AY37" s="184">
        <f t="shared" si="137"/>
        <v>0</v>
      </c>
      <c r="AZ37" s="184">
        <f t="shared" si="137"/>
        <v>0</v>
      </c>
      <c r="BA37" s="184">
        <f t="shared" si="137"/>
        <v>0</v>
      </c>
      <c r="BB37" s="184">
        <f t="shared" si="137"/>
        <v>0</v>
      </c>
      <c r="BC37" s="193">
        <f t="shared" si="131"/>
        <v>0</v>
      </c>
      <c r="BD37" s="184">
        <f t="shared" ref="BD37:BO37" si="138">IF($J94&gt;(12-MONTH(BD$7)),$O94/12,0)</f>
        <v>0</v>
      </c>
      <c r="BE37" s="184">
        <f t="shared" si="138"/>
        <v>0</v>
      </c>
      <c r="BF37" s="184">
        <f t="shared" si="138"/>
        <v>0</v>
      </c>
      <c r="BG37" s="184">
        <f t="shared" si="138"/>
        <v>0</v>
      </c>
      <c r="BH37" s="184">
        <f t="shared" si="138"/>
        <v>0</v>
      </c>
      <c r="BI37" s="184">
        <f t="shared" si="138"/>
        <v>0</v>
      </c>
      <c r="BJ37" s="184">
        <f t="shared" si="138"/>
        <v>0</v>
      </c>
      <c r="BK37" s="184">
        <f t="shared" si="138"/>
        <v>0</v>
      </c>
      <c r="BL37" s="184">
        <f t="shared" si="138"/>
        <v>0</v>
      </c>
      <c r="BM37" s="184">
        <f t="shared" si="138"/>
        <v>0</v>
      </c>
      <c r="BN37" s="184">
        <f t="shared" si="138"/>
        <v>0</v>
      </c>
      <c r="BO37" s="184">
        <f t="shared" si="138"/>
        <v>0</v>
      </c>
      <c r="BP37" s="193">
        <f t="shared" si="133"/>
        <v>0</v>
      </c>
    </row>
    <row r="38" spans="2:68" ht="15" customHeight="1" x14ac:dyDescent="0.25">
      <c r="B38" s="127" t="str">
        <f t="shared" si="118"/>
        <v>Arbeider 4</v>
      </c>
      <c r="C38" s="211"/>
      <c r="D38" s="184">
        <f t="shared" ref="D38:O38" si="139">IF($F95&gt;(12-MONTH(D$7)),$K95/12,0)</f>
        <v>0</v>
      </c>
      <c r="E38" s="184">
        <f t="shared" si="139"/>
        <v>0</v>
      </c>
      <c r="F38" s="184">
        <f t="shared" si="139"/>
        <v>0</v>
      </c>
      <c r="G38" s="184">
        <f t="shared" si="139"/>
        <v>0</v>
      </c>
      <c r="H38" s="184">
        <f t="shared" si="139"/>
        <v>0</v>
      </c>
      <c r="I38" s="184">
        <f t="shared" si="139"/>
        <v>0</v>
      </c>
      <c r="J38" s="184">
        <f t="shared" si="139"/>
        <v>0</v>
      </c>
      <c r="K38" s="184">
        <f t="shared" si="139"/>
        <v>0</v>
      </c>
      <c r="L38" s="184">
        <f t="shared" si="139"/>
        <v>0</v>
      </c>
      <c r="M38" s="184">
        <f t="shared" si="139"/>
        <v>0</v>
      </c>
      <c r="N38" s="184">
        <f t="shared" si="139"/>
        <v>0</v>
      </c>
      <c r="O38" s="184">
        <f t="shared" si="139"/>
        <v>0</v>
      </c>
      <c r="P38" s="193">
        <f t="shared" si="125"/>
        <v>0</v>
      </c>
      <c r="Q38" s="184">
        <f t="shared" ref="Q38:AB38" si="140">IF($G95&gt;(12-MONTH(Q$7)),$L95/12,0)</f>
        <v>0</v>
      </c>
      <c r="R38" s="184">
        <f t="shared" si="140"/>
        <v>0</v>
      </c>
      <c r="S38" s="184">
        <f t="shared" si="140"/>
        <v>0</v>
      </c>
      <c r="T38" s="184">
        <f t="shared" si="140"/>
        <v>0</v>
      </c>
      <c r="U38" s="184">
        <f t="shared" si="140"/>
        <v>0</v>
      </c>
      <c r="V38" s="184">
        <f t="shared" si="140"/>
        <v>0</v>
      </c>
      <c r="W38" s="184">
        <f t="shared" si="140"/>
        <v>0</v>
      </c>
      <c r="X38" s="184">
        <f t="shared" si="140"/>
        <v>0</v>
      </c>
      <c r="Y38" s="184">
        <f t="shared" si="140"/>
        <v>0</v>
      </c>
      <c r="Z38" s="184">
        <f t="shared" si="140"/>
        <v>0</v>
      </c>
      <c r="AA38" s="184">
        <f t="shared" si="140"/>
        <v>0</v>
      </c>
      <c r="AB38" s="184">
        <f t="shared" si="140"/>
        <v>0</v>
      </c>
      <c r="AC38" s="193">
        <f t="shared" si="127"/>
        <v>0</v>
      </c>
      <c r="AD38" s="184">
        <f t="shared" ref="AD38:AO38" si="141">IF($H95&gt;(12-MONTH(AD$7)),$M95/12,0)</f>
        <v>0</v>
      </c>
      <c r="AE38" s="184">
        <f t="shared" si="141"/>
        <v>0</v>
      </c>
      <c r="AF38" s="184">
        <f t="shared" si="141"/>
        <v>0</v>
      </c>
      <c r="AG38" s="184">
        <f t="shared" si="141"/>
        <v>0</v>
      </c>
      <c r="AH38" s="184">
        <f t="shared" si="141"/>
        <v>0</v>
      </c>
      <c r="AI38" s="184">
        <f t="shared" si="141"/>
        <v>0</v>
      </c>
      <c r="AJ38" s="184">
        <f t="shared" si="141"/>
        <v>0</v>
      </c>
      <c r="AK38" s="184">
        <f t="shared" si="141"/>
        <v>0</v>
      </c>
      <c r="AL38" s="184">
        <f t="shared" si="141"/>
        <v>0</v>
      </c>
      <c r="AM38" s="184">
        <f t="shared" si="141"/>
        <v>0</v>
      </c>
      <c r="AN38" s="184">
        <f t="shared" si="141"/>
        <v>0</v>
      </c>
      <c r="AO38" s="184">
        <f t="shared" si="141"/>
        <v>0</v>
      </c>
      <c r="AP38" s="193">
        <f t="shared" si="129"/>
        <v>0</v>
      </c>
      <c r="AQ38" s="184">
        <f t="shared" ref="AQ38:BB38" si="142">IF($I95&gt;(12-MONTH(AQ$7)),$N95/12,0)</f>
        <v>0</v>
      </c>
      <c r="AR38" s="184">
        <f t="shared" si="142"/>
        <v>0</v>
      </c>
      <c r="AS38" s="184">
        <f t="shared" si="142"/>
        <v>0</v>
      </c>
      <c r="AT38" s="184">
        <f t="shared" si="142"/>
        <v>0</v>
      </c>
      <c r="AU38" s="184">
        <f t="shared" si="142"/>
        <v>0</v>
      </c>
      <c r="AV38" s="184">
        <f t="shared" si="142"/>
        <v>0</v>
      </c>
      <c r="AW38" s="184">
        <f t="shared" si="142"/>
        <v>0</v>
      </c>
      <c r="AX38" s="184">
        <f t="shared" si="142"/>
        <v>0</v>
      </c>
      <c r="AY38" s="184">
        <f t="shared" si="142"/>
        <v>0</v>
      </c>
      <c r="AZ38" s="184">
        <f t="shared" si="142"/>
        <v>0</v>
      </c>
      <c r="BA38" s="184">
        <f t="shared" si="142"/>
        <v>0</v>
      </c>
      <c r="BB38" s="184">
        <f t="shared" si="142"/>
        <v>0</v>
      </c>
      <c r="BC38" s="193">
        <f t="shared" si="131"/>
        <v>0</v>
      </c>
      <c r="BD38" s="184">
        <f t="shared" ref="BD38:BO38" si="143">IF($J95&gt;(12-MONTH(BD$7)),$O95/12,0)</f>
        <v>0</v>
      </c>
      <c r="BE38" s="184">
        <f t="shared" si="143"/>
        <v>0</v>
      </c>
      <c r="BF38" s="184">
        <f t="shared" si="143"/>
        <v>0</v>
      </c>
      <c r="BG38" s="184">
        <f t="shared" si="143"/>
        <v>0</v>
      </c>
      <c r="BH38" s="184">
        <f t="shared" si="143"/>
        <v>0</v>
      </c>
      <c r="BI38" s="184">
        <f t="shared" si="143"/>
        <v>0</v>
      </c>
      <c r="BJ38" s="184">
        <f t="shared" si="143"/>
        <v>0</v>
      </c>
      <c r="BK38" s="184">
        <f t="shared" si="143"/>
        <v>0</v>
      </c>
      <c r="BL38" s="184">
        <f t="shared" si="143"/>
        <v>0</v>
      </c>
      <c r="BM38" s="184">
        <f t="shared" si="143"/>
        <v>0</v>
      </c>
      <c r="BN38" s="184">
        <f t="shared" si="143"/>
        <v>0</v>
      </c>
      <c r="BO38" s="184">
        <f t="shared" si="143"/>
        <v>0</v>
      </c>
      <c r="BP38" s="193">
        <f t="shared" si="133"/>
        <v>0</v>
      </c>
    </row>
    <row r="39" spans="2:68" ht="15" customHeight="1" x14ac:dyDescent="0.25">
      <c r="B39" s="127" t="str">
        <f t="shared" si="118"/>
        <v>Arbeider 5</v>
      </c>
      <c r="C39" s="211"/>
      <c r="D39" s="184">
        <f t="shared" ref="D39:O39" si="144">IF($F96&gt;(12-MONTH(D$7)),$K96/12,0)</f>
        <v>0</v>
      </c>
      <c r="E39" s="184">
        <f t="shared" si="144"/>
        <v>0</v>
      </c>
      <c r="F39" s="184">
        <f t="shared" si="144"/>
        <v>0</v>
      </c>
      <c r="G39" s="184">
        <f t="shared" si="144"/>
        <v>0</v>
      </c>
      <c r="H39" s="184">
        <f t="shared" si="144"/>
        <v>0</v>
      </c>
      <c r="I39" s="184">
        <f t="shared" si="144"/>
        <v>0</v>
      </c>
      <c r="J39" s="184">
        <f t="shared" si="144"/>
        <v>0</v>
      </c>
      <c r="K39" s="184">
        <f t="shared" si="144"/>
        <v>0</v>
      </c>
      <c r="L39" s="184">
        <f t="shared" si="144"/>
        <v>0</v>
      </c>
      <c r="M39" s="184">
        <f t="shared" si="144"/>
        <v>0</v>
      </c>
      <c r="N39" s="184">
        <f t="shared" si="144"/>
        <v>0</v>
      </c>
      <c r="O39" s="184">
        <f t="shared" si="144"/>
        <v>0</v>
      </c>
      <c r="P39" s="193">
        <f t="shared" si="125"/>
        <v>0</v>
      </c>
      <c r="Q39" s="184">
        <f t="shared" ref="Q39:AB39" si="145">IF($G96&gt;(12-MONTH(Q$7)),$L96/12,0)</f>
        <v>0</v>
      </c>
      <c r="R39" s="184">
        <f t="shared" si="145"/>
        <v>0</v>
      </c>
      <c r="S39" s="184">
        <f t="shared" si="145"/>
        <v>0</v>
      </c>
      <c r="T39" s="184">
        <f t="shared" si="145"/>
        <v>0</v>
      </c>
      <c r="U39" s="184">
        <f t="shared" si="145"/>
        <v>0</v>
      </c>
      <c r="V39" s="184">
        <f t="shared" si="145"/>
        <v>0</v>
      </c>
      <c r="W39" s="184">
        <f t="shared" si="145"/>
        <v>0</v>
      </c>
      <c r="X39" s="184">
        <f t="shared" si="145"/>
        <v>0</v>
      </c>
      <c r="Y39" s="184">
        <f t="shared" si="145"/>
        <v>0</v>
      </c>
      <c r="Z39" s="184">
        <f t="shared" si="145"/>
        <v>0</v>
      </c>
      <c r="AA39" s="184">
        <f t="shared" si="145"/>
        <v>0</v>
      </c>
      <c r="AB39" s="184">
        <f t="shared" si="145"/>
        <v>0</v>
      </c>
      <c r="AC39" s="193">
        <f t="shared" si="127"/>
        <v>0</v>
      </c>
      <c r="AD39" s="184">
        <f t="shared" ref="AD39:AO39" si="146">IF($H96&gt;(12-MONTH(AD$7)),$M96/12,0)</f>
        <v>0</v>
      </c>
      <c r="AE39" s="184">
        <f t="shared" si="146"/>
        <v>0</v>
      </c>
      <c r="AF39" s="184">
        <f t="shared" si="146"/>
        <v>0</v>
      </c>
      <c r="AG39" s="184">
        <f t="shared" si="146"/>
        <v>0</v>
      </c>
      <c r="AH39" s="184">
        <f t="shared" si="146"/>
        <v>0</v>
      </c>
      <c r="AI39" s="184">
        <f t="shared" si="146"/>
        <v>0</v>
      </c>
      <c r="AJ39" s="184">
        <f t="shared" si="146"/>
        <v>0</v>
      </c>
      <c r="AK39" s="184">
        <f t="shared" si="146"/>
        <v>0</v>
      </c>
      <c r="AL39" s="184">
        <f t="shared" si="146"/>
        <v>0</v>
      </c>
      <c r="AM39" s="184">
        <f t="shared" si="146"/>
        <v>0</v>
      </c>
      <c r="AN39" s="184">
        <f t="shared" si="146"/>
        <v>0</v>
      </c>
      <c r="AO39" s="184">
        <f t="shared" si="146"/>
        <v>0</v>
      </c>
      <c r="AP39" s="193">
        <f t="shared" si="129"/>
        <v>0</v>
      </c>
      <c r="AQ39" s="184">
        <f t="shared" ref="AQ39:BB39" si="147">IF($I96&gt;(12-MONTH(AQ$7)),$N96/12,0)</f>
        <v>0</v>
      </c>
      <c r="AR39" s="184">
        <f t="shared" si="147"/>
        <v>0</v>
      </c>
      <c r="AS39" s="184">
        <f t="shared" si="147"/>
        <v>0</v>
      </c>
      <c r="AT39" s="184">
        <f t="shared" si="147"/>
        <v>0</v>
      </c>
      <c r="AU39" s="184">
        <f t="shared" si="147"/>
        <v>0</v>
      </c>
      <c r="AV39" s="184">
        <f t="shared" si="147"/>
        <v>0</v>
      </c>
      <c r="AW39" s="184">
        <f t="shared" si="147"/>
        <v>0</v>
      </c>
      <c r="AX39" s="184">
        <f t="shared" si="147"/>
        <v>0</v>
      </c>
      <c r="AY39" s="184">
        <f t="shared" si="147"/>
        <v>0</v>
      </c>
      <c r="AZ39" s="184">
        <f t="shared" si="147"/>
        <v>0</v>
      </c>
      <c r="BA39" s="184">
        <f t="shared" si="147"/>
        <v>0</v>
      </c>
      <c r="BB39" s="184">
        <f t="shared" si="147"/>
        <v>0</v>
      </c>
      <c r="BC39" s="193">
        <f t="shared" si="131"/>
        <v>0</v>
      </c>
      <c r="BD39" s="184">
        <f t="shared" ref="BD39:BO39" si="148">IF($J96&gt;(12-MONTH(BD$7)),$O96/12,0)</f>
        <v>0</v>
      </c>
      <c r="BE39" s="184">
        <f t="shared" si="148"/>
        <v>0</v>
      </c>
      <c r="BF39" s="184">
        <f t="shared" si="148"/>
        <v>0</v>
      </c>
      <c r="BG39" s="184">
        <f t="shared" si="148"/>
        <v>0</v>
      </c>
      <c r="BH39" s="184">
        <f t="shared" si="148"/>
        <v>0</v>
      </c>
      <c r="BI39" s="184">
        <f t="shared" si="148"/>
        <v>0</v>
      </c>
      <c r="BJ39" s="184">
        <f t="shared" si="148"/>
        <v>0</v>
      </c>
      <c r="BK39" s="184">
        <f t="shared" si="148"/>
        <v>0</v>
      </c>
      <c r="BL39" s="184">
        <f t="shared" si="148"/>
        <v>0</v>
      </c>
      <c r="BM39" s="184">
        <f t="shared" si="148"/>
        <v>0</v>
      </c>
      <c r="BN39" s="184">
        <f t="shared" si="148"/>
        <v>0</v>
      </c>
      <c r="BO39" s="184">
        <f t="shared" si="148"/>
        <v>0</v>
      </c>
      <c r="BP39" s="193">
        <f t="shared" si="133"/>
        <v>0</v>
      </c>
    </row>
    <row r="40" spans="2:68" ht="15" customHeight="1" x14ac:dyDescent="0.25">
      <c r="B40" s="127" t="str">
        <f t="shared" si="118"/>
        <v>Arbeider 6</v>
      </c>
      <c r="C40" s="211"/>
      <c r="D40" s="184">
        <f t="shared" ref="D40:O40" si="149">IF($F97&gt;(12-MONTH(D$7)),$K97/12,0)</f>
        <v>0</v>
      </c>
      <c r="E40" s="184">
        <f t="shared" si="149"/>
        <v>0</v>
      </c>
      <c r="F40" s="184">
        <f t="shared" si="149"/>
        <v>0</v>
      </c>
      <c r="G40" s="184">
        <f t="shared" si="149"/>
        <v>0</v>
      </c>
      <c r="H40" s="184">
        <f t="shared" si="149"/>
        <v>0</v>
      </c>
      <c r="I40" s="184">
        <f t="shared" si="149"/>
        <v>0</v>
      </c>
      <c r="J40" s="184">
        <f t="shared" si="149"/>
        <v>0</v>
      </c>
      <c r="K40" s="184">
        <f t="shared" si="149"/>
        <v>0</v>
      </c>
      <c r="L40" s="184">
        <f t="shared" si="149"/>
        <v>0</v>
      </c>
      <c r="M40" s="184">
        <f t="shared" si="149"/>
        <v>0</v>
      </c>
      <c r="N40" s="184">
        <f t="shared" si="149"/>
        <v>0</v>
      </c>
      <c r="O40" s="184">
        <f t="shared" si="149"/>
        <v>0</v>
      </c>
      <c r="P40" s="193">
        <f t="shared" si="125"/>
        <v>0</v>
      </c>
      <c r="Q40" s="184">
        <f t="shared" ref="Q40:AB40" si="150">IF($G97&gt;(12-MONTH(Q$7)),$L97/12,0)</f>
        <v>0</v>
      </c>
      <c r="R40" s="184">
        <f t="shared" si="150"/>
        <v>0</v>
      </c>
      <c r="S40" s="184">
        <f t="shared" si="150"/>
        <v>0</v>
      </c>
      <c r="T40" s="184">
        <f t="shared" si="150"/>
        <v>0</v>
      </c>
      <c r="U40" s="184">
        <f t="shared" si="150"/>
        <v>0</v>
      </c>
      <c r="V40" s="184">
        <f t="shared" si="150"/>
        <v>0</v>
      </c>
      <c r="W40" s="184">
        <f t="shared" si="150"/>
        <v>0</v>
      </c>
      <c r="X40" s="184">
        <f t="shared" si="150"/>
        <v>0</v>
      </c>
      <c r="Y40" s="184">
        <f t="shared" si="150"/>
        <v>0</v>
      </c>
      <c r="Z40" s="184">
        <f t="shared" si="150"/>
        <v>0</v>
      </c>
      <c r="AA40" s="184">
        <f t="shared" si="150"/>
        <v>0</v>
      </c>
      <c r="AB40" s="184">
        <f t="shared" si="150"/>
        <v>0</v>
      </c>
      <c r="AC40" s="193">
        <f t="shared" si="127"/>
        <v>0</v>
      </c>
      <c r="AD40" s="184">
        <f t="shared" ref="AD40:AO40" si="151">IF($H97&gt;(12-MONTH(AD$7)),$M97/12,0)</f>
        <v>0</v>
      </c>
      <c r="AE40" s="184">
        <f t="shared" si="151"/>
        <v>0</v>
      </c>
      <c r="AF40" s="184">
        <f t="shared" si="151"/>
        <v>0</v>
      </c>
      <c r="AG40" s="184">
        <f t="shared" si="151"/>
        <v>0</v>
      </c>
      <c r="AH40" s="184">
        <f t="shared" si="151"/>
        <v>0</v>
      </c>
      <c r="AI40" s="184">
        <f t="shared" si="151"/>
        <v>0</v>
      </c>
      <c r="AJ40" s="184">
        <f t="shared" si="151"/>
        <v>0</v>
      </c>
      <c r="AK40" s="184">
        <f t="shared" si="151"/>
        <v>0</v>
      </c>
      <c r="AL40" s="184">
        <f t="shared" si="151"/>
        <v>0</v>
      </c>
      <c r="AM40" s="184">
        <f t="shared" si="151"/>
        <v>0</v>
      </c>
      <c r="AN40" s="184">
        <f t="shared" si="151"/>
        <v>0</v>
      </c>
      <c r="AO40" s="184">
        <f t="shared" si="151"/>
        <v>0</v>
      </c>
      <c r="AP40" s="193">
        <f t="shared" si="129"/>
        <v>0</v>
      </c>
      <c r="AQ40" s="184">
        <f t="shared" ref="AQ40:BB40" si="152">IF($I97&gt;(12-MONTH(AQ$7)),$N97/12,0)</f>
        <v>0</v>
      </c>
      <c r="AR40" s="184">
        <f t="shared" si="152"/>
        <v>0</v>
      </c>
      <c r="AS40" s="184">
        <f t="shared" si="152"/>
        <v>0</v>
      </c>
      <c r="AT40" s="184">
        <f t="shared" si="152"/>
        <v>0</v>
      </c>
      <c r="AU40" s="184">
        <f t="shared" si="152"/>
        <v>0</v>
      </c>
      <c r="AV40" s="184">
        <f t="shared" si="152"/>
        <v>0</v>
      </c>
      <c r="AW40" s="184">
        <f t="shared" si="152"/>
        <v>0</v>
      </c>
      <c r="AX40" s="184">
        <f t="shared" si="152"/>
        <v>0</v>
      </c>
      <c r="AY40" s="184">
        <f t="shared" si="152"/>
        <v>0</v>
      </c>
      <c r="AZ40" s="184">
        <f t="shared" si="152"/>
        <v>0</v>
      </c>
      <c r="BA40" s="184">
        <f t="shared" si="152"/>
        <v>0</v>
      </c>
      <c r="BB40" s="184">
        <f t="shared" si="152"/>
        <v>0</v>
      </c>
      <c r="BC40" s="193">
        <f t="shared" si="131"/>
        <v>0</v>
      </c>
      <c r="BD40" s="184">
        <f t="shared" ref="BD40:BO40" si="153">IF($J97&gt;(12-MONTH(BD$7)),$O97/12,0)</f>
        <v>0</v>
      </c>
      <c r="BE40" s="184">
        <f t="shared" si="153"/>
        <v>0</v>
      </c>
      <c r="BF40" s="184">
        <f t="shared" si="153"/>
        <v>0</v>
      </c>
      <c r="BG40" s="184">
        <f t="shared" si="153"/>
        <v>0</v>
      </c>
      <c r="BH40" s="184">
        <f t="shared" si="153"/>
        <v>0</v>
      </c>
      <c r="BI40" s="184">
        <f t="shared" si="153"/>
        <v>0</v>
      </c>
      <c r="BJ40" s="184">
        <f t="shared" si="153"/>
        <v>0</v>
      </c>
      <c r="BK40" s="184">
        <f t="shared" si="153"/>
        <v>0</v>
      </c>
      <c r="BL40" s="184">
        <f t="shared" si="153"/>
        <v>0</v>
      </c>
      <c r="BM40" s="184">
        <f t="shared" si="153"/>
        <v>0</v>
      </c>
      <c r="BN40" s="184">
        <f t="shared" si="153"/>
        <v>0</v>
      </c>
      <c r="BO40" s="184">
        <f t="shared" si="153"/>
        <v>0</v>
      </c>
      <c r="BP40" s="193">
        <f t="shared" si="133"/>
        <v>0</v>
      </c>
    </row>
    <row r="41" spans="2:68" ht="15" customHeight="1" x14ac:dyDescent="0.25">
      <c r="B41" s="127" t="str">
        <f t="shared" si="118"/>
        <v>Arbeider 7</v>
      </c>
      <c r="C41" s="211"/>
      <c r="D41" s="184">
        <f t="shared" ref="D41:O41" si="154">IF($F98&gt;(12-MONTH(D$7)),$K98/12,0)</f>
        <v>0</v>
      </c>
      <c r="E41" s="184">
        <f t="shared" si="154"/>
        <v>0</v>
      </c>
      <c r="F41" s="184">
        <f t="shared" si="154"/>
        <v>0</v>
      </c>
      <c r="G41" s="184">
        <f t="shared" si="154"/>
        <v>0</v>
      </c>
      <c r="H41" s="184">
        <f t="shared" si="154"/>
        <v>0</v>
      </c>
      <c r="I41" s="184">
        <f t="shared" si="154"/>
        <v>0</v>
      </c>
      <c r="J41" s="184">
        <f t="shared" si="154"/>
        <v>0</v>
      </c>
      <c r="K41" s="184">
        <f t="shared" si="154"/>
        <v>0</v>
      </c>
      <c r="L41" s="184">
        <f t="shared" si="154"/>
        <v>0</v>
      </c>
      <c r="M41" s="184">
        <f t="shared" si="154"/>
        <v>0</v>
      </c>
      <c r="N41" s="184">
        <f t="shared" si="154"/>
        <v>0</v>
      </c>
      <c r="O41" s="184">
        <f t="shared" si="154"/>
        <v>0</v>
      </c>
      <c r="P41" s="193">
        <f t="shared" si="125"/>
        <v>0</v>
      </c>
      <c r="Q41" s="184">
        <f t="shared" ref="Q41:AB41" si="155">IF($G98&gt;(12-MONTH(Q$7)),$L98/12,0)</f>
        <v>0</v>
      </c>
      <c r="R41" s="184">
        <f t="shared" si="155"/>
        <v>0</v>
      </c>
      <c r="S41" s="184">
        <f t="shared" si="155"/>
        <v>0</v>
      </c>
      <c r="T41" s="184">
        <f t="shared" si="155"/>
        <v>0</v>
      </c>
      <c r="U41" s="184">
        <f t="shared" si="155"/>
        <v>0</v>
      </c>
      <c r="V41" s="184">
        <f t="shared" si="155"/>
        <v>0</v>
      </c>
      <c r="W41" s="184">
        <f t="shared" si="155"/>
        <v>0</v>
      </c>
      <c r="X41" s="184">
        <f t="shared" si="155"/>
        <v>0</v>
      </c>
      <c r="Y41" s="184">
        <f t="shared" si="155"/>
        <v>0</v>
      </c>
      <c r="Z41" s="184">
        <f t="shared" si="155"/>
        <v>0</v>
      </c>
      <c r="AA41" s="184">
        <f t="shared" si="155"/>
        <v>0</v>
      </c>
      <c r="AB41" s="184">
        <f t="shared" si="155"/>
        <v>0</v>
      </c>
      <c r="AC41" s="193">
        <f t="shared" si="127"/>
        <v>0</v>
      </c>
      <c r="AD41" s="184">
        <f t="shared" ref="AD41:AO41" si="156">IF($H98&gt;(12-MONTH(AD$7)),$M98/12,0)</f>
        <v>0</v>
      </c>
      <c r="AE41" s="184">
        <f t="shared" si="156"/>
        <v>0</v>
      </c>
      <c r="AF41" s="184">
        <f t="shared" si="156"/>
        <v>0</v>
      </c>
      <c r="AG41" s="184">
        <f t="shared" si="156"/>
        <v>0</v>
      </c>
      <c r="AH41" s="184">
        <f t="shared" si="156"/>
        <v>0</v>
      </c>
      <c r="AI41" s="184">
        <f t="shared" si="156"/>
        <v>0</v>
      </c>
      <c r="AJ41" s="184">
        <f t="shared" si="156"/>
        <v>0</v>
      </c>
      <c r="AK41" s="184">
        <f t="shared" si="156"/>
        <v>0</v>
      </c>
      <c r="AL41" s="184">
        <f t="shared" si="156"/>
        <v>0</v>
      </c>
      <c r="AM41" s="184">
        <f t="shared" si="156"/>
        <v>0</v>
      </c>
      <c r="AN41" s="184">
        <f t="shared" si="156"/>
        <v>0</v>
      </c>
      <c r="AO41" s="184">
        <f t="shared" si="156"/>
        <v>0</v>
      </c>
      <c r="AP41" s="193">
        <f t="shared" si="129"/>
        <v>0</v>
      </c>
      <c r="AQ41" s="184">
        <f t="shared" ref="AQ41:BB41" si="157">IF($I98&gt;(12-MONTH(AQ$7)),$N98/12,0)</f>
        <v>0</v>
      </c>
      <c r="AR41" s="184">
        <f t="shared" si="157"/>
        <v>0</v>
      </c>
      <c r="AS41" s="184">
        <f t="shared" si="157"/>
        <v>0</v>
      </c>
      <c r="AT41" s="184">
        <f t="shared" si="157"/>
        <v>0</v>
      </c>
      <c r="AU41" s="184">
        <f t="shared" si="157"/>
        <v>0</v>
      </c>
      <c r="AV41" s="184">
        <f t="shared" si="157"/>
        <v>0</v>
      </c>
      <c r="AW41" s="184">
        <f t="shared" si="157"/>
        <v>0</v>
      </c>
      <c r="AX41" s="184">
        <f t="shared" si="157"/>
        <v>0</v>
      </c>
      <c r="AY41" s="184">
        <f t="shared" si="157"/>
        <v>0</v>
      </c>
      <c r="AZ41" s="184">
        <f t="shared" si="157"/>
        <v>0</v>
      </c>
      <c r="BA41" s="184">
        <f t="shared" si="157"/>
        <v>0</v>
      </c>
      <c r="BB41" s="184">
        <f t="shared" si="157"/>
        <v>0</v>
      </c>
      <c r="BC41" s="193">
        <f t="shared" si="131"/>
        <v>0</v>
      </c>
      <c r="BD41" s="184">
        <f t="shared" ref="BD41:BO41" si="158">IF($J98&gt;(12-MONTH(BD$7)),$O98/12,0)</f>
        <v>0</v>
      </c>
      <c r="BE41" s="184">
        <f t="shared" si="158"/>
        <v>0</v>
      </c>
      <c r="BF41" s="184">
        <f t="shared" si="158"/>
        <v>0</v>
      </c>
      <c r="BG41" s="184">
        <f t="shared" si="158"/>
        <v>0</v>
      </c>
      <c r="BH41" s="184">
        <f t="shared" si="158"/>
        <v>0</v>
      </c>
      <c r="BI41" s="184">
        <f t="shared" si="158"/>
        <v>0</v>
      </c>
      <c r="BJ41" s="184">
        <f t="shared" si="158"/>
        <v>0</v>
      </c>
      <c r="BK41" s="184">
        <f t="shared" si="158"/>
        <v>0</v>
      </c>
      <c r="BL41" s="184">
        <f t="shared" si="158"/>
        <v>0</v>
      </c>
      <c r="BM41" s="184">
        <f t="shared" si="158"/>
        <v>0</v>
      </c>
      <c r="BN41" s="184">
        <f t="shared" si="158"/>
        <v>0</v>
      </c>
      <c r="BO41" s="184">
        <f t="shared" si="158"/>
        <v>0</v>
      </c>
      <c r="BP41" s="193">
        <f t="shared" si="133"/>
        <v>0</v>
      </c>
    </row>
    <row r="42" spans="2:68" ht="15" customHeight="1" x14ac:dyDescent="0.25">
      <c r="B42" s="127" t="str">
        <f t="shared" si="118"/>
        <v>Arbeider 8</v>
      </c>
      <c r="C42" s="211"/>
      <c r="D42" s="184">
        <f t="shared" ref="D42:O42" si="159">IF($F99&gt;(12-MONTH(D$7)),$K99/12,0)</f>
        <v>0</v>
      </c>
      <c r="E42" s="184">
        <f t="shared" si="159"/>
        <v>0</v>
      </c>
      <c r="F42" s="184">
        <f t="shared" si="159"/>
        <v>0</v>
      </c>
      <c r="G42" s="184">
        <f t="shared" si="159"/>
        <v>0</v>
      </c>
      <c r="H42" s="184">
        <f t="shared" si="159"/>
        <v>0</v>
      </c>
      <c r="I42" s="184">
        <f t="shared" si="159"/>
        <v>0</v>
      </c>
      <c r="J42" s="184">
        <f t="shared" si="159"/>
        <v>0</v>
      </c>
      <c r="K42" s="184">
        <f t="shared" si="159"/>
        <v>0</v>
      </c>
      <c r="L42" s="184">
        <f t="shared" si="159"/>
        <v>0</v>
      </c>
      <c r="M42" s="184">
        <f t="shared" si="159"/>
        <v>0</v>
      </c>
      <c r="N42" s="184">
        <f t="shared" si="159"/>
        <v>0</v>
      </c>
      <c r="O42" s="184">
        <f t="shared" si="159"/>
        <v>0</v>
      </c>
      <c r="P42" s="193">
        <f t="shared" si="125"/>
        <v>0</v>
      </c>
      <c r="Q42" s="184">
        <f t="shared" ref="Q42:AB42" si="160">IF($G99&gt;(12-MONTH(Q$7)),$L99/12,0)</f>
        <v>0</v>
      </c>
      <c r="R42" s="184">
        <f t="shared" si="160"/>
        <v>0</v>
      </c>
      <c r="S42" s="184">
        <f t="shared" si="160"/>
        <v>0</v>
      </c>
      <c r="T42" s="184">
        <f t="shared" si="160"/>
        <v>0</v>
      </c>
      <c r="U42" s="184">
        <f t="shared" si="160"/>
        <v>0</v>
      </c>
      <c r="V42" s="184">
        <f t="shared" si="160"/>
        <v>0</v>
      </c>
      <c r="W42" s="184">
        <f t="shared" si="160"/>
        <v>0</v>
      </c>
      <c r="X42" s="184">
        <f t="shared" si="160"/>
        <v>0</v>
      </c>
      <c r="Y42" s="184">
        <f t="shared" si="160"/>
        <v>0</v>
      </c>
      <c r="Z42" s="184">
        <f t="shared" si="160"/>
        <v>0</v>
      </c>
      <c r="AA42" s="184">
        <f t="shared" si="160"/>
        <v>0</v>
      </c>
      <c r="AB42" s="184">
        <f t="shared" si="160"/>
        <v>0</v>
      </c>
      <c r="AC42" s="193">
        <f t="shared" si="127"/>
        <v>0</v>
      </c>
      <c r="AD42" s="184">
        <f t="shared" ref="AD42:AO42" si="161">IF($H99&gt;(12-MONTH(AD$7)),$M99/12,0)</f>
        <v>0</v>
      </c>
      <c r="AE42" s="184">
        <f t="shared" si="161"/>
        <v>0</v>
      </c>
      <c r="AF42" s="184">
        <f t="shared" si="161"/>
        <v>0</v>
      </c>
      <c r="AG42" s="184">
        <f t="shared" si="161"/>
        <v>0</v>
      </c>
      <c r="AH42" s="184">
        <f t="shared" si="161"/>
        <v>0</v>
      </c>
      <c r="AI42" s="184">
        <f t="shared" si="161"/>
        <v>0</v>
      </c>
      <c r="AJ42" s="184">
        <f t="shared" si="161"/>
        <v>0</v>
      </c>
      <c r="AK42" s="184">
        <f t="shared" si="161"/>
        <v>0</v>
      </c>
      <c r="AL42" s="184">
        <f t="shared" si="161"/>
        <v>0</v>
      </c>
      <c r="AM42" s="184">
        <f t="shared" si="161"/>
        <v>0</v>
      </c>
      <c r="AN42" s="184">
        <f t="shared" si="161"/>
        <v>0</v>
      </c>
      <c r="AO42" s="184">
        <f t="shared" si="161"/>
        <v>0</v>
      </c>
      <c r="AP42" s="193">
        <f t="shared" si="129"/>
        <v>0</v>
      </c>
      <c r="AQ42" s="184">
        <f t="shared" ref="AQ42:BB42" si="162">IF($I99&gt;(12-MONTH(AQ$7)),$N99/12,0)</f>
        <v>0</v>
      </c>
      <c r="AR42" s="184">
        <f t="shared" si="162"/>
        <v>0</v>
      </c>
      <c r="AS42" s="184">
        <f t="shared" si="162"/>
        <v>0</v>
      </c>
      <c r="AT42" s="184">
        <f t="shared" si="162"/>
        <v>0</v>
      </c>
      <c r="AU42" s="184">
        <f t="shared" si="162"/>
        <v>0</v>
      </c>
      <c r="AV42" s="184">
        <f t="shared" si="162"/>
        <v>0</v>
      </c>
      <c r="AW42" s="184">
        <f t="shared" si="162"/>
        <v>0</v>
      </c>
      <c r="AX42" s="184">
        <f t="shared" si="162"/>
        <v>0</v>
      </c>
      <c r="AY42" s="184">
        <f t="shared" si="162"/>
        <v>0</v>
      </c>
      <c r="AZ42" s="184">
        <f t="shared" si="162"/>
        <v>0</v>
      </c>
      <c r="BA42" s="184">
        <f t="shared" si="162"/>
        <v>0</v>
      </c>
      <c r="BB42" s="184">
        <f t="shared" si="162"/>
        <v>0</v>
      </c>
      <c r="BC42" s="193">
        <f t="shared" si="131"/>
        <v>0</v>
      </c>
      <c r="BD42" s="184">
        <f t="shared" ref="BD42:BO42" si="163">IF($J99&gt;(12-MONTH(BD$7)),$O99/12,0)</f>
        <v>0</v>
      </c>
      <c r="BE42" s="184">
        <f t="shared" si="163"/>
        <v>0</v>
      </c>
      <c r="BF42" s="184">
        <f t="shared" si="163"/>
        <v>0</v>
      </c>
      <c r="BG42" s="184">
        <f t="shared" si="163"/>
        <v>0</v>
      </c>
      <c r="BH42" s="184">
        <f t="shared" si="163"/>
        <v>0</v>
      </c>
      <c r="BI42" s="184">
        <f t="shared" si="163"/>
        <v>0</v>
      </c>
      <c r="BJ42" s="184">
        <f t="shared" si="163"/>
        <v>0</v>
      </c>
      <c r="BK42" s="184">
        <f t="shared" si="163"/>
        <v>0</v>
      </c>
      <c r="BL42" s="184">
        <f t="shared" si="163"/>
        <v>0</v>
      </c>
      <c r="BM42" s="184">
        <f t="shared" si="163"/>
        <v>0</v>
      </c>
      <c r="BN42" s="184">
        <f t="shared" si="163"/>
        <v>0</v>
      </c>
      <c r="BO42" s="184">
        <f t="shared" si="163"/>
        <v>0</v>
      </c>
      <c r="BP42" s="193">
        <f t="shared" si="133"/>
        <v>0</v>
      </c>
    </row>
    <row r="43" spans="2:68" ht="15" customHeight="1" x14ac:dyDescent="0.25">
      <c r="B43" s="127" t="str">
        <f t="shared" si="118"/>
        <v>Arbeider 9</v>
      </c>
      <c r="C43" s="211"/>
      <c r="D43" s="184">
        <f t="shared" ref="D43:O43" si="164">IF($F100&gt;(12-MONTH(D$7)),$K100/12,0)</f>
        <v>0</v>
      </c>
      <c r="E43" s="184">
        <f t="shared" si="164"/>
        <v>0</v>
      </c>
      <c r="F43" s="184">
        <f t="shared" si="164"/>
        <v>0</v>
      </c>
      <c r="G43" s="184">
        <f t="shared" si="164"/>
        <v>0</v>
      </c>
      <c r="H43" s="184">
        <f t="shared" si="164"/>
        <v>0</v>
      </c>
      <c r="I43" s="184">
        <f t="shared" si="164"/>
        <v>0</v>
      </c>
      <c r="J43" s="184">
        <f t="shared" si="164"/>
        <v>0</v>
      </c>
      <c r="K43" s="184">
        <f t="shared" si="164"/>
        <v>0</v>
      </c>
      <c r="L43" s="184">
        <f t="shared" si="164"/>
        <v>0</v>
      </c>
      <c r="M43" s="184">
        <f t="shared" si="164"/>
        <v>0</v>
      </c>
      <c r="N43" s="184">
        <f t="shared" si="164"/>
        <v>0</v>
      </c>
      <c r="O43" s="184">
        <f t="shared" si="164"/>
        <v>0</v>
      </c>
      <c r="P43" s="193">
        <f t="shared" si="125"/>
        <v>0</v>
      </c>
      <c r="Q43" s="184">
        <f t="shared" ref="Q43:AB43" si="165">IF($G100&gt;(12-MONTH(Q$7)),$L100/12,0)</f>
        <v>0</v>
      </c>
      <c r="R43" s="184">
        <f t="shared" si="165"/>
        <v>0</v>
      </c>
      <c r="S43" s="184">
        <f t="shared" si="165"/>
        <v>0</v>
      </c>
      <c r="T43" s="184">
        <f t="shared" si="165"/>
        <v>0</v>
      </c>
      <c r="U43" s="184">
        <f t="shared" si="165"/>
        <v>0</v>
      </c>
      <c r="V43" s="184">
        <f t="shared" si="165"/>
        <v>0</v>
      </c>
      <c r="W43" s="184">
        <f t="shared" si="165"/>
        <v>0</v>
      </c>
      <c r="X43" s="184">
        <f t="shared" si="165"/>
        <v>0</v>
      </c>
      <c r="Y43" s="184">
        <f t="shared" si="165"/>
        <v>0</v>
      </c>
      <c r="Z43" s="184">
        <f t="shared" si="165"/>
        <v>0</v>
      </c>
      <c r="AA43" s="184">
        <f t="shared" si="165"/>
        <v>0</v>
      </c>
      <c r="AB43" s="184">
        <f t="shared" si="165"/>
        <v>0</v>
      </c>
      <c r="AC43" s="193">
        <f t="shared" si="127"/>
        <v>0</v>
      </c>
      <c r="AD43" s="184">
        <f t="shared" ref="AD43:AO43" si="166">IF($H100&gt;(12-MONTH(AD$7)),$M100/12,0)</f>
        <v>0</v>
      </c>
      <c r="AE43" s="184">
        <f t="shared" si="166"/>
        <v>0</v>
      </c>
      <c r="AF43" s="184">
        <f t="shared" si="166"/>
        <v>0</v>
      </c>
      <c r="AG43" s="184">
        <f t="shared" si="166"/>
        <v>0</v>
      </c>
      <c r="AH43" s="184">
        <f t="shared" si="166"/>
        <v>0</v>
      </c>
      <c r="AI43" s="184">
        <f t="shared" si="166"/>
        <v>0</v>
      </c>
      <c r="AJ43" s="184">
        <f t="shared" si="166"/>
        <v>0</v>
      </c>
      <c r="AK43" s="184">
        <f t="shared" si="166"/>
        <v>0</v>
      </c>
      <c r="AL43" s="184">
        <f t="shared" si="166"/>
        <v>0</v>
      </c>
      <c r="AM43" s="184">
        <f t="shared" si="166"/>
        <v>0</v>
      </c>
      <c r="AN43" s="184">
        <f t="shared" si="166"/>
        <v>0</v>
      </c>
      <c r="AO43" s="184">
        <f t="shared" si="166"/>
        <v>0</v>
      </c>
      <c r="AP43" s="193">
        <f t="shared" si="129"/>
        <v>0</v>
      </c>
      <c r="AQ43" s="184">
        <f t="shared" ref="AQ43:BB43" si="167">IF($I100&gt;(12-MONTH(AQ$7)),$N100/12,0)</f>
        <v>0</v>
      </c>
      <c r="AR43" s="184">
        <f t="shared" si="167"/>
        <v>0</v>
      </c>
      <c r="AS43" s="184">
        <f t="shared" si="167"/>
        <v>0</v>
      </c>
      <c r="AT43" s="184">
        <f t="shared" si="167"/>
        <v>0</v>
      </c>
      <c r="AU43" s="184">
        <f t="shared" si="167"/>
        <v>0</v>
      </c>
      <c r="AV43" s="184">
        <f t="shared" si="167"/>
        <v>0</v>
      </c>
      <c r="AW43" s="184">
        <f t="shared" si="167"/>
        <v>0</v>
      </c>
      <c r="AX43" s="184">
        <f t="shared" si="167"/>
        <v>0</v>
      </c>
      <c r="AY43" s="184">
        <f t="shared" si="167"/>
        <v>0</v>
      </c>
      <c r="AZ43" s="184">
        <f t="shared" si="167"/>
        <v>0</v>
      </c>
      <c r="BA43" s="184">
        <f t="shared" si="167"/>
        <v>0</v>
      </c>
      <c r="BB43" s="184">
        <f t="shared" si="167"/>
        <v>0</v>
      </c>
      <c r="BC43" s="193">
        <f t="shared" si="131"/>
        <v>0</v>
      </c>
      <c r="BD43" s="184">
        <f t="shared" ref="BD43:BO43" si="168">IF($J100&gt;(12-MONTH(BD$7)),$O100/12,0)</f>
        <v>0</v>
      </c>
      <c r="BE43" s="184">
        <f t="shared" si="168"/>
        <v>0</v>
      </c>
      <c r="BF43" s="184">
        <f t="shared" si="168"/>
        <v>0</v>
      </c>
      <c r="BG43" s="184">
        <f t="shared" si="168"/>
        <v>0</v>
      </c>
      <c r="BH43" s="184">
        <f t="shared" si="168"/>
        <v>0</v>
      </c>
      <c r="BI43" s="184">
        <f t="shared" si="168"/>
        <v>0</v>
      </c>
      <c r="BJ43" s="184">
        <f t="shared" si="168"/>
        <v>0</v>
      </c>
      <c r="BK43" s="184">
        <f t="shared" si="168"/>
        <v>0</v>
      </c>
      <c r="BL43" s="184">
        <f t="shared" si="168"/>
        <v>0</v>
      </c>
      <c r="BM43" s="184">
        <f t="shared" si="168"/>
        <v>0</v>
      </c>
      <c r="BN43" s="184">
        <f t="shared" si="168"/>
        <v>0</v>
      </c>
      <c r="BO43" s="184">
        <f t="shared" si="168"/>
        <v>0</v>
      </c>
      <c r="BP43" s="193">
        <f t="shared" si="133"/>
        <v>0</v>
      </c>
    </row>
    <row r="44" spans="2:68" ht="15" customHeight="1" x14ac:dyDescent="0.25">
      <c r="B44" s="127" t="str">
        <f t="shared" si="118"/>
        <v>Arbeider 10</v>
      </c>
      <c r="C44" s="211"/>
      <c r="D44" s="184">
        <f t="shared" ref="D44:O44" si="169">IF($F101&gt;(12-MONTH(D$7)),$K101/12,0)</f>
        <v>0</v>
      </c>
      <c r="E44" s="184">
        <f t="shared" si="169"/>
        <v>0</v>
      </c>
      <c r="F44" s="184">
        <f t="shared" si="169"/>
        <v>0</v>
      </c>
      <c r="G44" s="184">
        <f t="shared" si="169"/>
        <v>0</v>
      </c>
      <c r="H44" s="184">
        <f t="shared" si="169"/>
        <v>0</v>
      </c>
      <c r="I44" s="184">
        <f t="shared" si="169"/>
        <v>0</v>
      </c>
      <c r="J44" s="184">
        <f t="shared" si="169"/>
        <v>0</v>
      </c>
      <c r="K44" s="184">
        <f t="shared" si="169"/>
        <v>0</v>
      </c>
      <c r="L44" s="184">
        <f t="shared" si="169"/>
        <v>0</v>
      </c>
      <c r="M44" s="184">
        <f t="shared" si="169"/>
        <v>0</v>
      </c>
      <c r="N44" s="184">
        <f t="shared" si="169"/>
        <v>0</v>
      </c>
      <c r="O44" s="184">
        <f t="shared" si="169"/>
        <v>0</v>
      </c>
      <c r="P44" s="193">
        <f t="shared" si="125"/>
        <v>0</v>
      </c>
      <c r="Q44" s="184">
        <f t="shared" ref="Q44:AB44" si="170">IF($G101&gt;(12-MONTH(Q$7)),$L101/12,0)</f>
        <v>0</v>
      </c>
      <c r="R44" s="184">
        <f t="shared" si="170"/>
        <v>0</v>
      </c>
      <c r="S44" s="184">
        <f t="shared" si="170"/>
        <v>0</v>
      </c>
      <c r="T44" s="184">
        <f t="shared" si="170"/>
        <v>0</v>
      </c>
      <c r="U44" s="184">
        <f t="shared" si="170"/>
        <v>0</v>
      </c>
      <c r="V44" s="184">
        <f t="shared" si="170"/>
        <v>0</v>
      </c>
      <c r="W44" s="184">
        <f t="shared" si="170"/>
        <v>0</v>
      </c>
      <c r="X44" s="184">
        <f t="shared" si="170"/>
        <v>0</v>
      </c>
      <c r="Y44" s="184">
        <f t="shared" si="170"/>
        <v>0</v>
      </c>
      <c r="Z44" s="184">
        <f t="shared" si="170"/>
        <v>0</v>
      </c>
      <c r="AA44" s="184">
        <f t="shared" si="170"/>
        <v>0</v>
      </c>
      <c r="AB44" s="184">
        <f t="shared" si="170"/>
        <v>0</v>
      </c>
      <c r="AC44" s="193">
        <f t="shared" si="127"/>
        <v>0</v>
      </c>
      <c r="AD44" s="184">
        <f t="shared" ref="AD44:AO44" si="171">IF($H101&gt;(12-MONTH(AD$7)),$M101/12,0)</f>
        <v>0</v>
      </c>
      <c r="AE44" s="184">
        <f t="shared" si="171"/>
        <v>0</v>
      </c>
      <c r="AF44" s="184">
        <f t="shared" si="171"/>
        <v>0</v>
      </c>
      <c r="AG44" s="184">
        <f t="shared" si="171"/>
        <v>0</v>
      </c>
      <c r="AH44" s="184">
        <f t="shared" si="171"/>
        <v>0</v>
      </c>
      <c r="AI44" s="184">
        <f t="shared" si="171"/>
        <v>0</v>
      </c>
      <c r="AJ44" s="184">
        <f t="shared" si="171"/>
        <v>0</v>
      </c>
      <c r="AK44" s="184">
        <f t="shared" si="171"/>
        <v>0</v>
      </c>
      <c r="AL44" s="184">
        <f t="shared" si="171"/>
        <v>0</v>
      </c>
      <c r="AM44" s="184">
        <f t="shared" si="171"/>
        <v>0</v>
      </c>
      <c r="AN44" s="184">
        <f t="shared" si="171"/>
        <v>0</v>
      </c>
      <c r="AO44" s="184">
        <f t="shared" si="171"/>
        <v>0</v>
      </c>
      <c r="AP44" s="193">
        <f t="shared" si="129"/>
        <v>0</v>
      </c>
      <c r="AQ44" s="184">
        <f t="shared" ref="AQ44:BB44" si="172">IF($I101&gt;(12-MONTH(AQ$7)),$N101/12,0)</f>
        <v>0</v>
      </c>
      <c r="AR44" s="184">
        <f t="shared" si="172"/>
        <v>0</v>
      </c>
      <c r="AS44" s="184">
        <f t="shared" si="172"/>
        <v>0</v>
      </c>
      <c r="AT44" s="184">
        <f t="shared" si="172"/>
        <v>0</v>
      </c>
      <c r="AU44" s="184">
        <f t="shared" si="172"/>
        <v>0</v>
      </c>
      <c r="AV44" s="184">
        <f t="shared" si="172"/>
        <v>0</v>
      </c>
      <c r="AW44" s="184">
        <f t="shared" si="172"/>
        <v>0</v>
      </c>
      <c r="AX44" s="184">
        <f t="shared" si="172"/>
        <v>0</v>
      </c>
      <c r="AY44" s="184">
        <f t="shared" si="172"/>
        <v>0</v>
      </c>
      <c r="AZ44" s="184">
        <f t="shared" si="172"/>
        <v>0</v>
      </c>
      <c r="BA44" s="184">
        <f t="shared" si="172"/>
        <v>0</v>
      </c>
      <c r="BB44" s="184">
        <f t="shared" si="172"/>
        <v>0</v>
      </c>
      <c r="BC44" s="193">
        <f t="shared" si="131"/>
        <v>0</v>
      </c>
      <c r="BD44" s="184">
        <f t="shared" ref="BD44:BO44" si="173">IF($J101&gt;(12-MONTH(BD$7)),$O101/12,0)</f>
        <v>0</v>
      </c>
      <c r="BE44" s="184">
        <f t="shared" si="173"/>
        <v>0</v>
      </c>
      <c r="BF44" s="184">
        <f t="shared" si="173"/>
        <v>0</v>
      </c>
      <c r="BG44" s="184">
        <f t="shared" si="173"/>
        <v>0</v>
      </c>
      <c r="BH44" s="184">
        <f t="shared" si="173"/>
        <v>0</v>
      </c>
      <c r="BI44" s="184">
        <f t="shared" si="173"/>
        <v>0</v>
      </c>
      <c r="BJ44" s="184">
        <f t="shared" si="173"/>
        <v>0</v>
      </c>
      <c r="BK44" s="184">
        <f t="shared" si="173"/>
        <v>0</v>
      </c>
      <c r="BL44" s="184">
        <f t="shared" si="173"/>
        <v>0</v>
      </c>
      <c r="BM44" s="184">
        <f t="shared" si="173"/>
        <v>0</v>
      </c>
      <c r="BN44" s="184">
        <f t="shared" si="173"/>
        <v>0</v>
      </c>
      <c r="BO44" s="184">
        <f t="shared" si="173"/>
        <v>0</v>
      </c>
      <c r="BP44" s="193">
        <f t="shared" si="133"/>
        <v>0</v>
      </c>
    </row>
    <row r="45" spans="2:68" ht="15" customHeight="1" x14ac:dyDescent="0.25">
      <c r="B45" s="127" t="str">
        <f t="shared" si="118"/>
        <v>Arbeider 11</v>
      </c>
      <c r="C45" s="211"/>
      <c r="D45" s="184">
        <f t="shared" ref="D45:O45" si="174">IF($F102&gt;(12-MONTH(D$7)),$K102/12,0)</f>
        <v>0</v>
      </c>
      <c r="E45" s="184">
        <f t="shared" si="174"/>
        <v>0</v>
      </c>
      <c r="F45" s="184">
        <f t="shared" si="174"/>
        <v>0</v>
      </c>
      <c r="G45" s="184">
        <f t="shared" si="174"/>
        <v>0</v>
      </c>
      <c r="H45" s="184">
        <f t="shared" si="174"/>
        <v>0</v>
      </c>
      <c r="I45" s="184">
        <f t="shared" si="174"/>
        <v>0</v>
      </c>
      <c r="J45" s="184">
        <f t="shared" si="174"/>
        <v>0</v>
      </c>
      <c r="K45" s="184">
        <f t="shared" si="174"/>
        <v>0</v>
      </c>
      <c r="L45" s="184">
        <f t="shared" si="174"/>
        <v>0</v>
      </c>
      <c r="M45" s="184">
        <f t="shared" si="174"/>
        <v>0</v>
      </c>
      <c r="N45" s="184">
        <f t="shared" si="174"/>
        <v>0</v>
      </c>
      <c r="O45" s="184">
        <f t="shared" si="174"/>
        <v>0</v>
      </c>
      <c r="P45" s="193">
        <f t="shared" si="125"/>
        <v>0</v>
      </c>
      <c r="Q45" s="184">
        <f t="shared" ref="Q45:AB45" si="175">IF($G102&gt;(12-MONTH(Q$7)),$L102/12,0)</f>
        <v>0</v>
      </c>
      <c r="R45" s="184">
        <f t="shared" si="175"/>
        <v>0</v>
      </c>
      <c r="S45" s="184">
        <f t="shared" si="175"/>
        <v>0</v>
      </c>
      <c r="T45" s="184">
        <f t="shared" si="175"/>
        <v>0</v>
      </c>
      <c r="U45" s="184">
        <f t="shared" si="175"/>
        <v>0</v>
      </c>
      <c r="V45" s="184">
        <f t="shared" si="175"/>
        <v>0</v>
      </c>
      <c r="W45" s="184">
        <f t="shared" si="175"/>
        <v>0</v>
      </c>
      <c r="X45" s="184">
        <f t="shared" si="175"/>
        <v>0</v>
      </c>
      <c r="Y45" s="184">
        <f t="shared" si="175"/>
        <v>0</v>
      </c>
      <c r="Z45" s="184">
        <f t="shared" si="175"/>
        <v>0</v>
      </c>
      <c r="AA45" s="184">
        <f t="shared" si="175"/>
        <v>0</v>
      </c>
      <c r="AB45" s="184">
        <f t="shared" si="175"/>
        <v>0</v>
      </c>
      <c r="AC45" s="193">
        <f t="shared" si="127"/>
        <v>0</v>
      </c>
      <c r="AD45" s="184">
        <f t="shared" ref="AD45:AO45" si="176">IF($H102&gt;(12-MONTH(AD$7)),$M102/12,0)</f>
        <v>0</v>
      </c>
      <c r="AE45" s="184">
        <f t="shared" si="176"/>
        <v>0</v>
      </c>
      <c r="AF45" s="184">
        <f t="shared" si="176"/>
        <v>0</v>
      </c>
      <c r="AG45" s="184">
        <f t="shared" si="176"/>
        <v>0</v>
      </c>
      <c r="AH45" s="184">
        <f t="shared" si="176"/>
        <v>0</v>
      </c>
      <c r="AI45" s="184">
        <f t="shared" si="176"/>
        <v>0</v>
      </c>
      <c r="AJ45" s="184">
        <f t="shared" si="176"/>
        <v>0</v>
      </c>
      <c r="AK45" s="184">
        <f t="shared" si="176"/>
        <v>0</v>
      </c>
      <c r="AL45" s="184">
        <f t="shared" si="176"/>
        <v>0</v>
      </c>
      <c r="AM45" s="184">
        <f t="shared" si="176"/>
        <v>0</v>
      </c>
      <c r="AN45" s="184">
        <f t="shared" si="176"/>
        <v>0</v>
      </c>
      <c r="AO45" s="184">
        <f t="shared" si="176"/>
        <v>0</v>
      </c>
      <c r="AP45" s="193">
        <f t="shared" si="129"/>
        <v>0</v>
      </c>
      <c r="AQ45" s="184">
        <f t="shared" ref="AQ45:BB45" si="177">IF($I102&gt;(12-MONTH(AQ$7)),$N102/12,0)</f>
        <v>0</v>
      </c>
      <c r="AR45" s="184">
        <f t="shared" si="177"/>
        <v>0</v>
      </c>
      <c r="AS45" s="184">
        <f t="shared" si="177"/>
        <v>0</v>
      </c>
      <c r="AT45" s="184">
        <f t="shared" si="177"/>
        <v>0</v>
      </c>
      <c r="AU45" s="184">
        <f t="shared" si="177"/>
        <v>0</v>
      </c>
      <c r="AV45" s="184">
        <f t="shared" si="177"/>
        <v>0</v>
      </c>
      <c r="AW45" s="184">
        <f t="shared" si="177"/>
        <v>0</v>
      </c>
      <c r="AX45" s="184">
        <f t="shared" si="177"/>
        <v>0</v>
      </c>
      <c r="AY45" s="184">
        <f t="shared" si="177"/>
        <v>0</v>
      </c>
      <c r="AZ45" s="184">
        <f t="shared" si="177"/>
        <v>0</v>
      </c>
      <c r="BA45" s="184">
        <f t="shared" si="177"/>
        <v>0</v>
      </c>
      <c r="BB45" s="184">
        <f t="shared" si="177"/>
        <v>0</v>
      </c>
      <c r="BC45" s="193">
        <f t="shared" si="131"/>
        <v>0</v>
      </c>
      <c r="BD45" s="184">
        <f t="shared" ref="BD45:BO45" si="178">IF($J102&gt;(12-MONTH(BD$7)),$O102/12,0)</f>
        <v>0</v>
      </c>
      <c r="BE45" s="184">
        <f t="shared" si="178"/>
        <v>0</v>
      </c>
      <c r="BF45" s="184">
        <f t="shared" si="178"/>
        <v>0</v>
      </c>
      <c r="BG45" s="184">
        <f t="shared" si="178"/>
        <v>0</v>
      </c>
      <c r="BH45" s="184">
        <f t="shared" si="178"/>
        <v>0</v>
      </c>
      <c r="BI45" s="184">
        <f t="shared" si="178"/>
        <v>0</v>
      </c>
      <c r="BJ45" s="184">
        <f t="shared" si="178"/>
        <v>0</v>
      </c>
      <c r="BK45" s="184">
        <f t="shared" si="178"/>
        <v>0</v>
      </c>
      <c r="BL45" s="184">
        <f t="shared" si="178"/>
        <v>0</v>
      </c>
      <c r="BM45" s="184">
        <f t="shared" si="178"/>
        <v>0</v>
      </c>
      <c r="BN45" s="184">
        <f t="shared" si="178"/>
        <v>0</v>
      </c>
      <c r="BO45" s="184">
        <f t="shared" si="178"/>
        <v>0</v>
      </c>
      <c r="BP45" s="193">
        <f t="shared" si="133"/>
        <v>0</v>
      </c>
    </row>
    <row r="46" spans="2:68" ht="15" customHeight="1" x14ac:dyDescent="0.25">
      <c r="B46" s="127" t="str">
        <f t="shared" si="118"/>
        <v>Arbeider 12</v>
      </c>
      <c r="C46" s="211"/>
      <c r="D46" s="184">
        <f t="shared" ref="D46:O46" si="179">IF($F103&gt;(12-MONTH(D$7)),$K103/12,0)</f>
        <v>0</v>
      </c>
      <c r="E46" s="184">
        <f t="shared" si="179"/>
        <v>0</v>
      </c>
      <c r="F46" s="184">
        <f t="shared" si="179"/>
        <v>0</v>
      </c>
      <c r="G46" s="184">
        <f t="shared" si="179"/>
        <v>0</v>
      </c>
      <c r="H46" s="184">
        <f t="shared" si="179"/>
        <v>0</v>
      </c>
      <c r="I46" s="184">
        <f t="shared" si="179"/>
        <v>0</v>
      </c>
      <c r="J46" s="184">
        <f t="shared" si="179"/>
        <v>0</v>
      </c>
      <c r="K46" s="184">
        <f t="shared" si="179"/>
        <v>0</v>
      </c>
      <c r="L46" s="184">
        <f t="shared" si="179"/>
        <v>0</v>
      </c>
      <c r="M46" s="184">
        <f t="shared" si="179"/>
        <v>0</v>
      </c>
      <c r="N46" s="184">
        <f t="shared" si="179"/>
        <v>0</v>
      </c>
      <c r="O46" s="184">
        <f t="shared" si="179"/>
        <v>0</v>
      </c>
      <c r="P46" s="193">
        <f t="shared" si="125"/>
        <v>0</v>
      </c>
      <c r="Q46" s="184">
        <f t="shared" ref="Q46:AB46" si="180">IF($G103&gt;(12-MONTH(Q$7)),$L103/12,0)</f>
        <v>0</v>
      </c>
      <c r="R46" s="184">
        <f t="shared" si="180"/>
        <v>0</v>
      </c>
      <c r="S46" s="184">
        <f t="shared" si="180"/>
        <v>0</v>
      </c>
      <c r="T46" s="184">
        <f t="shared" si="180"/>
        <v>0</v>
      </c>
      <c r="U46" s="184">
        <f t="shared" si="180"/>
        <v>0</v>
      </c>
      <c r="V46" s="184">
        <f t="shared" si="180"/>
        <v>0</v>
      </c>
      <c r="W46" s="184">
        <f t="shared" si="180"/>
        <v>0</v>
      </c>
      <c r="X46" s="184">
        <f t="shared" si="180"/>
        <v>0</v>
      </c>
      <c r="Y46" s="184">
        <f t="shared" si="180"/>
        <v>0</v>
      </c>
      <c r="Z46" s="184">
        <f t="shared" si="180"/>
        <v>0</v>
      </c>
      <c r="AA46" s="184">
        <f t="shared" si="180"/>
        <v>0</v>
      </c>
      <c r="AB46" s="184">
        <f t="shared" si="180"/>
        <v>0</v>
      </c>
      <c r="AC46" s="193">
        <f t="shared" si="127"/>
        <v>0</v>
      </c>
      <c r="AD46" s="184">
        <f t="shared" ref="AD46:AO46" si="181">IF($H103&gt;(12-MONTH(AD$7)),$M103/12,0)</f>
        <v>0</v>
      </c>
      <c r="AE46" s="184">
        <f t="shared" si="181"/>
        <v>0</v>
      </c>
      <c r="AF46" s="184">
        <f t="shared" si="181"/>
        <v>0</v>
      </c>
      <c r="AG46" s="184">
        <f t="shared" si="181"/>
        <v>0</v>
      </c>
      <c r="AH46" s="184">
        <f t="shared" si="181"/>
        <v>0</v>
      </c>
      <c r="AI46" s="184">
        <f t="shared" si="181"/>
        <v>0</v>
      </c>
      <c r="AJ46" s="184">
        <f t="shared" si="181"/>
        <v>0</v>
      </c>
      <c r="AK46" s="184">
        <f t="shared" si="181"/>
        <v>0</v>
      </c>
      <c r="AL46" s="184">
        <f t="shared" si="181"/>
        <v>0</v>
      </c>
      <c r="AM46" s="184">
        <f t="shared" si="181"/>
        <v>0</v>
      </c>
      <c r="AN46" s="184">
        <f t="shared" si="181"/>
        <v>0</v>
      </c>
      <c r="AO46" s="184">
        <f t="shared" si="181"/>
        <v>0</v>
      </c>
      <c r="AP46" s="193">
        <f t="shared" si="129"/>
        <v>0</v>
      </c>
      <c r="AQ46" s="184">
        <f t="shared" ref="AQ46:BB46" si="182">IF($I103&gt;(12-MONTH(AQ$7)),$N103/12,0)</f>
        <v>0</v>
      </c>
      <c r="AR46" s="184">
        <f t="shared" si="182"/>
        <v>0</v>
      </c>
      <c r="AS46" s="184">
        <f t="shared" si="182"/>
        <v>0</v>
      </c>
      <c r="AT46" s="184">
        <f t="shared" si="182"/>
        <v>0</v>
      </c>
      <c r="AU46" s="184">
        <f t="shared" si="182"/>
        <v>0</v>
      </c>
      <c r="AV46" s="184">
        <f t="shared" si="182"/>
        <v>0</v>
      </c>
      <c r="AW46" s="184">
        <f t="shared" si="182"/>
        <v>0</v>
      </c>
      <c r="AX46" s="184">
        <f t="shared" si="182"/>
        <v>0</v>
      </c>
      <c r="AY46" s="184">
        <f t="shared" si="182"/>
        <v>0</v>
      </c>
      <c r="AZ46" s="184">
        <f t="shared" si="182"/>
        <v>0</v>
      </c>
      <c r="BA46" s="184">
        <f t="shared" si="182"/>
        <v>0</v>
      </c>
      <c r="BB46" s="184">
        <f t="shared" si="182"/>
        <v>0</v>
      </c>
      <c r="BC46" s="193">
        <f t="shared" si="131"/>
        <v>0</v>
      </c>
      <c r="BD46" s="184">
        <f t="shared" ref="BD46:BO46" si="183">IF($J103&gt;(12-MONTH(BD$7)),$O103/12,0)</f>
        <v>0</v>
      </c>
      <c r="BE46" s="184">
        <f t="shared" si="183"/>
        <v>0</v>
      </c>
      <c r="BF46" s="184">
        <f t="shared" si="183"/>
        <v>0</v>
      </c>
      <c r="BG46" s="184">
        <f t="shared" si="183"/>
        <v>0</v>
      </c>
      <c r="BH46" s="184">
        <f t="shared" si="183"/>
        <v>0</v>
      </c>
      <c r="BI46" s="184">
        <f t="shared" si="183"/>
        <v>0</v>
      </c>
      <c r="BJ46" s="184">
        <f t="shared" si="183"/>
        <v>0</v>
      </c>
      <c r="BK46" s="184">
        <f t="shared" si="183"/>
        <v>0</v>
      </c>
      <c r="BL46" s="184">
        <f t="shared" si="183"/>
        <v>0</v>
      </c>
      <c r="BM46" s="184">
        <f t="shared" si="183"/>
        <v>0</v>
      </c>
      <c r="BN46" s="184">
        <f t="shared" si="183"/>
        <v>0</v>
      </c>
      <c r="BO46" s="184">
        <f t="shared" si="183"/>
        <v>0</v>
      </c>
      <c r="BP46" s="193">
        <f t="shared" si="133"/>
        <v>0</v>
      </c>
    </row>
    <row r="47" spans="2:68" ht="15" customHeight="1" x14ac:dyDescent="0.25">
      <c r="B47" s="127" t="str">
        <f t="shared" ref="B47:B54" si="184">+B104</f>
        <v>Arbeider 13</v>
      </c>
      <c r="C47" s="211"/>
      <c r="D47" s="184">
        <f t="shared" ref="D47:O47" si="185">IF($F104&gt;(12-MONTH(D$7)),$K104/12,0)</f>
        <v>0</v>
      </c>
      <c r="E47" s="184">
        <f t="shared" si="185"/>
        <v>0</v>
      </c>
      <c r="F47" s="184">
        <f t="shared" si="185"/>
        <v>0</v>
      </c>
      <c r="G47" s="184">
        <f t="shared" si="185"/>
        <v>0</v>
      </c>
      <c r="H47" s="184">
        <f t="shared" si="185"/>
        <v>0</v>
      </c>
      <c r="I47" s="184">
        <f t="shared" si="185"/>
        <v>0</v>
      </c>
      <c r="J47" s="184">
        <f t="shared" si="185"/>
        <v>0</v>
      </c>
      <c r="K47" s="184">
        <f t="shared" si="185"/>
        <v>0</v>
      </c>
      <c r="L47" s="184">
        <f t="shared" si="185"/>
        <v>0</v>
      </c>
      <c r="M47" s="184">
        <f t="shared" si="185"/>
        <v>0</v>
      </c>
      <c r="N47" s="184">
        <f t="shared" si="185"/>
        <v>0</v>
      </c>
      <c r="O47" s="184">
        <f t="shared" si="185"/>
        <v>0</v>
      </c>
      <c r="P47" s="193">
        <f t="shared" si="125"/>
        <v>0</v>
      </c>
      <c r="Q47" s="184">
        <f t="shared" ref="Q47:AB47" si="186">IF($G104&gt;(12-MONTH(Q$7)),$L104/12,0)</f>
        <v>0</v>
      </c>
      <c r="R47" s="184">
        <f t="shared" si="186"/>
        <v>0</v>
      </c>
      <c r="S47" s="184">
        <f t="shared" si="186"/>
        <v>0</v>
      </c>
      <c r="T47" s="184">
        <f t="shared" si="186"/>
        <v>0</v>
      </c>
      <c r="U47" s="184">
        <f t="shared" si="186"/>
        <v>0</v>
      </c>
      <c r="V47" s="184">
        <f t="shared" si="186"/>
        <v>0</v>
      </c>
      <c r="W47" s="184">
        <f t="shared" si="186"/>
        <v>0</v>
      </c>
      <c r="X47" s="184">
        <f t="shared" si="186"/>
        <v>0</v>
      </c>
      <c r="Y47" s="184">
        <f t="shared" si="186"/>
        <v>0</v>
      </c>
      <c r="Z47" s="184">
        <f t="shared" si="186"/>
        <v>0</v>
      </c>
      <c r="AA47" s="184">
        <f t="shared" si="186"/>
        <v>0</v>
      </c>
      <c r="AB47" s="184">
        <f t="shared" si="186"/>
        <v>0</v>
      </c>
      <c r="AC47" s="193">
        <f t="shared" si="127"/>
        <v>0</v>
      </c>
      <c r="AD47" s="184">
        <f t="shared" ref="AD47:AO47" si="187">IF($H104&gt;(12-MONTH(AD$7)),$M104/12,0)</f>
        <v>0</v>
      </c>
      <c r="AE47" s="184">
        <f t="shared" si="187"/>
        <v>0</v>
      </c>
      <c r="AF47" s="184">
        <f t="shared" si="187"/>
        <v>0</v>
      </c>
      <c r="AG47" s="184">
        <f t="shared" si="187"/>
        <v>0</v>
      </c>
      <c r="AH47" s="184">
        <f t="shared" si="187"/>
        <v>0</v>
      </c>
      <c r="AI47" s="184">
        <f t="shared" si="187"/>
        <v>0</v>
      </c>
      <c r="AJ47" s="184">
        <f t="shared" si="187"/>
        <v>0</v>
      </c>
      <c r="AK47" s="184">
        <f t="shared" si="187"/>
        <v>0</v>
      </c>
      <c r="AL47" s="184">
        <f t="shared" si="187"/>
        <v>0</v>
      </c>
      <c r="AM47" s="184">
        <f t="shared" si="187"/>
        <v>0</v>
      </c>
      <c r="AN47" s="184">
        <f t="shared" si="187"/>
        <v>0</v>
      </c>
      <c r="AO47" s="184">
        <f t="shared" si="187"/>
        <v>0</v>
      </c>
      <c r="AP47" s="193">
        <f t="shared" si="129"/>
        <v>0</v>
      </c>
      <c r="AQ47" s="184">
        <f t="shared" ref="AQ47:BB47" si="188">IF($I104&gt;(12-MONTH(AQ$7)),$N104/12,0)</f>
        <v>0</v>
      </c>
      <c r="AR47" s="184">
        <f t="shared" si="188"/>
        <v>0</v>
      </c>
      <c r="AS47" s="184">
        <f t="shared" si="188"/>
        <v>0</v>
      </c>
      <c r="AT47" s="184">
        <f t="shared" si="188"/>
        <v>0</v>
      </c>
      <c r="AU47" s="184">
        <f t="shared" si="188"/>
        <v>0</v>
      </c>
      <c r="AV47" s="184">
        <f t="shared" si="188"/>
        <v>0</v>
      </c>
      <c r="AW47" s="184">
        <f t="shared" si="188"/>
        <v>0</v>
      </c>
      <c r="AX47" s="184">
        <f t="shared" si="188"/>
        <v>0</v>
      </c>
      <c r="AY47" s="184">
        <f t="shared" si="188"/>
        <v>0</v>
      </c>
      <c r="AZ47" s="184">
        <f t="shared" si="188"/>
        <v>0</v>
      </c>
      <c r="BA47" s="184">
        <f t="shared" si="188"/>
        <v>0</v>
      </c>
      <c r="BB47" s="184">
        <f t="shared" si="188"/>
        <v>0</v>
      </c>
      <c r="BC47" s="193">
        <f t="shared" si="131"/>
        <v>0</v>
      </c>
      <c r="BD47" s="184">
        <f t="shared" ref="BD47:BO47" si="189">IF($J104&gt;(12-MONTH(BD$7)),$O104/12,0)</f>
        <v>0</v>
      </c>
      <c r="BE47" s="184">
        <f t="shared" si="189"/>
        <v>0</v>
      </c>
      <c r="BF47" s="184">
        <f t="shared" si="189"/>
        <v>0</v>
      </c>
      <c r="BG47" s="184">
        <f t="shared" si="189"/>
        <v>0</v>
      </c>
      <c r="BH47" s="184">
        <f t="shared" si="189"/>
        <v>0</v>
      </c>
      <c r="BI47" s="184">
        <f t="shared" si="189"/>
        <v>0</v>
      </c>
      <c r="BJ47" s="184">
        <f t="shared" si="189"/>
        <v>0</v>
      </c>
      <c r="BK47" s="184">
        <f t="shared" si="189"/>
        <v>0</v>
      </c>
      <c r="BL47" s="184">
        <f t="shared" si="189"/>
        <v>0</v>
      </c>
      <c r="BM47" s="184">
        <f t="shared" si="189"/>
        <v>0</v>
      </c>
      <c r="BN47" s="184">
        <f t="shared" si="189"/>
        <v>0</v>
      </c>
      <c r="BO47" s="184">
        <f t="shared" si="189"/>
        <v>0</v>
      </c>
      <c r="BP47" s="193">
        <f t="shared" si="133"/>
        <v>0</v>
      </c>
    </row>
    <row r="48" spans="2:68" ht="15" customHeight="1" x14ac:dyDescent="0.25">
      <c r="B48" s="127" t="str">
        <f t="shared" si="184"/>
        <v>Arbeider 14</v>
      </c>
      <c r="C48" s="211"/>
      <c r="D48" s="184">
        <f t="shared" ref="D48:O48" si="190">IF($F105&gt;(12-MONTH(D$7)),$K105/12,0)</f>
        <v>0</v>
      </c>
      <c r="E48" s="184">
        <f t="shared" si="190"/>
        <v>0</v>
      </c>
      <c r="F48" s="184">
        <f t="shared" si="190"/>
        <v>0</v>
      </c>
      <c r="G48" s="184">
        <f t="shared" si="190"/>
        <v>0</v>
      </c>
      <c r="H48" s="184">
        <f t="shared" si="190"/>
        <v>0</v>
      </c>
      <c r="I48" s="184">
        <f t="shared" si="190"/>
        <v>0</v>
      </c>
      <c r="J48" s="184">
        <f t="shared" si="190"/>
        <v>0</v>
      </c>
      <c r="K48" s="184">
        <f t="shared" si="190"/>
        <v>0</v>
      </c>
      <c r="L48" s="184">
        <f t="shared" si="190"/>
        <v>0</v>
      </c>
      <c r="M48" s="184">
        <f t="shared" si="190"/>
        <v>0</v>
      </c>
      <c r="N48" s="184">
        <f t="shared" si="190"/>
        <v>0</v>
      </c>
      <c r="O48" s="184">
        <f t="shared" si="190"/>
        <v>0</v>
      </c>
      <c r="P48" s="193">
        <f t="shared" si="125"/>
        <v>0</v>
      </c>
      <c r="Q48" s="184">
        <f t="shared" ref="Q48:AB48" si="191">IF($G105&gt;(12-MONTH(Q$7)),$L105/12,0)</f>
        <v>0</v>
      </c>
      <c r="R48" s="184">
        <f t="shared" si="191"/>
        <v>0</v>
      </c>
      <c r="S48" s="184">
        <f t="shared" si="191"/>
        <v>0</v>
      </c>
      <c r="T48" s="184">
        <f t="shared" si="191"/>
        <v>0</v>
      </c>
      <c r="U48" s="184">
        <f t="shared" si="191"/>
        <v>0</v>
      </c>
      <c r="V48" s="184">
        <f t="shared" si="191"/>
        <v>0</v>
      </c>
      <c r="W48" s="184">
        <f t="shared" si="191"/>
        <v>0</v>
      </c>
      <c r="X48" s="184">
        <f t="shared" si="191"/>
        <v>0</v>
      </c>
      <c r="Y48" s="184">
        <f t="shared" si="191"/>
        <v>0</v>
      </c>
      <c r="Z48" s="184">
        <f t="shared" si="191"/>
        <v>0</v>
      </c>
      <c r="AA48" s="184">
        <f t="shared" si="191"/>
        <v>0</v>
      </c>
      <c r="AB48" s="184">
        <f t="shared" si="191"/>
        <v>0</v>
      </c>
      <c r="AC48" s="193">
        <f t="shared" si="127"/>
        <v>0</v>
      </c>
      <c r="AD48" s="184">
        <f t="shared" ref="AD48:AO48" si="192">IF($H105&gt;(12-MONTH(AD$7)),$M105/12,0)</f>
        <v>0</v>
      </c>
      <c r="AE48" s="184">
        <f t="shared" si="192"/>
        <v>0</v>
      </c>
      <c r="AF48" s="184">
        <f t="shared" si="192"/>
        <v>0</v>
      </c>
      <c r="AG48" s="184">
        <f t="shared" si="192"/>
        <v>0</v>
      </c>
      <c r="AH48" s="184">
        <f t="shared" si="192"/>
        <v>0</v>
      </c>
      <c r="AI48" s="184">
        <f t="shared" si="192"/>
        <v>0</v>
      </c>
      <c r="AJ48" s="184">
        <f t="shared" si="192"/>
        <v>0</v>
      </c>
      <c r="AK48" s="184">
        <f t="shared" si="192"/>
        <v>0</v>
      </c>
      <c r="AL48" s="184">
        <f t="shared" si="192"/>
        <v>0</v>
      </c>
      <c r="AM48" s="184">
        <f t="shared" si="192"/>
        <v>0</v>
      </c>
      <c r="AN48" s="184">
        <f t="shared" si="192"/>
        <v>0</v>
      </c>
      <c r="AO48" s="184">
        <f t="shared" si="192"/>
        <v>0</v>
      </c>
      <c r="AP48" s="193">
        <f t="shared" si="129"/>
        <v>0</v>
      </c>
      <c r="AQ48" s="184">
        <f t="shared" ref="AQ48:BB48" si="193">IF($I105&gt;(12-MONTH(AQ$7)),$N105/12,0)</f>
        <v>0</v>
      </c>
      <c r="AR48" s="184">
        <f t="shared" si="193"/>
        <v>0</v>
      </c>
      <c r="AS48" s="184">
        <f t="shared" si="193"/>
        <v>0</v>
      </c>
      <c r="AT48" s="184">
        <f t="shared" si="193"/>
        <v>0</v>
      </c>
      <c r="AU48" s="184">
        <f t="shared" si="193"/>
        <v>0</v>
      </c>
      <c r="AV48" s="184">
        <f t="shared" si="193"/>
        <v>0</v>
      </c>
      <c r="AW48" s="184">
        <f t="shared" si="193"/>
        <v>0</v>
      </c>
      <c r="AX48" s="184">
        <f t="shared" si="193"/>
        <v>0</v>
      </c>
      <c r="AY48" s="184">
        <f t="shared" si="193"/>
        <v>0</v>
      </c>
      <c r="AZ48" s="184">
        <f t="shared" si="193"/>
        <v>0</v>
      </c>
      <c r="BA48" s="184">
        <f t="shared" si="193"/>
        <v>0</v>
      </c>
      <c r="BB48" s="184">
        <f t="shared" si="193"/>
        <v>0</v>
      </c>
      <c r="BC48" s="193">
        <f t="shared" si="131"/>
        <v>0</v>
      </c>
      <c r="BD48" s="184">
        <f t="shared" ref="BD48:BO48" si="194">IF($J105&gt;(12-MONTH(BD$7)),$O105/12,0)</f>
        <v>0</v>
      </c>
      <c r="BE48" s="184">
        <f t="shared" si="194"/>
        <v>0</v>
      </c>
      <c r="BF48" s="184">
        <f t="shared" si="194"/>
        <v>0</v>
      </c>
      <c r="BG48" s="184">
        <f t="shared" si="194"/>
        <v>0</v>
      </c>
      <c r="BH48" s="184">
        <f t="shared" si="194"/>
        <v>0</v>
      </c>
      <c r="BI48" s="184">
        <f t="shared" si="194"/>
        <v>0</v>
      </c>
      <c r="BJ48" s="184">
        <f t="shared" si="194"/>
        <v>0</v>
      </c>
      <c r="BK48" s="184">
        <f t="shared" si="194"/>
        <v>0</v>
      </c>
      <c r="BL48" s="184">
        <f t="shared" si="194"/>
        <v>0</v>
      </c>
      <c r="BM48" s="184">
        <f t="shared" si="194"/>
        <v>0</v>
      </c>
      <c r="BN48" s="184">
        <f t="shared" si="194"/>
        <v>0</v>
      </c>
      <c r="BO48" s="184">
        <f t="shared" si="194"/>
        <v>0</v>
      </c>
      <c r="BP48" s="193">
        <f t="shared" si="133"/>
        <v>0</v>
      </c>
    </row>
    <row r="49" spans="2:68" ht="15" customHeight="1" x14ac:dyDescent="0.25">
      <c r="B49" s="127" t="str">
        <f t="shared" si="184"/>
        <v>Arbeider 15</v>
      </c>
      <c r="C49" s="211"/>
      <c r="D49" s="184">
        <f t="shared" ref="D49:O49" si="195">IF($F106&gt;(12-MONTH(D$7)),$K106/12,0)</f>
        <v>0</v>
      </c>
      <c r="E49" s="184">
        <f t="shared" si="195"/>
        <v>0</v>
      </c>
      <c r="F49" s="184">
        <f t="shared" si="195"/>
        <v>0</v>
      </c>
      <c r="G49" s="184">
        <f t="shared" si="195"/>
        <v>0</v>
      </c>
      <c r="H49" s="184">
        <f t="shared" si="195"/>
        <v>0</v>
      </c>
      <c r="I49" s="184">
        <f t="shared" si="195"/>
        <v>0</v>
      </c>
      <c r="J49" s="184">
        <f t="shared" si="195"/>
        <v>0</v>
      </c>
      <c r="K49" s="184">
        <f t="shared" si="195"/>
        <v>0</v>
      </c>
      <c r="L49" s="184">
        <f t="shared" si="195"/>
        <v>0</v>
      </c>
      <c r="M49" s="184">
        <f t="shared" si="195"/>
        <v>0</v>
      </c>
      <c r="N49" s="184">
        <f t="shared" si="195"/>
        <v>0</v>
      </c>
      <c r="O49" s="184">
        <f t="shared" si="195"/>
        <v>0</v>
      </c>
      <c r="P49" s="193">
        <f t="shared" si="125"/>
        <v>0</v>
      </c>
      <c r="Q49" s="184">
        <f t="shared" ref="Q49:AB49" si="196">IF($G106&gt;(12-MONTH(Q$7)),$L106/12,0)</f>
        <v>0</v>
      </c>
      <c r="R49" s="184">
        <f t="shared" si="196"/>
        <v>0</v>
      </c>
      <c r="S49" s="184">
        <f t="shared" si="196"/>
        <v>0</v>
      </c>
      <c r="T49" s="184">
        <f t="shared" si="196"/>
        <v>0</v>
      </c>
      <c r="U49" s="184">
        <f t="shared" si="196"/>
        <v>0</v>
      </c>
      <c r="V49" s="184">
        <f t="shared" si="196"/>
        <v>0</v>
      </c>
      <c r="W49" s="184">
        <f t="shared" si="196"/>
        <v>0</v>
      </c>
      <c r="X49" s="184">
        <f t="shared" si="196"/>
        <v>0</v>
      </c>
      <c r="Y49" s="184">
        <f t="shared" si="196"/>
        <v>0</v>
      </c>
      <c r="Z49" s="184">
        <f t="shared" si="196"/>
        <v>0</v>
      </c>
      <c r="AA49" s="184">
        <f t="shared" si="196"/>
        <v>0</v>
      </c>
      <c r="AB49" s="184">
        <f t="shared" si="196"/>
        <v>0</v>
      </c>
      <c r="AC49" s="193">
        <f t="shared" si="127"/>
        <v>0</v>
      </c>
      <c r="AD49" s="184">
        <f t="shared" ref="AD49:AO49" si="197">IF($H106&gt;(12-MONTH(AD$7)),$M106/12,0)</f>
        <v>0</v>
      </c>
      <c r="AE49" s="184">
        <f t="shared" si="197"/>
        <v>0</v>
      </c>
      <c r="AF49" s="184">
        <f t="shared" si="197"/>
        <v>0</v>
      </c>
      <c r="AG49" s="184">
        <f t="shared" si="197"/>
        <v>0</v>
      </c>
      <c r="AH49" s="184">
        <f t="shared" si="197"/>
        <v>0</v>
      </c>
      <c r="AI49" s="184">
        <f t="shared" si="197"/>
        <v>0</v>
      </c>
      <c r="AJ49" s="184">
        <f t="shared" si="197"/>
        <v>0</v>
      </c>
      <c r="AK49" s="184">
        <f t="shared" si="197"/>
        <v>0</v>
      </c>
      <c r="AL49" s="184">
        <f t="shared" si="197"/>
        <v>0</v>
      </c>
      <c r="AM49" s="184">
        <f t="shared" si="197"/>
        <v>0</v>
      </c>
      <c r="AN49" s="184">
        <f t="shared" si="197"/>
        <v>0</v>
      </c>
      <c r="AO49" s="184">
        <f t="shared" si="197"/>
        <v>0</v>
      </c>
      <c r="AP49" s="193">
        <f t="shared" si="129"/>
        <v>0</v>
      </c>
      <c r="AQ49" s="184">
        <f t="shared" ref="AQ49:BB49" si="198">IF($I106&gt;(12-MONTH(AQ$7)),$N106/12,0)</f>
        <v>0</v>
      </c>
      <c r="AR49" s="184">
        <f t="shared" si="198"/>
        <v>0</v>
      </c>
      <c r="AS49" s="184">
        <f t="shared" si="198"/>
        <v>0</v>
      </c>
      <c r="AT49" s="184">
        <f t="shared" si="198"/>
        <v>0</v>
      </c>
      <c r="AU49" s="184">
        <f t="shared" si="198"/>
        <v>0</v>
      </c>
      <c r="AV49" s="184">
        <f t="shared" si="198"/>
        <v>0</v>
      </c>
      <c r="AW49" s="184">
        <f t="shared" si="198"/>
        <v>0</v>
      </c>
      <c r="AX49" s="184">
        <f t="shared" si="198"/>
        <v>0</v>
      </c>
      <c r="AY49" s="184">
        <f t="shared" si="198"/>
        <v>0</v>
      </c>
      <c r="AZ49" s="184">
        <f t="shared" si="198"/>
        <v>0</v>
      </c>
      <c r="BA49" s="184">
        <f t="shared" si="198"/>
        <v>0</v>
      </c>
      <c r="BB49" s="184">
        <f t="shared" si="198"/>
        <v>0</v>
      </c>
      <c r="BC49" s="193">
        <f t="shared" si="131"/>
        <v>0</v>
      </c>
      <c r="BD49" s="184">
        <f t="shared" ref="BD49:BO49" si="199">IF($J106&gt;(12-MONTH(BD$7)),$O106/12,0)</f>
        <v>0</v>
      </c>
      <c r="BE49" s="184">
        <f t="shared" si="199"/>
        <v>0</v>
      </c>
      <c r="BF49" s="184">
        <f t="shared" si="199"/>
        <v>0</v>
      </c>
      <c r="BG49" s="184">
        <f t="shared" si="199"/>
        <v>0</v>
      </c>
      <c r="BH49" s="184">
        <f t="shared" si="199"/>
        <v>0</v>
      </c>
      <c r="BI49" s="184">
        <f t="shared" si="199"/>
        <v>0</v>
      </c>
      <c r="BJ49" s="184">
        <f t="shared" si="199"/>
        <v>0</v>
      </c>
      <c r="BK49" s="184">
        <f t="shared" si="199"/>
        <v>0</v>
      </c>
      <c r="BL49" s="184">
        <f t="shared" si="199"/>
        <v>0</v>
      </c>
      <c r="BM49" s="184">
        <f t="shared" si="199"/>
        <v>0</v>
      </c>
      <c r="BN49" s="184">
        <f t="shared" si="199"/>
        <v>0</v>
      </c>
      <c r="BO49" s="184">
        <f t="shared" si="199"/>
        <v>0</v>
      </c>
      <c r="BP49" s="193">
        <f t="shared" si="133"/>
        <v>0</v>
      </c>
    </row>
    <row r="50" spans="2:68" ht="15" customHeight="1" x14ac:dyDescent="0.25">
      <c r="B50" s="127" t="str">
        <f t="shared" si="184"/>
        <v>Arbeider 16</v>
      </c>
      <c r="C50" s="211"/>
      <c r="D50" s="184">
        <f t="shared" ref="D50:O50" si="200">IF($F107&gt;(12-MONTH(D$7)),$K107/12,0)</f>
        <v>0</v>
      </c>
      <c r="E50" s="184">
        <f t="shared" si="200"/>
        <v>0</v>
      </c>
      <c r="F50" s="184">
        <f t="shared" si="200"/>
        <v>0</v>
      </c>
      <c r="G50" s="184">
        <f t="shared" si="200"/>
        <v>0</v>
      </c>
      <c r="H50" s="184">
        <f t="shared" si="200"/>
        <v>0</v>
      </c>
      <c r="I50" s="184">
        <f t="shared" si="200"/>
        <v>0</v>
      </c>
      <c r="J50" s="184">
        <f t="shared" si="200"/>
        <v>0</v>
      </c>
      <c r="K50" s="184">
        <f t="shared" si="200"/>
        <v>0</v>
      </c>
      <c r="L50" s="184">
        <f t="shared" si="200"/>
        <v>0</v>
      </c>
      <c r="M50" s="184">
        <f t="shared" si="200"/>
        <v>0</v>
      </c>
      <c r="N50" s="184">
        <f t="shared" si="200"/>
        <v>0</v>
      </c>
      <c r="O50" s="184">
        <f t="shared" si="200"/>
        <v>0</v>
      </c>
      <c r="P50" s="193">
        <f t="shared" si="125"/>
        <v>0</v>
      </c>
      <c r="Q50" s="184">
        <f t="shared" ref="Q50:AB50" si="201">IF($G107&gt;(12-MONTH(Q$7)),$L107/12,0)</f>
        <v>0</v>
      </c>
      <c r="R50" s="184">
        <f t="shared" si="201"/>
        <v>0</v>
      </c>
      <c r="S50" s="184">
        <f t="shared" si="201"/>
        <v>0</v>
      </c>
      <c r="T50" s="184">
        <f t="shared" si="201"/>
        <v>0</v>
      </c>
      <c r="U50" s="184">
        <f t="shared" si="201"/>
        <v>0</v>
      </c>
      <c r="V50" s="184">
        <f t="shared" si="201"/>
        <v>0</v>
      </c>
      <c r="W50" s="184">
        <f t="shared" si="201"/>
        <v>0</v>
      </c>
      <c r="X50" s="184">
        <f t="shared" si="201"/>
        <v>0</v>
      </c>
      <c r="Y50" s="184">
        <f t="shared" si="201"/>
        <v>0</v>
      </c>
      <c r="Z50" s="184">
        <f t="shared" si="201"/>
        <v>0</v>
      </c>
      <c r="AA50" s="184">
        <f t="shared" si="201"/>
        <v>0</v>
      </c>
      <c r="AB50" s="184">
        <f t="shared" si="201"/>
        <v>0</v>
      </c>
      <c r="AC50" s="193">
        <f t="shared" si="127"/>
        <v>0</v>
      </c>
      <c r="AD50" s="184">
        <f t="shared" ref="AD50:AO50" si="202">IF($H107&gt;(12-MONTH(AD$7)),$M107/12,0)</f>
        <v>0</v>
      </c>
      <c r="AE50" s="184">
        <f t="shared" si="202"/>
        <v>0</v>
      </c>
      <c r="AF50" s="184">
        <f t="shared" si="202"/>
        <v>0</v>
      </c>
      <c r="AG50" s="184">
        <f t="shared" si="202"/>
        <v>0</v>
      </c>
      <c r="AH50" s="184">
        <f t="shared" si="202"/>
        <v>0</v>
      </c>
      <c r="AI50" s="184">
        <f t="shared" si="202"/>
        <v>0</v>
      </c>
      <c r="AJ50" s="184">
        <f t="shared" si="202"/>
        <v>0</v>
      </c>
      <c r="AK50" s="184">
        <f t="shared" si="202"/>
        <v>0</v>
      </c>
      <c r="AL50" s="184">
        <f t="shared" si="202"/>
        <v>0</v>
      </c>
      <c r="AM50" s="184">
        <f t="shared" si="202"/>
        <v>0</v>
      </c>
      <c r="AN50" s="184">
        <f t="shared" si="202"/>
        <v>0</v>
      </c>
      <c r="AO50" s="184">
        <f t="shared" si="202"/>
        <v>0</v>
      </c>
      <c r="AP50" s="193">
        <f t="shared" si="129"/>
        <v>0</v>
      </c>
      <c r="AQ50" s="184">
        <f t="shared" ref="AQ50:BB50" si="203">IF($I107&gt;(12-MONTH(AQ$7)),$N107/12,0)</f>
        <v>0</v>
      </c>
      <c r="AR50" s="184">
        <f t="shared" si="203"/>
        <v>0</v>
      </c>
      <c r="AS50" s="184">
        <f t="shared" si="203"/>
        <v>0</v>
      </c>
      <c r="AT50" s="184">
        <f t="shared" si="203"/>
        <v>0</v>
      </c>
      <c r="AU50" s="184">
        <f t="shared" si="203"/>
        <v>0</v>
      </c>
      <c r="AV50" s="184">
        <f t="shared" si="203"/>
        <v>0</v>
      </c>
      <c r="AW50" s="184">
        <f t="shared" si="203"/>
        <v>0</v>
      </c>
      <c r="AX50" s="184">
        <f t="shared" si="203"/>
        <v>0</v>
      </c>
      <c r="AY50" s="184">
        <f t="shared" si="203"/>
        <v>0</v>
      </c>
      <c r="AZ50" s="184">
        <f t="shared" si="203"/>
        <v>0</v>
      </c>
      <c r="BA50" s="184">
        <f t="shared" si="203"/>
        <v>0</v>
      </c>
      <c r="BB50" s="184">
        <f t="shared" si="203"/>
        <v>0</v>
      </c>
      <c r="BC50" s="193">
        <f t="shared" si="131"/>
        <v>0</v>
      </c>
      <c r="BD50" s="184">
        <f t="shared" ref="BD50:BO50" si="204">IF($J107&gt;(12-MONTH(BD$7)),$O107/12,0)</f>
        <v>0</v>
      </c>
      <c r="BE50" s="184">
        <f t="shared" si="204"/>
        <v>0</v>
      </c>
      <c r="BF50" s="184">
        <f t="shared" si="204"/>
        <v>0</v>
      </c>
      <c r="BG50" s="184">
        <f t="shared" si="204"/>
        <v>0</v>
      </c>
      <c r="BH50" s="184">
        <f t="shared" si="204"/>
        <v>0</v>
      </c>
      <c r="BI50" s="184">
        <f t="shared" si="204"/>
        <v>0</v>
      </c>
      <c r="BJ50" s="184">
        <f t="shared" si="204"/>
        <v>0</v>
      </c>
      <c r="BK50" s="184">
        <f t="shared" si="204"/>
        <v>0</v>
      </c>
      <c r="BL50" s="184">
        <f t="shared" si="204"/>
        <v>0</v>
      </c>
      <c r="BM50" s="184">
        <f t="shared" si="204"/>
        <v>0</v>
      </c>
      <c r="BN50" s="184">
        <f t="shared" si="204"/>
        <v>0</v>
      </c>
      <c r="BO50" s="184">
        <f t="shared" si="204"/>
        <v>0</v>
      </c>
      <c r="BP50" s="193">
        <f t="shared" si="133"/>
        <v>0</v>
      </c>
    </row>
    <row r="51" spans="2:68" ht="15" customHeight="1" x14ac:dyDescent="0.25">
      <c r="B51" s="127" t="str">
        <f t="shared" si="184"/>
        <v>Arbeider 17</v>
      </c>
      <c r="C51" s="211"/>
      <c r="D51" s="184">
        <f t="shared" ref="D51:O51" si="205">IF($F108&gt;(12-MONTH(D$7)),$K108/12,0)</f>
        <v>0</v>
      </c>
      <c r="E51" s="184">
        <f t="shared" si="205"/>
        <v>0</v>
      </c>
      <c r="F51" s="184">
        <f t="shared" si="205"/>
        <v>0</v>
      </c>
      <c r="G51" s="184">
        <f t="shared" si="205"/>
        <v>0</v>
      </c>
      <c r="H51" s="184">
        <f t="shared" si="205"/>
        <v>0</v>
      </c>
      <c r="I51" s="184">
        <f t="shared" si="205"/>
        <v>0</v>
      </c>
      <c r="J51" s="184">
        <f t="shared" si="205"/>
        <v>0</v>
      </c>
      <c r="K51" s="184">
        <f t="shared" si="205"/>
        <v>0</v>
      </c>
      <c r="L51" s="184">
        <f t="shared" si="205"/>
        <v>0</v>
      </c>
      <c r="M51" s="184">
        <f t="shared" si="205"/>
        <v>0</v>
      </c>
      <c r="N51" s="184">
        <f t="shared" si="205"/>
        <v>0</v>
      </c>
      <c r="O51" s="184">
        <f t="shared" si="205"/>
        <v>0</v>
      </c>
      <c r="P51" s="193">
        <f t="shared" si="125"/>
        <v>0</v>
      </c>
      <c r="Q51" s="184">
        <f t="shared" ref="Q51:AB51" si="206">IF($G108&gt;(12-MONTH(Q$7)),$L108/12,0)</f>
        <v>0</v>
      </c>
      <c r="R51" s="184">
        <f t="shared" si="206"/>
        <v>0</v>
      </c>
      <c r="S51" s="184">
        <f t="shared" si="206"/>
        <v>0</v>
      </c>
      <c r="T51" s="184">
        <f t="shared" si="206"/>
        <v>0</v>
      </c>
      <c r="U51" s="184">
        <f t="shared" si="206"/>
        <v>0</v>
      </c>
      <c r="V51" s="184">
        <f t="shared" si="206"/>
        <v>0</v>
      </c>
      <c r="W51" s="184">
        <f t="shared" si="206"/>
        <v>0</v>
      </c>
      <c r="X51" s="184">
        <f t="shared" si="206"/>
        <v>0</v>
      </c>
      <c r="Y51" s="184">
        <f t="shared" si="206"/>
        <v>0</v>
      </c>
      <c r="Z51" s="184">
        <f t="shared" si="206"/>
        <v>0</v>
      </c>
      <c r="AA51" s="184">
        <f t="shared" si="206"/>
        <v>0</v>
      </c>
      <c r="AB51" s="184">
        <f t="shared" si="206"/>
        <v>0</v>
      </c>
      <c r="AC51" s="193">
        <f t="shared" si="127"/>
        <v>0</v>
      </c>
      <c r="AD51" s="184">
        <f t="shared" ref="AD51:AO51" si="207">IF($H108&gt;(12-MONTH(AD$7)),$M108/12,0)</f>
        <v>0</v>
      </c>
      <c r="AE51" s="184">
        <f t="shared" si="207"/>
        <v>0</v>
      </c>
      <c r="AF51" s="184">
        <f t="shared" si="207"/>
        <v>0</v>
      </c>
      <c r="AG51" s="184">
        <f t="shared" si="207"/>
        <v>0</v>
      </c>
      <c r="AH51" s="184">
        <f t="shared" si="207"/>
        <v>0</v>
      </c>
      <c r="AI51" s="184">
        <f t="shared" si="207"/>
        <v>0</v>
      </c>
      <c r="AJ51" s="184">
        <f t="shared" si="207"/>
        <v>0</v>
      </c>
      <c r="AK51" s="184">
        <f t="shared" si="207"/>
        <v>0</v>
      </c>
      <c r="AL51" s="184">
        <f t="shared" si="207"/>
        <v>0</v>
      </c>
      <c r="AM51" s="184">
        <f t="shared" si="207"/>
        <v>0</v>
      </c>
      <c r="AN51" s="184">
        <f t="shared" si="207"/>
        <v>0</v>
      </c>
      <c r="AO51" s="184">
        <f t="shared" si="207"/>
        <v>0</v>
      </c>
      <c r="AP51" s="193">
        <f t="shared" si="129"/>
        <v>0</v>
      </c>
      <c r="AQ51" s="184">
        <f t="shared" ref="AQ51:BB51" si="208">IF($I108&gt;(12-MONTH(AQ$7)),$N108/12,0)</f>
        <v>0</v>
      </c>
      <c r="AR51" s="184">
        <f t="shared" si="208"/>
        <v>0</v>
      </c>
      <c r="AS51" s="184">
        <f t="shared" si="208"/>
        <v>0</v>
      </c>
      <c r="AT51" s="184">
        <f t="shared" si="208"/>
        <v>0</v>
      </c>
      <c r="AU51" s="184">
        <f t="shared" si="208"/>
        <v>0</v>
      </c>
      <c r="AV51" s="184">
        <f t="shared" si="208"/>
        <v>0</v>
      </c>
      <c r="AW51" s="184">
        <f t="shared" si="208"/>
        <v>0</v>
      </c>
      <c r="AX51" s="184">
        <f t="shared" si="208"/>
        <v>0</v>
      </c>
      <c r="AY51" s="184">
        <f t="shared" si="208"/>
        <v>0</v>
      </c>
      <c r="AZ51" s="184">
        <f t="shared" si="208"/>
        <v>0</v>
      </c>
      <c r="BA51" s="184">
        <f t="shared" si="208"/>
        <v>0</v>
      </c>
      <c r="BB51" s="184">
        <f t="shared" si="208"/>
        <v>0</v>
      </c>
      <c r="BC51" s="193">
        <f t="shared" si="131"/>
        <v>0</v>
      </c>
      <c r="BD51" s="184">
        <f t="shared" ref="BD51:BO51" si="209">IF($J108&gt;(12-MONTH(BD$7)),$O108/12,0)</f>
        <v>0</v>
      </c>
      <c r="BE51" s="184">
        <f t="shared" si="209"/>
        <v>0</v>
      </c>
      <c r="BF51" s="184">
        <f t="shared" si="209"/>
        <v>0</v>
      </c>
      <c r="BG51" s="184">
        <f t="shared" si="209"/>
        <v>0</v>
      </c>
      <c r="BH51" s="184">
        <f t="shared" si="209"/>
        <v>0</v>
      </c>
      <c r="BI51" s="184">
        <f t="shared" si="209"/>
        <v>0</v>
      </c>
      <c r="BJ51" s="184">
        <f t="shared" si="209"/>
        <v>0</v>
      </c>
      <c r="BK51" s="184">
        <f t="shared" si="209"/>
        <v>0</v>
      </c>
      <c r="BL51" s="184">
        <f t="shared" si="209"/>
        <v>0</v>
      </c>
      <c r="BM51" s="184">
        <f t="shared" si="209"/>
        <v>0</v>
      </c>
      <c r="BN51" s="184">
        <f t="shared" si="209"/>
        <v>0</v>
      </c>
      <c r="BO51" s="184">
        <f t="shared" si="209"/>
        <v>0</v>
      </c>
      <c r="BP51" s="193">
        <f t="shared" si="133"/>
        <v>0</v>
      </c>
    </row>
    <row r="52" spans="2:68" ht="15" customHeight="1" x14ac:dyDescent="0.25">
      <c r="B52" s="127" t="str">
        <f t="shared" si="184"/>
        <v>Arbeider 18</v>
      </c>
      <c r="C52" s="211"/>
      <c r="D52" s="184">
        <f t="shared" ref="D52:O52" si="210">IF($F109&gt;(12-MONTH(D$7)),$K109/12,0)</f>
        <v>0</v>
      </c>
      <c r="E52" s="184">
        <f t="shared" si="210"/>
        <v>0</v>
      </c>
      <c r="F52" s="184">
        <f t="shared" si="210"/>
        <v>0</v>
      </c>
      <c r="G52" s="184">
        <f t="shared" si="210"/>
        <v>0</v>
      </c>
      <c r="H52" s="184">
        <f t="shared" si="210"/>
        <v>0</v>
      </c>
      <c r="I52" s="184">
        <f t="shared" si="210"/>
        <v>0</v>
      </c>
      <c r="J52" s="184">
        <f t="shared" si="210"/>
        <v>0</v>
      </c>
      <c r="K52" s="184">
        <f t="shared" si="210"/>
        <v>0</v>
      </c>
      <c r="L52" s="184">
        <f t="shared" si="210"/>
        <v>0</v>
      </c>
      <c r="M52" s="184">
        <f t="shared" si="210"/>
        <v>0</v>
      </c>
      <c r="N52" s="184">
        <f t="shared" si="210"/>
        <v>0</v>
      </c>
      <c r="O52" s="184">
        <f t="shared" si="210"/>
        <v>0</v>
      </c>
      <c r="P52" s="193">
        <f t="shared" si="125"/>
        <v>0</v>
      </c>
      <c r="Q52" s="184">
        <f t="shared" ref="Q52:AB52" si="211">IF($G109&gt;(12-MONTH(Q$7)),$L109/12,0)</f>
        <v>0</v>
      </c>
      <c r="R52" s="184">
        <f t="shared" si="211"/>
        <v>0</v>
      </c>
      <c r="S52" s="184">
        <f t="shared" si="211"/>
        <v>0</v>
      </c>
      <c r="T52" s="184">
        <f t="shared" si="211"/>
        <v>0</v>
      </c>
      <c r="U52" s="184">
        <f t="shared" si="211"/>
        <v>0</v>
      </c>
      <c r="V52" s="184">
        <f t="shared" si="211"/>
        <v>0</v>
      </c>
      <c r="W52" s="184">
        <f t="shared" si="211"/>
        <v>0</v>
      </c>
      <c r="X52" s="184">
        <f t="shared" si="211"/>
        <v>0</v>
      </c>
      <c r="Y52" s="184">
        <f t="shared" si="211"/>
        <v>0</v>
      </c>
      <c r="Z52" s="184">
        <f t="shared" si="211"/>
        <v>0</v>
      </c>
      <c r="AA52" s="184">
        <f t="shared" si="211"/>
        <v>0</v>
      </c>
      <c r="AB52" s="184">
        <f t="shared" si="211"/>
        <v>0</v>
      </c>
      <c r="AC52" s="193">
        <f t="shared" si="127"/>
        <v>0</v>
      </c>
      <c r="AD52" s="184">
        <f t="shared" ref="AD52:AO52" si="212">IF($H109&gt;(12-MONTH(AD$7)),$M109/12,0)</f>
        <v>0</v>
      </c>
      <c r="AE52" s="184">
        <f t="shared" si="212"/>
        <v>0</v>
      </c>
      <c r="AF52" s="184">
        <f t="shared" si="212"/>
        <v>0</v>
      </c>
      <c r="AG52" s="184">
        <f t="shared" si="212"/>
        <v>0</v>
      </c>
      <c r="AH52" s="184">
        <f t="shared" si="212"/>
        <v>0</v>
      </c>
      <c r="AI52" s="184">
        <f t="shared" si="212"/>
        <v>0</v>
      </c>
      <c r="AJ52" s="184">
        <f t="shared" si="212"/>
        <v>0</v>
      </c>
      <c r="AK52" s="184">
        <f t="shared" si="212"/>
        <v>0</v>
      </c>
      <c r="AL52" s="184">
        <f t="shared" si="212"/>
        <v>0</v>
      </c>
      <c r="AM52" s="184">
        <f t="shared" si="212"/>
        <v>0</v>
      </c>
      <c r="AN52" s="184">
        <f t="shared" si="212"/>
        <v>0</v>
      </c>
      <c r="AO52" s="184">
        <f t="shared" si="212"/>
        <v>0</v>
      </c>
      <c r="AP52" s="193">
        <f t="shared" si="129"/>
        <v>0</v>
      </c>
      <c r="AQ52" s="184">
        <f t="shared" ref="AQ52:BB52" si="213">IF($I109&gt;(12-MONTH(AQ$7)),$N109/12,0)</f>
        <v>0</v>
      </c>
      <c r="AR52" s="184">
        <f t="shared" si="213"/>
        <v>0</v>
      </c>
      <c r="AS52" s="184">
        <f t="shared" si="213"/>
        <v>0</v>
      </c>
      <c r="AT52" s="184">
        <f t="shared" si="213"/>
        <v>0</v>
      </c>
      <c r="AU52" s="184">
        <f t="shared" si="213"/>
        <v>0</v>
      </c>
      <c r="AV52" s="184">
        <f t="shared" si="213"/>
        <v>0</v>
      </c>
      <c r="AW52" s="184">
        <f t="shared" si="213"/>
        <v>0</v>
      </c>
      <c r="AX52" s="184">
        <f t="shared" si="213"/>
        <v>0</v>
      </c>
      <c r="AY52" s="184">
        <f t="shared" si="213"/>
        <v>0</v>
      </c>
      <c r="AZ52" s="184">
        <f t="shared" si="213"/>
        <v>0</v>
      </c>
      <c r="BA52" s="184">
        <f t="shared" si="213"/>
        <v>0</v>
      </c>
      <c r="BB52" s="184">
        <f t="shared" si="213"/>
        <v>0</v>
      </c>
      <c r="BC52" s="193">
        <f t="shared" si="131"/>
        <v>0</v>
      </c>
      <c r="BD52" s="184">
        <f t="shared" ref="BD52:BO52" si="214">IF($J109&gt;(12-MONTH(BD$7)),$O109/12,0)</f>
        <v>0</v>
      </c>
      <c r="BE52" s="184">
        <f t="shared" si="214"/>
        <v>0</v>
      </c>
      <c r="BF52" s="184">
        <f t="shared" si="214"/>
        <v>0</v>
      </c>
      <c r="BG52" s="184">
        <f t="shared" si="214"/>
        <v>0</v>
      </c>
      <c r="BH52" s="184">
        <f t="shared" si="214"/>
        <v>0</v>
      </c>
      <c r="BI52" s="184">
        <f t="shared" si="214"/>
        <v>0</v>
      </c>
      <c r="BJ52" s="184">
        <f t="shared" si="214"/>
        <v>0</v>
      </c>
      <c r="BK52" s="184">
        <f t="shared" si="214"/>
        <v>0</v>
      </c>
      <c r="BL52" s="184">
        <f t="shared" si="214"/>
        <v>0</v>
      </c>
      <c r="BM52" s="184">
        <f t="shared" si="214"/>
        <v>0</v>
      </c>
      <c r="BN52" s="184">
        <f t="shared" si="214"/>
        <v>0</v>
      </c>
      <c r="BO52" s="184">
        <f t="shared" si="214"/>
        <v>0</v>
      </c>
      <c r="BP52" s="193">
        <f t="shared" si="133"/>
        <v>0</v>
      </c>
    </row>
    <row r="53" spans="2:68" ht="15" customHeight="1" x14ac:dyDescent="0.25">
      <c r="B53" s="127" t="str">
        <f t="shared" si="184"/>
        <v>Arbeider 19</v>
      </c>
      <c r="C53" s="211"/>
      <c r="D53" s="184">
        <f t="shared" ref="D53:O53" si="215">IF($F110&gt;(12-MONTH(D$7)),$K110/12,0)</f>
        <v>0</v>
      </c>
      <c r="E53" s="184">
        <f t="shared" si="215"/>
        <v>0</v>
      </c>
      <c r="F53" s="184">
        <f t="shared" si="215"/>
        <v>0</v>
      </c>
      <c r="G53" s="184">
        <f t="shared" si="215"/>
        <v>0</v>
      </c>
      <c r="H53" s="184">
        <f t="shared" si="215"/>
        <v>0</v>
      </c>
      <c r="I53" s="184">
        <f t="shared" si="215"/>
        <v>0</v>
      </c>
      <c r="J53" s="184">
        <f t="shared" si="215"/>
        <v>0</v>
      </c>
      <c r="K53" s="184">
        <f t="shared" si="215"/>
        <v>0</v>
      </c>
      <c r="L53" s="184">
        <f t="shared" si="215"/>
        <v>0</v>
      </c>
      <c r="M53" s="184">
        <f t="shared" si="215"/>
        <v>0</v>
      </c>
      <c r="N53" s="184">
        <f t="shared" si="215"/>
        <v>0</v>
      </c>
      <c r="O53" s="184">
        <f t="shared" si="215"/>
        <v>0</v>
      </c>
      <c r="P53" s="193">
        <f t="shared" si="125"/>
        <v>0</v>
      </c>
      <c r="Q53" s="184">
        <f t="shared" ref="Q53:AB53" si="216">IF($G110&gt;(12-MONTH(Q$7)),$L110/12,0)</f>
        <v>0</v>
      </c>
      <c r="R53" s="184">
        <f t="shared" si="216"/>
        <v>0</v>
      </c>
      <c r="S53" s="184">
        <f t="shared" si="216"/>
        <v>0</v>
      </c>
      <c r="T53" s="184">
        <f t="shared" si="216"/>
        <v>0</v>
      </c>
      <c r="U53" s="184">
        <f t="shared" si="216"/>
        <v>0</v>
      </c>
      <c r="V53" s="184">
        <f t="shared" si="216"/>
        <v>0</v>
      </c>
      <c r="W53" s="184">
        <f t="shared" si="216"/>
        <v>0</v>
      </c>
      <c r="X53" s="184">
        <f t="shared" si="216"/>
        <v>0</v>
      </c>
      <c r="Y53" s="184">
        <f t="shared" si="216"/>
        <v>0</v>
      </c>
      <c r="Z53" s="184">
        <f t="shared" si="216"/>
        <v>0</v>
      </c>
      <c r="AA53" s="184">
        <f t="shared" si="216"/>
        <v>0</v>
      </c>
      <c r="AB53" s="184">
        <f t="shared" si="216"/>
        <v>0</v>
      </c>
      <c r="AC53" s="193">
        <f t="shared" si="127"/>
        <v>0</v>
      </c>
      <c r="AD53" s="184">
        <f t="shared" ref="AD53:AO53" si="217">IF($H110&gt;(12-MONTH(AD$7)),$M110/12,0)</f>
        <v>0</v>
      </c>
      <c r="AE53" s="184">
        <f t="shared" si="217"/>
        <v>0</v>
      </c>
      <c r="AF53" s="184">
        <f t="shared" si="217"/>
        <v>0</v>
      </c>
      <c r="AG53" s="184">
        <f t="shared" si="217"/>
        <v>0</v>
      </c>
      <c r="AH53" s="184">
        <f t="shared" si="217"/>
        <v>0</v>
      </c>
      <c r="AI53" s="184">
        <f t="shared" si="217"/>
        <v>0</v>
      </c>
      <c r="AJ53" s="184">
        <f t="shared" si="217"/>
        <v>0</v>
      </c>
      <c r="AK53" s="184">
        <f t="shared" si="217"/>
        <v>0</v>
      </c>
      <c r="AL53" s="184">
        <f t="shared" si="217"/>
        <v>0</v>
      </c>
      <c r="AM53" s="184">
        <f t="shared" si="217"/>
        <v>0</v>
      </c>
      <c r="AN53" s="184">
        <f t="shared" si="217"/>
        <v>0</v>
      </c>
      <c r="AO53" s="184">
        <f t="shared" si="217"/>
        <v>0</v>
      </c>
      <c r="AP53" s="193">
        <f t="shared" si="129"/>
        <v>0</v>
      </c>
      <c r="AQ53" s="184">
        <f t="shared" ref="AQ53:BB53" si="218">IF($I110&gt;(12-MONTH(AQ$7)),$N110/12,0)</f>
        <v>0</v>
      </c>
      <c r="AR53" s="184">
        <f t="shared" si="218"/>
        <v>0</v>
      </c>
      <c r="AS53" s="184">
        <f t="shared" si="218"/>
        <v>0</v>
      </c>
      <c r="AT53" s="184">
        <f t="shared" si="218"/>
        <v>0</v>
      </c>
      <c r="AU53" s="184">
        <f t="shared" si="218"/>
        <v>0</v>
      </c>
      <c r="AV53" s="184">
        <f t="shared" si="218"/>
        <v>0</v>
      </c>
      <c r="AW53" s="184">
        <f t="shared" si="218"/>
        <v>0</v>
      </c>
      <c r="AX53" s="184">
        <f t="shared" si="218"/>
        <v>0</v>
      </c>
      <c r="AY53" s="184">
        <f t="shared" si="218"/>
        <v>0</v>
      </c>
      <c r="AZ53" s="184">
        <f t="shared" si="218"/>
        <v>0</v>
      </c>
      <c r="BA53" s="184">
        <f t="shared" si="218"/>
        <v>0</v>
      </c>
      <c r="BB53" s="184">
        <f t="shared" si="218"/>
        <v>0</v>
      </c>
      <c r="BC53" s="193">
        <f t="shared" si="131"/>
        <v>0</v>
      </c>
      <c r="BD53" s="184">
        <f t="shared" ref="BD53:BO53" si="219">IF($J110&gt;(12-MONTH(BD$7)),$O110/12,0)</f>
        <v>0</v>
      </c>
      <c r="BE53" s="184">
        <f t="shared" si="219"/>
        <v>0</v>
      </c>
      <c r="BF53" s="184">
        <f t="shared" si="219"/>
        <v>0</v>
      </c>
      <c r="BG53" s="184">
        <f t="shared" si="219"/>
        <v>0</v>
      </c>
      <c r="BH53" s="184">
        <f t="shared" si="219"/>
        <v>0</v>
      </c>
      <c r="BI53" s="184">
        <f t="shared" si="219"/>
        <v>0</v>
      </c>
      <c r="BJ53" s="184">
        <f t="shared" si="219"/>
        <v>0</v>
      </c>
      <c r="BK53" s="184">
        <f t="shared" si="219"/>
        <v>0</v>
      </c>
      <c r="BL53" s="184">
        <f t="shared" si="219"/>
        <v>0</v>
      </c>
      <c r="BM53" s="184">
        <f t="shared" si="219"/>
        <v>0</v>
      </c>
      <c r="BN53" s="184">
        <f t="shared" si="219"/>
        <v>0</v>
      </c>
      <c r="BO53" s="184">
        <f t="shared" si="219"/>
        <v>0</v>
      </c>
      <c r="BP53" s="193">
        <f t="shared" si="133"/>
        <v>0</v>
      </c>
    </row>
    <row r="54" spans="2:68" ht="15" customHeight="1" x14ac:dyDescent="0.25">
      <c r="B54" s="127" t="str">
        <f t="shared" si="184"/>
        <v>Arbeider 20</v>
      </c>
      <c r="C54" s="211"/>
      <c r="D54" s="184">
        <f t="shared" ref="D54:O54" si="220">IF($F111&gt;(12-MONTH(D$7)),$K111/12,0)</f>
        <v>0</v>
      </c>
      <c r="E54" s="184">
        <f t="shared" si="220"/>
        <v>0</v>
      </c>
      <c r="F54" s="184">
        <f t="shared" si="220"/>
        <v>0</v>
      </c>
      <c r="G54" s="184">
        <f t="shared" si="220"/>
        <v>0</v>
      </c>
      <c r="H54" s="184">
        <f t="shared" si="220"/>
        <v>0</v>
      </c>
      <c r="I54" s="184">
        <f t="shared" si="220"/>
        <v>0</v>
      </c>
      <c r="J54" s="184">
        <f t="shared" si="220"/>
        <v>0</v>
      </c>
      <c r="K54" s="184">
        <f t="shared" si="220"/>
        <v>0</v>
      </c>
      <c r="L54" s="184">
        <f t="shared" si="220"/>
        <v>0</v>
      </c>
      <c r="M54" s="184">
        <f t="shared" si="220"/>
        <v>0</v>
      </c>
      <c r="N54" s="184">
        <f t="shared" si="220"/>
        <v>0</v>
      </c>
      <c r="O54" s="184">
        <f t="shared" si="220"/>
        <v>0</v>
      </c>
      <c r="P54" s="193">
        <f t="shared" si="125"/>
        <v>0</v>
      </c>
      <c r="Q54" s="184">
        <f t="shared" ref="Q54:AB54" si="221">IF($G111&gt;(12-MONTH(Q$7)),$L111/12,0)</f>
        <v>0</v>
      </c>
      <c r="R54" s="184">
        <f t="shared" si="221"/>
        <v>0</v>
      </c>
      <c r="S54" s="184">
        <f t="shared" si="221"/>
        <v>0</v>
      </c>
      <c r="T54" s="184">
        <f t="shared" si="221"/>
        <v>0</v>
      </c>
      <c r="U54" s="184">
        <f t="shared" si="221"/>
        <v>0</v>
      </c>
      <c r="V54" s="184">
        <f t="shared" si="221"/>
        <v>0</v>
      </c>
      <c r="W54" s="184">
        <f t="shared" si="221"/>
        <v>0</v>
      </c>
      <c r="X54" s="184">
        <f t="shared" si="221"/>
        <v>0</v>
      </c>
      <c r="Y54" s="184">
        <f t="shared" si="221"/>
        <v>0</v>
      </c>
      <c r="Z54" s="184">
        <f t="shared" si="221"/>
        <v>0</v>
      </c>
      <c r="AA54" s="184">
        <f t="shared" si="221"/>
        <v>0</v>
      </c>
      <c r="AB54" s="184">
        <f t="shared" si="221"/>
        <v>0</v>
      </c>
      <c r="AC54" s="193">
        <f t="shared" si="127"/>
        <v>0</v>
      </c>
      <c r="AD54" s="184">
        <f t="shared" ref="AD54:AO54" si="222">IF($H111&gt;(12-MONTH(AD$7)),$M111/12,0)</f>
        <v>0</v>
      </c>
      <c r="AE54" s="184">
        <f t="shared" si="222"/>
        <v>0</v>
      </c>
      <c r="AF54" s="184">
        <f t="shared" si="222"/>
        <v>0</v>
      </c>
      <c r="AG54" s="184">
        <f t="shared" si="222"/>
        <v>0</v>
      </c>
      <c r="AH54" s="184">
        <f t="shared" si="222"/>
        <v>0</v>
      </c>
      <c r="AI54" s="184">
        <f t="shared" si="222"/>
        <v>0</v>
      </c>
      <c r="AJ54" s="184">
        <f t="shared" si="222"/>
        <v>0</v>
      </c>
      <c r="AK54" s="184">
        <f t="shared" si="222"/>
        <v>0</v>
      </c>
      <c r="AL54" s="184">
        <f t="shared" si="222"/>
        <v>0</v>
      </c>
      <c r="AM54" s="184">
        <f t="shared" si="222"/>
        <v>0</v>
      </c>
      <c r="AN54" s="184">
        <f t="shared" si="222"/>
        <v>0</v>
      </c>
      <c r="AO54" s="184">
        <f t="shared" si="222"/>
        <v>0</v>
      </c>
      <c r="AP54" s="193">
        <f t="shared" si="129"/>
        <v>0</v>
      </c>
      <c r="AQ54" s="184">
        <f t="shared" ref="AQ54:BB54" si="223">IF($I111&gt;(12-MONTH(AQ$7)),$N111/12,0)</f>
        <v>0</v>
      </c>
      <c r="AR54" s="184">
        <f t="shared" si="223"/>
        <v>0</v>
      </c>
      <c r="AS54" s="184">
        <f t="shared" si="223"/>
        <v>0</v>
      </c>
      <c r="AT54" s="184">
        <f t="shared" si="223"/>
        <v>0</v>
      </c>
      <c r="AU54" s="184">
        <f t="shared" si="223"/>
        <v>0</v>
      </c>
      <c r="AV54" s="184">
        <f t="shared" si="223"/>
        <v>0</v>
      </c>
      <c r="AW54" s="184">
        <f t="shared" si="223"/>
        <v>0</v>
      </c>
      <c r="AX54" s="184">
        <f t="shared" si="223"/>
        <v>0</v>
      </c>
      <c r="AY54" s="184">
        <f t="shared" si="223"/>
        <v>0</v>
      </c>
      <c r="AZ54" s="184">
        <f t="shared" si="223"/>
        <v>0</v>
      </c>
      <c r="BA54" s="184">
        <f t="shared" si="223"/>
        <v>0</v>
      </c>
      <c r="BB54" s="184">
        <f t="shared" si="223"/>
        <v>0</v>
      </c>
      <c r="BC54" s="193">
        <f t="shared" si="131"/>
        <v>0</v>
      </c>
      <c r="BD54" s="184">
        <f t="shared" ref="BD54:BO54" si="224">IF($J111&gt;(12-MONTH(BD$7)),$O111/12,0)</f>
        <v>0</v>
      </c>
      <c r="BE54" s="184">
        <f t="shared" si="224"/>
        <v>0</v>
      </c>
      <c r="BF54" s="184">
        <f t="shared" si="224"/>
        <v>0</v>
      </c>
      <c r="BG54" s="184">
        <f t="shared" si="224"/>
        <v>0</v>
      </c>
      <c r="BH54" s="184">
        <f t="shared" si="224"/>
        <v>0</v>
      </c>
      <c r="BI54" s="184">
        <f t="shared" si="224"/>
        <v>0</v>
      </c>
      <c r="BJ54" s="184">
        <f t="shared" si="224"/>
        <v>0</v>
      </c>
      <c r="BK54" s="184">
        <f t="shared" si="224"/>
        <v>0</v>
      </c>
      <c r="BL54" s="184">
        <f t="shared" si="224"/>
        <v>0</v>
      </c>
      <c r="BM54" s="184">
        <f t="shared" si="224"/>
        <v>0</v>
      </c>
      <c r="BN54" s="184">
        <f t="shared" si="224"/>
        <v>0</v>
      </c>
      <c r="BO54" s="184">
        <f t="shared" si="224"/>
        <v>0</v>
      </c>
      <c r="BP54" s="193">
        <f t="shared" si="133"/>
        <v>0</v>
      </c>
    </row>
    <row r="55" spans="2:68" ht="15" customHeight="1" x14ac:dyDescent="0.25">
      <c r="E55" s="1"/>
    </row>
    <row r="56" spans="2:68" ht="15" customHeight="1" x14ac:dyDescent="0.25">
      <c r="B56" s="194" t="s">
        <v>214</v>
      </c>
      <c r="C56" s="221"/>
      <c r="D56" s="196">
        <f>SUM(D57:D60)</f>
        <v>0</v>
      </c>
      <c r="E56" s="196">
        <f t="shared" ref="E56:O56" si="225">SUM(E57:E60)</f>
        <v>0</v>
      </c>
      <c r="F56" s="196">
        <f t="shared" si="225"/>
        <v>0</v>
      </c>
      <c r="G56" s="196">
        <f t="shared" si="225"/>
        <v>0</v>
      </c>
      <c r="H56" s="196">
        <f t="shared" si="225"/>
        <v>0</v>
      </c>
      <c r="I56" s="196">
        <f t="shared" si="225"/>
        <v>0</v>
      </c>
      <c r="J56" s="196">
        <f t="shared" si="225"/>
        <v>0</v>
      </c>
      <c r="K56" s="196">
        <f t="shared" si="225"/>
        <v>0</v>
      </c>
      <c r="L56" s="196">
        <f t="shared" si="225"/>
        <v>0</v>
      </c>
      <c r="M56" s="196">
        <f t="shared" si="225"/>
        <v>0</v>
      </c>
      <c r="N56" s="196">
        <f t="shared" si="225"/>
        <v>0</v>
      </c>
      <c r="O56" s="196">
        <f t="shared" si="225"/>
        <v>0</v>
      </c>
      <c r="P56" s="196">
        <f t="shared" ref="P56:AU56" si="226">SUM(P57:P60)</f>
        <v>0</v>
      </c>
      <c r="Q56" s="196">
        <f t="shared" si="226"/>
        <v>0</v>
      </c>
      <c r="R56" s="196">
        <f t="shared" si="226"/>
        <v>0</v>
      </c>
      <c r="S56" s="196">
        <f t="shared" si="226"/>
        <v>0</v>
      </c>
      <c r="T56" s="196">
        <f t="shared" si="226"/>
        <v>0</v>
      </c>
      <c r="U56" s="196">
        <f t="shared" si="226"/>
        <v>0</v>
      </c>
      <c r="V56" s="196">
        <f t="shared" si="226"/>
        <v>0</v>
      </c>
      <c r="W56" s="196">
        <f t="shared" si="226"/>
        <v>0</v>
      </c>
      <c r="X56" s="196">
        <f t="shared" si="226"/>
        <v>0</v>
      </c>
      <c r="Y56" s="196">
        <f t="shared" si="226"/>
        <v>0</v>
      </c>
      <c r="Z56" s="196">
        <f t="shared" si="226"/>
        <v>0</v>
      </c>
      <c r="AA56" s="196">
        <f t="shared" si="226"/>
        <v>0</v>
      </c>
      <c r="AB56" s="196">
        <f t="shared" si="226"/>
        <v>0</v>
      </c>
      <c r="AC56" s="196">
        <f t="shared" si="226"/>
        <v>0</v>
      </c>
      <c r="AD56" s="196">
        <f t="shared" si="226"/>
        <v>0</v>
      </c>
      <c r="AE56" s="196">
        <f t="shared" si="226"/>
        <v>0</v>
      </c>
      <c r="AF56" s="196">
        <f t="shared" si="226"/>
        <v>0</v>
      </c>
      <c r="AG56" s="196">
        <f t="shared" si="226"/>
        <v>0</v>
      </c>
      <c r="AH56" s="196">
        <f t="shared" si="226"/>
        <v>0</v>
      </c>
      <c r="AI56" s="196">
        <f t="shared" si="226"/>
        <v>0</v>
      </c>
      <c r="AJ56" s="196">
        <f t="shared" si="226"/>
        <v>0</v>
      </c>
      <c r="AK56" s="196">
        <f t="shared" si="226"/>
        <v>0</v>
      </c>
      <c r="AL56" s="196">
        <f t="shared" si="226"/>
        <v>0</v>
      </c>
      <c r="AM56" s="196">
        <f t="shared" si="226"/>
        <v>0</v>
      </c>
      <c r="AN56" s="196">
        <f t="shared" si="226"/>
        <v>0</v>
      </c>
      <c r="AO56" s="196">
        <f t="shared" si="226"/>
        <v>0</v>
      </c>
      <c r="AP56" s="196">
        <f t="shared" si="226"/>
        <v>0</v>
      </c>
      <c r="AQ56" s="196">
        <f t="shared" si="226"/>
        <v>0</v>
      </c>
      <c r="AR56" s="196">
        <f t="shared" si="226"/>
        <v>0</v>
      </c>
      <c r="AS56" s="196">
        <f t="shared" si="226"/>
        <v>0</v>
      </c>
      <c r="AT56" s="196">
        <f t="shared" si="226"/>
        <v>0</v>
      </c>
      <c r="AU56" s="196">
        <f t="shared" si="226"/>
        <v>0</v>
      </c>
      <c r="AV56" s="196">
        <f t="shared" ref="AV56:BP56" si="227">SUM(AV57:AV60)</f>
        <v>0</v>
      </c>
      <c r="AW56" s="196">
        <f t="shared" si="227"/>
        <v>0</v>
      </c>
      <c r="AX56" s="196">
        <f t="shared" si="227"/>
        <v>0</v>
      </c>
      <c r="AY56" s="196">
        <f t="shared" si="227"/>
        <v>0</v>
      </c>
      <c r="AZ56" s="196">
        <f t="shared" si="227"/>
        <v>0</v>
      </c>
      <c r="BA56" s="196">
        <f t="shared" si="227"/>
        <v>0</v>
      </c>
      <c r="BB56" s="196">
        <f t="shared" si="227"/>
        <v>0</v>
      </c>
      <c r="BC56" s="196">
        <f t="shared" si="227"/>
        <v>0</v>
      </c>
      <c r="BD56" s="196">
        <f t="shared" si="227"/>
        <v>0</v>
      </c>
      <c r="BE56" s="196">
        <f t="shared" si="227"/>
        <v>0</v>
      </c>
      <c r="BF56" s="196">
        <f t="shared" si="227"/>
        <v>0</v>
      </c>
      <c r="BG56" s="196">
        <f t="shared" si="227"/>
        <v>0</v>
      </c>
      <c r="BH56" s="196">
        <f t="shared" si="227"/>
        <v>0</v>
      </c>
      <c r="BI56" s="196">
        <f t="shared" si="227"/>
        <v>0</v>
      </c>
      <c r="BJ56" s="196">
        <f t="shared" si="227"/>
        <v>0</v>
      </c>
      <c r="BK56" s="196">
        <f t="shared" si="227"/>
        <v>0</v>
      </c>
      <c r="BL56" s="196">
        <f t="shared" si="227"/>
        <v>0</v>
      </c>
      <c r="BM56" s="196">
        <f t="shared" si="227"/>
        <v>0</v>
      </c>
      <c r="BN56" s="196">
        <f t="shared" si="227"/>
        <v>0</v>
      </c>
      <c r="BO56" s="196">
        <f t="shared" si="227"/>
        <v>0</v>
      </c>
      <c r="BP56" s="197">
        <f t="shared" si="227"/>
        <v>0</v>
      </c>
    </row>
    <row r="57" spans="2:68" ht="15" customHeight="1" x14ac:dyDescent="0.25">
      <c r="B57" s="127" t="str">
        <f>Basisgegevens!A163</f>
        <v>Bestuurder - Zaakvoerder 1</v>
      </c>
      <c r="D57" s="184">
        <f>Basisgegevens!C163</f>
        <v>0</v>
      </c>
      <c r="E57" s="184">
        <f>Basisgegevens!D163</f>
        <v>0</v>
      </c>
      <c r="F57" s="184">
        <f>Basisgegevens!E163</f>
        <v>0</v>
      </c>
      <c r="G57" s="184">
        <f>Basisgegevens!F163</f>
        <v>0</v>
      </c>
      <c r="H57" s="184">
        <f>Basisgegevens!G163</f>
        <v>0</v>
      </c>
      <c r="I57" s="184">
        <f>Basisgegevens!H163</f>
        <v>0</v>
      </c>
      <c r="J57" s="184">
        <f>Basisgegevens!I163</f>
        <v>0</v>
      </c>
      <c r="K57" s="184">
        <f>Basisgegevens!J163</f>
        <v>0</v>
      </c>
      <c r="L57" s="184">
        <f>Basisgegevens!K163</f>
        <v>0</v>
      </c>
      <c r="M57" s="184">
        <f>Basisgegevens!L163</f>
        <v>0</v>
      </c>
      <c r="N57" s="184">
        <f>Basisgegevens!M163</f>
        <v>0</v>
      </c>
      <c r="O57" s="184">
        <f>Basisgegevens!N163</f>
        <v>0</v>
      </c>
      <c r="P57" s="193">
        <f>SUM(D57:O57)</f>
        <v>0</v>
      </c>
      <c r="Q57" s="184">
        <f>Basisgegevens!P163</f>
        <v>0</v>
      </c>
      <c r="R57" s="184">
        <f>Basisgegevens!Q163</f>
        <v>0</v>
      </c>
      <c r="S57" s="184">
        <f>Basisgegevens!R163</f>
        <v>0</v>
      </c>
      <c r="T57" s="184">
        <f>Basisgegevens!S163</f>
        <v>0</v>
      </c>
      <c r="U57" s="184">
        <f>Basisgegevens!T163</f>
        <v>0</v>
      </c>
      <c r="V57" s="184">
        <f>Basisgegevens!U163</f>
        <v>0</v>
      </c>
      <c r="W57" s="184">
        <f>Basisgegevens!V163</f>
        <v>0</v>
      </c>
      <c r="X57" s="184">
        <f>Basisgegevens!W163</f>
        <v>0</v>
      </c>
      <c r="Y57" s="184">
        <f>Basisgegevens!X163</f>
        <v>0</v>
      </c>
      <c r="Z57" s="184">
        <f>Basisgegevens!Y163</f>
        <v>0</v>
      </c>
      <c r="AA57" s="184">
        <f>Basisgegevens!Z163</f>
        <v>0</v>
      </c>
      <c r="AB57" s="184">
        <f>Basisgegevens!AA163</f>
        <v>0</v>
      </c>
      <c r="AC57" s="193">
        <f>SUM(Q57:AB57)</f>
        <v>0</v>
      </c>
      <c r="AD57" s="184">
        <f>Basisgegevens!AC163</f>
        <v>0</v>
      </c>
      <c r="AE57" s="184">
        <f>Basisgegevens!AD163</f>
        <v>0</v>
      </c>
      <c r="AF57" s="184">
        <f>Basisgegevens!AE163</f>
        <v>0</v>
      </c>
      <c r="AG57" s="184">
        <f>Basisgegevens!AF163</f>
        <v>0</v>
      </c>
      <c r="AH57" s="184">
        <f>Basisgegevens!AG163</f>
        <v>0</v>
      </c>
      <c r="AI57" s="184">
        <f>Basisgegevens!AH163</f>
        <v>0</v>
      </c>
      <c r="AJ57" s="184">
        <f>Basisgegevens!AI163</f>
        <v>0</v>
      </c>
      <c r="AK57" s="184">
        <f>Basisgegevens!AJ163</f>
        <v>0</v>
      </c>
      <c r="AL57" s="184">
        <f>Basisgegevens!AK163</f>
        <v>0</v>
      </c>
      <c r="AM57" s="184">
        <f>Basisgegevens!AL163</f>
        <v>0</v>
      </c>
      <c r="AN57" s="184">
        <f>Basisgegevens!AM163</f>
        <v>0</v>
      </c>
      <c r="AO57" s="184">
        <f>Basisgegevens!AN163</f>
        <v>0</v>
      </c>
      <c r="AP57" s="193">
        <f>SUM(AD57:AO57)</f>
        <v>0</v>
      </c>
      <c r="AQ57" s="184">
        <f>Basisgegevens!AP163</f>
        <v>0</v>
      </c>
      <c r="AR57" s="184">
        <f>Basisgegevens!AQ163</f>
        <v>0</v>
      </c>
      <c r="AS57" s="184">
        <f>Basisgegevens!AR163</f>
        <v>0</v>
      </c>
      <c r="AT57" s="184">
        <f>Basisgegevens!AS163</f>
        <v>0</v>
      </c>
      <c r="AU57" s="184">
        <f>Basisgegevens!AT163</f>
        <v>0</v>
      </c>
      <c r="AV57" s="184">
        <f>Basisgegevens!AU163</f>
        <v>0</v>
      </c>
      <c r="AW57" s="184">
        <f>Basisgegevens!AV163</f>
        <v>0</v>
      </c>
      <c r="AX57" s="184">
        <f>Basisgegevens!AW163</f>
        <v>0</v>
      </c>
      <c r="AY57" s="184">
        <f>Basisgegevens!AX163</f>
        <v>0</v>
      </c>
      <c r="AZ57" s="184">
        <f>Basisgegevens!AY163</f>
        <v>0</v>
      </c>
      <c r="BA57" s="184">
        <f>Basisgegevens!AZ163</f>
        <v>0</v>
      </c>
      <c r="BB57" s="184">
        <f>Basisgegevens!BA163</f>
        <v>0</v>
      </c>
      <c r="BC57" s="193">
        <f>SUM(AQ57:BB57)</f>
        <v>0</v>
      </c>
      <c r="BD57" s="184">
        <f>Basisgegevens!BC163</f>
        <v>0</v>
      </c>
      <c r="BE57" s="184">
        <f>Basisgegevens!BD163</f>
        <v>0</v>
      </c>
      <c r="BF57" s="184">
        <f>Basisgegevens!BE163</f>
        <v>0</v>
      </c>
      <c r="BG57" s="184">
        <f>Basisgegevens!BF163</f>
        <v>0</v>
      </c>
      <c r="BH57" s="184">
        <f>Basisgegevens!BG163</f>
        <v>0</v>
      </c>
      <c r="BI57" s="184">
        <f>Basisgegevens!BH163</f>
        <v>0</v>
      </c>
      <c r="BJ57" s="184">
        <f>Basisgegevens!BI163</f>
        <v>0</v>
      </c>
      <c r="BK57" s="184">
        <f>Basisgegevens!BJ163</f>
        <v>0</v>
      </c>
      <c r="BL57" s="184">
        <f>Basisgegevens!BK163</f>
        <v>0</v>
      </c>
      <c r="BM57" s="184">
        <f>Basisgegevens!BL163</f>
        <v>0</v>
      </c>
      <c r="BN57" s="184">
        <f>Basisgegevens!BM163</f>
        <v>0</v>
      </c>
      <c r="BO57" s="184">
        <f>Basisgegevens!BN163</f>
        <v>0</v>
      </c>
      <c r="BP57" s="193">
        <f>SUM(BD57:BO57)</f>
        <v>0</v>
      </c>
    </row>
    <row r="58" spans="2:68" ht="15" customHeight="1" x14ac:dyDescent="0.25">
      <c r="B58" s="127" t="str">
        <f>Basisgegevens!A164</f>
        <v>Bestuurder - Zaakvoerder 2</v>
      </c>
      <c r="D58" s="184">
        <f>Basisgegevens!C164</f>
        <v>0</v>
      </c>
      <c r="E58" s="184">
        <f>Basisgegevens!D164</f>
        <v>0</v>
      </c>
      <c r="F58" s="184">
        <f>Basisgegevens!E164</f>
        <v>0</v>
      </c>
      <c r="G58" s="184">
        <f>Basisgegevens!F164</f>
        <v>0</v>
      </c>
      <c r="H58" s="184">
        <f>Basisgegevens!G164</f>
        <v>0</v>
      </c>
      <c r="I58" s="184">
        <f>Basisgegevens!H164</f>
        <v>0</v>
      </c>
      <c r="J58" s="184">
        <f>Basisgegevens!I164</f>
        <v>0</v>
      </c>
      <c r="K58" s="184">
        <f>Basisgegevens!J164</f>
        <v>0</v>
      </c>
      <c r="L58" s="184">
        <f>Basisgegevens!K164</f>
        <v>0</v>
      </c>
      <c r="M58" s="184">
        <f>Basisgegevens!L164</f>
        <v>0</v>
      </c>
      <c r="N58" s="184">
        <f>Basisgegevens!M164</f>
        <v>0</v>
      </c>
      <c r="O58" s="184">
        <f>Basisgegevens!N164</f>
        <v>0</v>
      </c>
      <c r="P58" s="193">
        <f>SUM(D58:O58)</f>
        <v>0</v>
      </c>
      <c r="Q58" s="184">
        <f>Basisgegevens!P164</f>
        <v>0</v>
      </c>
      <c r="R58" s="184">
        <f>Basisgegevens!Q164</f>
        <v>0</v>
      </c>
      <c r="S58" s="184">
        <f>Basisgegevens!R164</f>
        <v>0</v>
      </c>
      <c r="T58" s="184">
        <f>Basisgegevens!S164</f>
        <v>0</v>
      </c>
      <c r="U58" s="184">
        <f>Basisgegevens!T164</f>
        <v>0</v>
      </c>
      <c r="V58" s="184">
        <f>Basisgegevens!U164</f>
        <v>0</v>
      </c>
      <c r="W58" s="184">
        <f>Basisgegevens!V164</f>
        <v>0</v>
      </c>
      <c r="X58" s="184">
        <f>Basisgegevens!W164</f>
        <v>0</v>
      </c>
      <c r="Y58" s="184">
        <f>Basisgegevens!X164</f>
        <v>0</v>
      </c>
      <c r="Z58" s="184">
        <f>Basisgegevens!Y164</f>
        <v>0</v>
      </c>
      <c r="AA58" s="184">
        <f>Basisgegevens!Z164</f>
        <v>0</v>
      </c>
      <c r="AB58" s="184">
        <f>Basisgegevens!AA164</f>
        <v>0</v>
      </c>
      <c r="AC58" s="193">
        <f>SUM(Q58:AB58)</f>
        <v>0</v>
      </c>
      <c r="AD58" s="184">
        <f>Basisgegevens!AC164</f>
        <v>0</v>
      </c>
      <c r="AE58" s="184">
        <f>Basisgegevens!AD164</f>
        <v>0</v>
      </c>
      <c r="AF58" s="184">
        <f>Basisgegevens!AE164</f>
        <v>0</v>
      </c>
      <c r="AG58" s="184">
        <f>Basisgegevens!AF164</f>
        <v>0</v>
      </c>
      <c r="AH58" s="184">
        <f>Basisgegevens!AG164</f>
        <v>0</v>
      </c>
      <c r="AI58" s="184">
        <f>Basisgegevens!AH164</f>
        <v>0</v>
      </c>
      <c r="AJ58" s="184">
        <f>Basisgegevens!AI164</f>
        <v>0</v>
      </c>
      <c r="AK58" s="184">
        <f>Basisgegevens!AJ164</f>
        <v>0</v>
      </c>
      <c r="AL58" s="184">
        <f>Basisgegevens!AK164</f>
        <v>0</v>
      </c>
      <c r="AM58" s="184">
        <f>Basisgegevens!AL164</f>
        <v>0</v>
      </c>
      <c r="AN58" s="184">
        <f>Basisgegevens!AM164</f>
        <v>0</v>
      </c>
      <c r="AO58" s="184">
        <f>Basisgegevens!AN164</f>
        <v>0</v>
      </c>
      <c r="AP58" s="193">
        <f>SUM(AD58:AO58)</f>
        <v>0</v>
      </c>
      <c r="AQ58" s="184">
        <f>Basisgegevens!AP164</f>
        <v>0</v>
      </c>
      <c r="AR58" s="184">
        <f>Basisgegevens!AQ164</f>
        <v>0</v>
      </c>
      <c r="AS58" s="184">
        <f>Basisgegevens!AR164</f>
        <v>0</v>
      </c>
      <c r="AT58" s="184">
        <f>Basisgegevens!AS164</f>
        <v>0</v>
      </c>
      <c r="AU58" s="184">
        <f>Basisgegevens!AT164</f>
        <v>0</v>
      </c>
      <c r="AV58" s="184">
        <f>Basisgegevens!AU164</f>
        <v>0</v>
      </c>
      <c r="AW58" s="184">
        <f>Basisgegevens!AV164</f>
        <v>0</v>
      </c>
      <c r="AX58" s="184">
        <f>Basisgegevens!AW164</f>
        <v>0</v>
      </c>
      <c r="AY58" s="184">
        <f>Basisgegevens!AX164</f>
        <v>0</v>
      </c>
      <c r="AZ58" s="184">
        <f>Basisgegevens!AY164</f>
        <v>0</v>
      </c>
      <c r="BA58" s="184">
        <f>Basisgegevens!AZ164</f>
        <v>0</v>
      </c>
      <c r="BB58" s="184">
        <f>Basisgegevens!BA164</f>
        <v>0</v>
      </c>
      <c r="BC58" s="193">
        <f>SUM(AQ58:BB58)</f>
        <v>0</v>
      </c>
      <c r="BD58" s="184">
        <f>Basisgegevens!BC164</f>
        <v>0</v>
      </c>
      <c r="BE58" s="184">
        <f>Basisgegevens!BD164</f>
        <v>0</v>
      </c>
      <c r="BF58" s="184">
        <f>Basisgegevens!BE164</f>
        <v>0</v>
      </c>
      <c r="BG58" s="184">
        <f>Basisgegevens!BF164</f>
        <v>0</v>
      </c>
      <c r="BH58" s="184">
        <f>Basisgegevens!BG164</f>
        <v>0</v>
      </c>
      <c r="BI58" s="184">
        <f>Basisgegevens!BH164</f>
        <v>0</v>
      </c>
      <c r="BJ58" s="184">
        <f>Basisgegevens!BI164</f>
        <v>0</v>
      </c>
      <c r="BK58" s="184">
        <f>Basisgegevens!BJ164</f>
        <v>0</v>
      </c>
      <c r="BL58" s="184">
        <f>Basisgegevens!BK164</f>
        <v>0</v>
      </c>
      <c r="BM58" s="184">
        <f>Basisgegevens!BL164</f>
        <v>0</v>
      </c>
      <c r="BN58" s="184">
        <f>Basisgegevens!BM164</f>
        <v>0</v>
      </c>
      <c r="BO58" s="184">
        <f>Basisgegevens!BN164</f>
        <v>0</v>
      </c>
      <c r="BP58" s="193">
        <f>SUM(BD58:BO58)</f>
        <v>0</v>
      </c>
    </row>
    <row r="59" spans="2:68" ht="15" customHeight="1" x14ac:dyDescent="0.25">
      <c r="B59" s="127" t="str">
        <f>Basisgegevens!A165</f>
        <v>Bestuurder - Zaakvoerder 3</v>
      </c>
      <c r="D59" s="184">
        <f>Basisgegevens!C165</f>
        <v>0</v>
      </c>
      <c r="E59" s="184">
        <f>Basisgegevens!D165</f>
        <v>0</v>
      </c>
      <c r="F59" s="184">
        <f>Basisgegevens!E165</f>
        <v>0</v>
      </c>
      <c r="G59" s="184">
        <f>Basisgegevens!F165</f>
        <v>0</v>
      </c>
      <c r="H59" s="184">
        <f>Basisgegevens!G165</f>
        <v>0</v>
      </c>
      <c r="I59" s="184">
        <f>Basisgegevens!H165</f>
        <v>0</v>
      </c>
      <c r="J59" s="184">
        <f>Basisgegevens!I165</f>
        <v>0</v>
      </c>
      <c r="K59" s="184">
        <f>Basisgegevens!J165</f>
        <v>0</v>
      </c>
      <c r="L59" s="184">
        <f>Basisgegevens!K165</f>
        <v>0</v>
      </c>
      <c r="M59" s="184">
        <f>Basisgegevens!L165</f>
        <v>0</v>
      </c>
      <c r="N59" s="184">
        <f>Basisgegevens!M165</f>
        <v>0</v>
      </c>
      <c r="O59" s="184">
        <f>Basisgegevens!N165</f>
        <v>0</v>
      </c>
      <c r="P59" s="193">
        <f>SUM(D59:O59)</f>
        <v>0</v>
      </c>
      <c r="Q59" s="184">
        <f>Basisgegevens!P165</f>
        <v>0</v>
      </c>
      <c r="R59" s="184">
        <f>Basisgegevens!Q165</f>
        <v>0</v>
      </c>
      <c r="S59" s="184">
        <f>Basisgegevens!R165</f>
        <v>0</v>
      </c>
      <c r="T59" s="184">
        <f>Basisgegevens!S165</f>
        <v>0</v>
      </c>
      <c r="U59" s="184">
        <f>Basisgegevens!T165</f>
        <v>0</v>
      </c>
      <c r="V59" s="184">
        <f>Basisgegevens!U165</f>
        <v>0</v>
      </c>
      <c r="W59" s="184">
        <f>Basisgegevens!V165</f>
        <v>0</v>
      </c>
      <c r="X59" s="184">
        <f>Basisgegevens!W165</f>
        <v>0</v>
      </c>
      <c r="Y59" s="184">
        <f>Basisgegevens!X165</f>
        <v>0</v>
      </c>
      <c r="Z59" s="184">
        <f>Basisgegevens!Y165</f>
        <v>0</v>
      </c>
      <c r="AA59" s="184">
        <f>Basisgegevens!Z165</f>
        <v>0</v>
      </c>
      <c r="AB59" s="184">
        <f>Basisgegevens!AA165</f>
        <v>0</v>
      </c>
      <c r="AC59" s="193">
        <f>SUM(Q59:AB59)</f>
        <v>0</v>
      </c>
      <c r="AD59" s="184">
        <f>Basisgegevens!AC165</f>
        <v>0</v>
      </c>
      <c r="AE59" s="184">
        <f>Basisgegevens!AD165</f>
        <v>0</v>
      </c>
      <c r="AF59" s="184">
        <f>Basisgegevens!AE165</f>
        <v>0</v>
      </c>
      <c r="AG59" s="184">
        <f>Basisgegevens!AF165</f>
        <v>0</v>
      </c>
      <c r="AH59" s="184">
        <f>Basisgegevens!AG165</f>
        <v>0</v>
      </c>
      <c r="AI59" s="184">
        <f>Basisgegevens!AH165</f>
        <v>0</v>
      </c>
      <c r="AJ59" s="184">
        <f>Basisgegevens!AI165</f>
        <v>0</v>
      </c>
      <c r="AK59" s="184">
        <f>Basisgegevens!AJ165</f>
        <v>0</v>
      </c>
      <c r="AL59" s="184">
        <f>Basisgegevens!AK165</f>
        <v>0</v>
      </c>
      <c r="AM59" s="184">
        <f>Basisgegevens!AL165</f>
        <v>0</v>
      </c>
      <c r="AN59" s="184">
        <f>Basisgegevens!AM165</f>
        <v>0</v>
      </c>
      <c r="AO59" s="184">
        <f>Basisgegevens!AN165</f>
        <v>0</v>
      </c>
      <c r="AP59" s="193">
        <f>SUM(AD59:AO59)</f>
        <v>0</v>
      </c>
      <c r="AQ59" s="184">
        <f>Basisgegevens!AP165</f>
        <v>0</v>
      </c>
      <c r="AR59" s="184">
        <f>Basisgegevens!AQ165</f>
        <v>0</v>
      </c>
      <c r="AS59" s="184">
        <f>Basisgegevens!AR165</f>
        <v>0</v>
      </c>
      <c r="AT59" s="184">
        <f>Basisgegevens!AS165</f>
        <v>0</v>
      </c>
      <c r="AU59" s="184">
        <f>Basisgegevens!AT165</f>
        <v>0</v>
      </c>
      <c r="AV59" s="184">
        <f>Basisgegevens!AU165</f>
        <v>0</v>
      </c>
      <c r="AW59" s="184">
        <f>Basisgegevens!AV165</f>
        <v>0</v>
      </c>
      <c r="AX59" s="184">
        <f>Basisgegevens!AW165</f>
        <v>0</v>
      </c>
      <c r="AY59" s="184">
        <f>Basisgegevens!AX165</f>
        <v>0</v>
      </c>
      <c r="AZ59" s="184">
        <f>Basisgegevens!AY165</f>
        <v>0</v>
      </c>
      <c r="BA59" s="184">
        <f>Basisgegevens!AZ165</f>
        <v>0</v>
      </c>
      <c r="BB59" s="184">
        <f>Basisgegevens!BA165</f>
        <v>0</v>
      </c>
      <c r="BC59" s="193">
        <f>SUM(AQ59:BB59)</f>
        <v>0</v>
      </c>
      <c r="BD59" s="184">
        <f>Basisgegevens!BC165</f>
        <v>0</v>
      </c>
      <c r="BE59" s="184">
        <f>Basisgegevens!BD165</f>
        <v>0</v>
      </c>
      <c r="BF59" s="184">
        <f>Basisgegevens!BE165</f>
        <v>0</v>
      </c>
      <c r="BG59" s="184">
        <f>Basisgegevens!BF165</f>
        <v>0</v>
      </c>
      <c r="BH59" s="184">
        <f>Basisgegevens!BG165</f>
        <v>0</v>
      </c>
      <c r="BI59" s="184">
        <f>Basisgegevens!BH165</f>
        <v>0</v>
      </c>
      <c r="BJ59" s="184">
        <f>Basisgegevens!BI165</f>
        <v>0</v>
      </c>
      <c r="BK59" s="184">
        <f>Basisgegevens!BJ165</f>
        <v>0</v>
      </c>
      <c r="BL59" s="184">
        <f>Basisgegevens!BK165</f>
        <v>0</v>
      </c>
      <c r="BM59" s="184">
        <f>Basisgegevens!BL165</f>
        <v>0</v>
      </c>
      <c r="BN59" s="184">
        <f>Basisgegevens!BM165</f>
        <v>0</v>
      </c>
      <c r="BO59" s="184">
        <f>Basisgegevens!BN165</f>
        <v>0</v>
      </c>
      <c r="BP59" s="193">
        <f>SUM(BD59:BO59)</f>
        <v>0</v>
      </c>
    </row>
    <row r="60" spans="2:68" ht="15" customHeight="1" x14ac:dyDescent="0.25">
      <c r="B60" s="127" t="str">
        <f>Basisgegevens!A166</f>
        <v>Bestuurder - Zaakvoerder 4</v>
      </c>
      <c r="D60" s="184">
        <f>Basisgegevens!C166</f>
        <v>0</v>
      </c>
      <c r="E60" s="184">
        <f>Basisgegevens!D166</f>
        <v>0</v>
      </c>
      <c r="F60" s="184">
        <f>Basisgegevens!E166</f>
        <v>0</v>
      </c>
      <c r="G60" s="184">
        <f>Basisgegevens!F166</f>
        <v>0</v>
      </c>
      <c r="H60" s="184">
        <f>Basisgegevens!G166</f>
        <v>0</v>
      </c>
      <c r="I60" s="184">
        <f>Basisgegevens!H166</f>
        <v>0</v>
      </c>
      <c r="J60" s="184">
        <f>Basisgegevens!I166</f>
        <v>0</v>
      </c>
      <c r="K60" s="184">
        <f>Basisgegevens!J166</f>
        <v>0</v>
      </c>
      <c r="L60" s="184">
        <f>Basisgegevens!K166</f>
        <v>0</v>
      </c>
      <c r="M60" s="184">
        <f>Basisgegevens!L166</f>
        <v>0</v>
      </c>
      <c r="N60" s="184">
        <f>Basisgegevens!M166</f>
        <v>0</v>
      </c>
      <c r="O60" s="184">
        <f>Basisgegevens!N166</f>
        <v>0</v>
      </c>
      <c r="P60" s="193">
        <f>SUM(D60:O60)</f>
        <v>0</v>
      </c>
      <c r="Q60" s="184">
        <f>Basisgegevens!P166</f>
        <v>0</v>
      </c>
      <c r="R60" s="184">
        <f>Basisgegevens!Q166</f>
        <v>0</v>
      </c>
      <c r="S60" s="184">
        <f>Basisgegevens!R166</f>
        <v>0</v>
      </c>
      <c r="T60" s="184">
        <f>Basisgegevens!S166</f>
        <v>0</v>
      </c>
      <c r="U60" s="184">
        <f>Basisgegevens!T166</f>
        <v>0</v>
      </c>
      <c r="V60" s="184">
        <f>Basisgegevens!U166</f>
        <v>0</v>
      </c>
      <c r="W60" s="184">
        <f>Basisgegevens!V166</f>
        <v>0</v>
      </c>
      <c r="X60" s="184">
        <f>Basisgegevens!W166</f>
        <v>0</v>
      </c>
      <c r="Y60" s="184">
        <f>Basisgegevens!X166</f>
        <v>0</v>
      </c>
      <c r="Z60" s="184">
        <f>Basisgegevens!Y166</f>
        <v>0</v>
      </c>
      <c r="AA60" s="184">
        <f>Basisgegevens!Z166</f>
        <v>0</v>
      </c>
      <c r="AB60" s="184">
        <f>Basisgegevens!AA166</f>
        <v>0</v>
      </c>
      <c r="AC60" s="193">
        <f>SUM(Q60:AB60)</f>
        <v>0</v>
      </c>
      <c r="AD60" s="184">
        <f>Basisgegevens!AC166</f>
        <v>0</v>
      </c>
      <c r="AE60" s="184">
        <f>Basisgegevens!AD166</f>
        <v>0</v>
      </c>
      <c r="AF60" s="184">
        <f>Basisgegevens!AE166</f>
        <v>0</v>
      </c>
      <c r="AG60" s="184">
        <f>Basisgegevens!AF166</f>
        <v>0</v>
      </c>
      <c r="AH60" s="184">
        <f>Basisgegevens!AG166</f>
        <v>0</v>
      </c>
      <c r="AI60" s="184">
        <f>Basisgegevens!AH166</f>
        <v>0</v>
      </c>
      <c r="AJ60" s="184">
        <f>Basisgegevens!AI166</f>
        <v>0</v>
      </c>
      <c r="AK60" s="184">
        <f>Basisgegevens!AJ166</f>
        <v>0</v>
      </c>
      <c r="AL60" s="184">
        <f>Basisgegevens!AK166</f>
        <v>0</v>
      </c>
      <c r="AM60" s="184">
        <f>Basisgegevens!AL166</f>
        <v>0</v>
      </c>
      <c r="AN60" s="184">
        <f>Basisgegevens!AM166</f>
        <v>0</v>
      </c>
      <c r="AO60" s="184">
        <f>Basisgegevens!AN166</f>
        <v>0</v>
      </c>
      <c r="AP60" s="193">
        <f>SUM(AD60:AO60)</f>
        <v>0</v>
      </c>
      <c r="AQ60" s="184">
        <f>Basisgegevens!AP166</f>
        <v>0</v>
      </c>
      <c r="AR60" s="184">
        <f>Basisgegevens!AQ166</f>
        <v>0</v>
      </c>
      <c r="AS60" s="184">
        <f>Basisgegevens!AR166</f>
        <v>0</v>
      </c>
      <c r="AT60" s="184">
        <f>Basisgegevens!AS166</f>
        <v>0</v>
      </c>
      <c r="AU60" s="184">
        <f>Basisgegevens!AT166</f>
        <v>0</v>
      </c>
      <c r="AV60" s="184">
        <f>Basisgegevens!AU166</f>
        <v>0</v>
      </c>
      <c r="AW60" s="184">
        <f>Basisgegevens!AV166</f>
        <v>0</v>
      </c>
      <c r="AX60" s="184">
        <f>Basisgegevens!AW166</f>
        <v>0</v>
      </c>
      <c r="AY60" s="184">
        <f>Basisgegevens!AX166</f>
        <v>0</v>
      </c>
      <c r="AZ60" s="184">
        <f>Basisgegevens!AY166</f>
        <v>0</v>
      </c>
      <c r="BA60" s="184">
        <f>Basisgegevens!AZ166</f>
        <v>0</v>
      </c>
      <c r="BB60" s="184">
        <f>Basisgegevens!BA166</f>
        <v>0</v>
      </c>
      <c r="BC60" s="193">
        <f>SUM(AQ60:BB60)</f>
        <v>0</v>
      </c>
      <c r="BD60" s="184">
        <f>Basisgegevens!BC166</f>
        <v>0</v>
      </c>
      <c r="BE60" s="184">
        <f>Basisgegevens!BD166</f>
        <v>0</v>
      </c>
      <c r="BF60" s="184">
        <f>Basisgegevens!BE166</f>
        <v>0</v>
      </c>
      <c r="BG60" s="184">
        <f>Basisgegevens!BF166</f>
        <v>0</v>
      </c>
      <c r="BH60" s="184">
        <f>Basisgegevens!BG166</f>
        <v>0</v>
      </c>
      <c r="BI60" s="184">
        <f>Basisgegevens!BH166</f>
        <v>0</v>
      </c>
      <c r="BJ60" s="184">
        <f>Basisgegevens!BI166</f>
        <v>0</v>
      </c>
      <c r="BK60" s="184">
        <f>Basisgegevens!BJ166</f>
        <v>0</v>
      </c>
      <c r="BL60" s="184">
        <f>Basisgegevens!BK166</f>
        <v>0</v>
      </c>
      <c r="BM60" s="184">
        <f>Basisgegevens!BL166</f>
        <v>0</v>
      </c>
      <c r="BN60" s="184">
        <f>Basisgegevens!BM166</f>
        <v>0</v>
      </c>
      <c r="BO60" s="184">
        <f>Basisgegevens!BN166</f>
        <v>0</v>
      </c>
      <c r="BP60" s="193">
        <f>SUM(BD60:BO60)</f>
        <v>0</v>
      </c>
    </row>
    <row r="63" spans="2:68" ht="30" customHeight="1" x14ac:dyDescent="0.25">
      <c r="B63" s="363" t="s">
        <v>215</v>
      </c>
      <c r="C63" s="363" t="s">
        <v>217</v>
      </c>
      <c r="D63" s="363" t="s">
        <v>216</v>
      </c>
      <c r="E63" s="363" t="s">
        <v>218</v>
      </c>
      <c r="F63" s="301" t="s">
        <v>219</v>
      </c>
      <c r="G63" s="301"/>
      <c r="H63" s="301"/>
      <c r="I63" s="301"/>
      <c r="J63" s="301"/>
      <c r="K63" s="301" t="s">
        <v>220</v>
      </c>
      <c r="L63" s="301"/>
      <c r="M63" s="301"/>
      <c r="N63" s="301"/>
      <c r="O63" s="301"/>
      <c r="P63" s="16"/>
      <c r="AC63" s="16"/>
      <c r="AP63" s="16"/>
      <c r="BC63" s="16"/>
      <c r="BP63" s="16"/>
    </row>
    <row r="64" spans="2:68" ht="30" customHeight="1" x14ac:dyDescent="0.25">
      <c r="B64" s="363"/>
      <c r="C64" s="363"/>
      <c r="D64" s="363"/>
      <c r="E64" s="363"/>
      <c r="F64" s="16" t="str">
        <f>+Basisgegevens!$C10</f>
        <v>Jaar 1</v>
      </c>
      <c r="G64" s="16" t="str">
        <f>+Basisgegevens!$E10</f>
        <v>Jaar 2</v>
      </c>
      <c r="H64" s="16" t="str">
        <f>+Basisgegevens!$G10</f>
        <v>Jaar 3</v>
      </c>
      <c r="I64" s="16" t="str">
        <f>+Basisgegevens!$I10</f>
        <v>Jaar 4</v>
      </c>
      <c r="J64" s="16" t="str">
        <f>+Basisgegevens!$K10</f>
        <v>Jaar 5</v>
      </c>
      <c r="K64" s="16" t="str">
        <f>+F64</f>
        <v>Jaar 1</v>
      </c>
      <c r="L64" s="16" t="str">
        <f>+G64</f>
        <v>Jaar 2</v>
      </c>
      <c r="M64" s="16" t="str">
        <f>+H64</f>
        <v>Jaar 3</v>
      </c>
      <c r="N64" s="16" t="str">
        <f>+I64</f>
        <v>Jaar 4</v>
      </c>
      <c r="O64" s="16" t="str">
        <f>+J64</f>
        <v>Jaar 5</v>
      </c>
      <c r="P64" s="16"/>
      <c r="AC64" s="16"/>
      <c r="AP64" s="16"/>
      <c r="BC64" s="16"/>
      <c r="BP64" s="16"/>
    </row>
    <row r="65" spans="2:68" ht="15" customHeight="1" x14ac:dyDescent="0.25">
      <c r="B65" s="127" t="str">
        <f>+Basisgegevens!A135</f>
        <v>Bediende 1</v>
      </c>
      <c r="C65" s="1">
        <f>+Basisgegevens!C135</f>
        <v>0</v>
      </c>
      <c r="D65" s="1">
        <f t="shared" ref="D65:D83" si="228">+C65*D$86</f>
        <v>0</v>
      </c>
      <c r="E65" s="219">
        <f>+Basisgegevens!D135</f>
        <v>45292</v>
      </c>
      <c r="F65" s="1">
        <f>+IF(YEAR($E65)=Basisgegevens!$C$11,12-MONTH($E65)+1,0)</f>
        <v>12</v>
      </c>
      <c r="G65" s="1">
        <f>+IF(F65&gt;0,12,(IF(YEAR($E65)=Basisgegevens!$E$11,12-MONTH($E65)+1,0)))</f>
        <v>12</v>
      </c>
      <c r="H65" s="1">
        <f>+IF(G65&gt;0,12,(IF(YEAR($E65)=Basisgegevens!$G$11,12-MONTH($E65)+1,0)))</f>
        <v>12</v>
      </c>
      <c r="I65" s="1">
        <f>+IF(H65&gt;0,12,(IF(YEAR($E65)=Basisgegevens!$I$11,12-MONTH($E65)+1,0)))</f>
        <v>12</v>
      </c>
      <c r="J65" s="1">
        <f>+IF(I65&gt;0,12,(IF(YEAR($E65)=Basisgegevens!$K$11,12-MONTH($E65)+1,0)))</f>
        <v>12</v>
      </c>
      <c r="K65" s="1">
        <f t="shared" ref="K65:K84" si="229">+IF(F65&gt;0,$D65,0)</f>
        <v>0</v>
      </c>
      <c r="L65" s="1">
        <f t="shared" ref="L65:L84" si="230">+IF(G65&gt;0,IF(F65&gt;0,(1+$D$87)*K65,$D65),0)</f>
        <v>0</v>
      </c>
      <c r="M65" s="1">
        <f t="shared" ref="M65:M84" si="231">+IF(H65&gt;0,IF(G65&gt;0,(1+$D$87)*L65,$D65),0)</f>
        <v>0</v>
      </c>
      <c r="N65" s="1">
        <f t="shared" ref="N65:N84" si="232">+IF(I65&gt;0,IF(H65&gt;0,(1+$D$87)*M65,$D65),0)</f>
        <v>0</v>
      </c>
      <c r="O65" s="1">
        <f t="shared" ref="O65:O84" si="233">+IF(J65&gt;0,IF(I65&gt;0,(1+$D$87)*N65,$D65),0)</f>
        <v>0</v>
      </c>
      <c r="P65" s="211"/>
      <c r="AC65" s="16"/>
      <c r="AP65" s="16"/>
      <c r="BC65" s="16"/>
      <c r="BP65" s="16"/>
    </row>
    <row r="66" spans="2:68" ht="15" customHeight="1" x14ac:dyDescent="0.25">
      <c r="B66" s="127" t="str">
        <f>+Basisgegevens!A136</f>
        <v>Bediende 2</v>
      </c>
      <c r="C66" s="1">
        <f>+Basisgegevens!C136</f>
        <v>0</v>
      </c>
      <c r="D66" s="1">
        <f t="shared" si="228"/>
        <v>0</v>
      </c>
      <c r="E66" s="219">
        <f>+Basisgegevens!D136</f>
        <v>45292</v>
      </c>
      <c r="F66" s="1">
        <f>+IF(YEAR($E66)=Basisgegevens!$C$11,12-MONTH($E66)+1,0)</f>
        <v>12</v>
      </c>
      <c r="G66" s="1">
        <f>+IF(F66&gt;0,12,(IF(YEAR($E66)=Basisgegevens!$E$11,12-MONTH($E66)+1,0)))</f>
        <v>12</v>
      </c>
      <c r="H66" s="1">
        <f>+IF(G66&gt;0,12,(IF(YEAR($E66)=Basisgegevens!$G$11,12-MONTH($E66)+1,0)))</f>
        <v>12</v>
      </c>
      <c r="I66" s="1">
        <f>+IF(H66&gt;0,12,(IF(YEAR($E66)=Basisgegevens!$I$11,12-MONTH($E66)+1,0)))</f>
        <v>12</v>
      </c>
      <c r="J66" s="1">
        <f>+IF(I66&gt;0,12,(IF(YEAR($E66)=Basisgegevens!$K$11,12-MONTH($E66)+1,0)))</f>
        <v>12</v>
      </c>
      <c r="K66" s="1">
        <f t="shared" si="229"/>
        <v>0</v>
      </c>
      <c r="L66" s="1">
        <f t="shared" si="230"/>
        <v>0</v>
      </c>
      <c r="M66" s="1">
        <f t="shared" si="231"/>
        <v>0</v>
      </c>
      <c r="N66" s="1">
        <f t="shared" si="232"/>
        <v>0</v>
      </c>
      <c r="O66" s="1">
        <f t="shared" si="233"/>
        <v>0</v>
      </c>
      <c r="P66" s="211"/>
      <c r="AC66" s="16"/>
      <c r="AP66" s="16"/>
      <c r="BC66" s="16"/>
      <c r="BP66" s="16"/>
    </row>
    <row r="67" spans="2:68" ht="15" customHeight="1" x14ac:dyDescent="0.25">
      <c r="B67" s="127" t="str">
        <f>+Basisgegevens!A137</f>
        <v>Bediende 3</v>
      </c>
      <c r="C67" s="1">
        <f>+Basisgegevens!C137</f>
        <v>0</v>
      </c>
      <c r="D67" s="1">
        <f t="shared" si="228"/>
        <v>0</v>
      </c>
      <c r="E67" s="219">
        <f>+Basisgegevens!D137</f>
        <v>45292</v>
      </c>
      <c r="F67" s="1">
        <f>+IF(YEAR($E67)=Basisgegevens!$C$11,12-MONTH($E67)+1,0)</f>
        <v>12</v>
      </c>
      <c r="G67" s="1">
        <f>+IF(F67&gt;0,12,(IF(YEAR($E67)=Basisgegevens!$E$11,12-MONTH($E67)+1,0)))</f>
        <v>12</v>
      </c>
      <c r="H67" s="1">
        <f>+IF(G67&gt;0,12,(IF(YEAR($E67)=Basisgegevens!$G$11,12-MONTH($E67)+1,0)))</f>
        <v>12</v>
      </c>
      <c r="I67" s="1">
        <f>+IF(H67&gt;0,12,(IF(YEAR($E67)=Basisgegevens!$I$11,12-MONTH($E67)+1,0)))</f>
        <v>12</v>
      </c>
      <c r="J67" s="1">
        <f>+IF(I67&gt;0,12,(IF(YEAR($E67)=Basisgegevens!$K$11,12-MONTH($E67)+1,0)))</f>
        <v>12</v>
      </c>
      <c r="K67" s="1">
        <f t="shared" si="229"/>
        <v>0</v>
      </c>
      <c r="L67" s="1">
        <f t="shared" si="230"/>
        <v>0</v>
      </c>
      <c r="M67" s="1">
        <f t="shared" si="231"/>
        <v>0</v>
      </c>
      <c r="N67" s="1">
        <f t="shared" si="232"/>
        <v>0</v>
      </c>
      <c r="O67" s="1">
        <f t="shared" si="233"/>
        <v>0</v>
      </c>
      <c r="P67" s="211"/>
      <c r="AC67" s="16"/>
      <c r="AP67" s="16"/>
      <c r="BC67" s="16"/>
      <c r="BP67" s="16"/>
    </row>
    <row r="68" spans="2:68" ht="15" customHeight="1" x14ac:dyDescent="0.25">
      <c r="B68" s="127" t="str">
        <f>+Basisgegevens!A138</f>
        <v>Bediende 4</v>
      </c>
      <c r="C68" s="1">
        <f>+Basisgegevens!C138</f>
        <v>0</v>
      </c>
      <c r="D68" s="1">
        <f t="shared" si="228"/>
        <v>0</v>
      </c>
      <c r="E68" s="219">
        <f>+Basisgegevens!D138</f>
        <v>45292</v>
      </c>
      <c r="F68" s="1">
        <f>+IF(YEAR($E68)=Basisgegevens!$C$11,12-MONTH($E68)+1,0)</f>
        <v>12</v>
      </c>
      <c r="G68" s="1">
        <f>+IF(F68&gt;0,12,(IF(YEAR($E68)=Basisgegevens!$E$11,12-MONTH($E68)+1,0)))</f>
        <v>12</v>
      </c>
      <c r="H68" s="1">
        <f>+IF(G68&gt;0,12,(IF(YEAR($E68)=Basisgegevens!$G$11,12-MONTH($E68)+1,0)))</f>
        <v>12</v>
      </c>
      <c r="I68" s="1">
        <f>+IF(H68&gt;0,12,(IF(YEAR($E68)=Basisgegevens!$I$11,12-MONTH($E68)+1,0)))</f>
        <v>12</v>
      </c>
      <c r="J68" s="1">
        <f>+IF(I68&gt;0,12,(IF(YEAR($E68)=Basisgegevens!$K$11,12-MONTH($E68)+1,0)))</f>
        <v>12</v>
      </c>
      <c r="K68" s="1">
        <f t="shared" si="229"/>
        <v>0</v>
      </c>
      <c r="L68" s="1">
        <f t="shared" si="230"/>
        <v>0</v>
      </c>
      <c r="M68" s="1">
        <f t="shared" si="231"/>
        <v>0</v>
      </c>
      <c r="N68" s="1">
        <f t="shared" si="232"/>
        <v>0</v>
      </c>
      <c r="O68" s="1">
        <f t="shared" si="233"/>
        <v>0</v>
      </c>
      <c r="P68" s="211"/>
      <c r="AC68" s="16"/>
      <c r="AP68" s="16"/>
      <c r="BC68" s="16"/>
      <c r="BP68" s="16"/>
    </row>
    <row r="69" spans="2:68" ht="15" customHeight="1" x14ac:dyDescent="0.25">
      <c r="B69" s="127" t="str">
        <f>+Basisgegevens!A139</f>
        <v>Bediende 5</v>
      </c>
      <c r="C69" s="1">
        <f>+Basisgegevens!C139</f>
        <v>0</v>
      </c>
      <c r="D69" s="1">
        <f t="shared" si="228"/>
        <v>0</v>
      </c>
      <c r="E69" s="219">
        <f>+Basisgegevens!D139</f>
        <v>45292</v>
      </c>
      <c r="F69" s="1">
        <f>+IF(YEAR($E69)=Basisgegevens!$C$11,12-MONTH($E69)+1,0)</f>
        <v>12</v>
      </c>
      <c r="G69" s="1">
        <f>+IF(F69&gt;0,12,(IF(YEAR($E69)=Basisgegevens!$E$11,12-MONTH($E69)+1,0)))</f>
        <v>12</v>
      </c>
      <c r="H69" s="1">
        <f>+IF(G69&gt;0,12,(IF(YEAR($E69)=Basisgegevens!$G$11,12-MONTH($E69)+1,0)))</f>
        <v>12</v>
      </c>
      <c r="I69" s="1">
        <f>+IF(H69&gt;0,12,(IF(YEAR($E69)=Basisgegevens!$I$11,12-MONTH($E69)+1,0)))</f>
        <v>12</v>
      </c>
      <c r="J69" s="1">
        <f>+IF(I69&gt;0,12,(IF(YEAR($E69)=Basisgegevens!$K$11,12-MONTH($E69)+1,0)))</f>
        <v>12</v>
      </c>
      <c r="K69" s="1">
        <f t="shared" si="229"/>
        <v>0</v>
      </c>
      <c r="L69" s="1">
        <f t="shared" si="230"/>
        <v>0</v>
      </c>
      <c r="M69" s="1">
        <f t="shared" si="231"/>
        <v>0</v>
      </c>
      <c r="N69" s="1">
        <f t="shared" si="232"/>
        <v>0</v>
      </c>
      <c r="O69" s="1">
        <f t="shared" si="233"/>
        <v>0</v>
      </c>
      <c r="P69" s="211"/>
      <c r="AC69" s="16"/>
      <c r="AP69" s="16"/>
      <c r="BC69" s="16"/>
      <c r="BP69" s="16"/>
    </row>
    <row r="70" spans="2:68" ht="15" customHeight="1" x14ac:dyDescent="0.25">
      <c r="B70" s="127" t="str">
        <f>+Basisgegevens!A140</f>
        <v>Bediende 6</v>
      </c>
      <c r="C70" s="1">
        <f>+Basisgegevens!C140</f>
        <v>0</v>
      </c>
      <c r="D70" s="1">
        <f t="shared" si="228"/>
        <v>0</v>
      </c>
      <c r="E70" s="219">
        <f>+Basisgegevens!D140</f>
        <v>45292</v>
      </c>
      <c r="F70" s="1">
        <f>+IF(YEAR($E70)=Basisgegevens!$C$11,12-MONTH($E70)+1,0)</f>
        <v>12</v>
      </c>
      <c r="G70" s="1">
        <f>+IF(F70&gt;0,12,(IF(YEAR($E70)=Basisgegevens!$E$11,12-MONTH($E70)+1,0)))</f>
        <v>12</v>
      </c>
      <c r="H70" s="1">
        <f>+IF(G70&gt;0,12,(IF(YEAR($E70)=Basisgegevens!$G$11,12-MONTH($E70)+1,0)))</f>
        <v>12</v>
      </c>
      <c r="I70" s="1">
        <f>+IF(H70&gt;0,12,(IF(YEAR($E70)=Basisgegevens!$I$11,12-MONTH($E70)+1,0)))</f>
        <v>12</v>
      </c>
      <c r="J70" s="1">
        <f>+IF(I70&gt;0,12,(IF(YEAR($E70)=Basisgegevens!$K$11,12-MONTH($E70)+1,0)))</f>
        <v>12</v>
      </c>
      <c r="K70" s="1">
        <f t="shared" si="229"/>
        <v>0</v>
      </c>
      <c r="L70" s="1">
        <f t="shared" si="230"/>
        <v>0</v>
      </c>
      <c r="M70" s="1">
        <f t="shared" si="231"/>
        <v>0</v>
      </c>
      <c r="N70" s="1">
        <f t="shared" si="232"/>
        <v>0</v>
      </c>
      <c r="O70" s="1">
        <f t="shared" si="233"/>
        <v>0</v>
      </c>
      <c r="P70" s="211"/>
      <c r="AC70" s="16"/>
      <c r="AP70" s="16"/>
      <c r="BC70" s="16"/>
      <c r="BP70" s="16"/>
    </row>
    <row r="71" spans="2:68" ht="15" customHeight="1" x14ac:dyDescent="0.25">
      <c r="B71" s="127" t="str">
        <f>+Basisgegevens!A141</f>
        <v>Bediende 7</v>
      </c>
      <c r="C71" s="1">
        <f>+Basisgegevens!C141</f>
        <v>0</v>
      </c>
      <c r="D71" s="1">
        <f t="shared" si="228"/>
        <v>0</v>
      </c>
      <c r="E71" s="219">
        <f>+Basisgegevens!D141</f>
        <v>45292</v>
      </c>
      <c r="F71" s="1">
        <f>+IF(YEAR($E71)=Basisgegevens!$C$11,12-MONTH($E71)+1,0)</f>
        <v>12</v>
      </c>
      <c r="G71" s="1">
        <f>+IF(F71&gt;0,12,(IF(YEAR($E71)=Basisgegevens!$E$11,12-MONTH($E71)+1,0)))</f>
        <v>12</v>
      </c>
      <c r="H71" s="1">
        <f>+IF(G71&gt;0,12,(IF(YEAR($E71)=Basisgegevens!$G$11,12-MONTH($E71)+1,0)))</f>
        <v>12</v>
      </c>
      <c r="I71" s="1">
        <f>+IF(H71&gt;0,12,(IF(YEAR($E71)=Basisgegevens!$I$11,12-MONTH($E71)+1,0)))</f>
        <v>12</v>
      </c>
      <c r="J71" s="1">
        <f>+IF(I71&gt;0,12,(IF(YEAR($E71)=Basisgegevens!$K$11,12-MONTH($E71)+1,0)))</f>
        <v>12</v>
      </c>
      <c r="K71" s="1">
        <f t="shared" si="229"/>
        <v>0</v>
      </c>
      <c r="L71" s="1">
        <f t="shared" si="230"/>
        <v>0</v>
      </c>
      <c r="M71" s="1">
        <f t="shared" si="231"/>
        <v>0</v>
      </c>
      <c r="N71" s="1">
        <f t="shared" si="232"/>
        <v>0</v>
      </c>
      <c r="O71" s="1">
        <f t="shared" si="233"/>
        <v>0</v>
      </c>
      <c r="P71" s="211"/>
      <c r="AC71" s="16"/>
      <c r="AP71" s="16"/>
      <c r="BC71" s="16"/>
      <c r="BP71" s="16"/>
    </row>
    <row r="72" spans="2:68" ht="15" customHeight="1" x14ac:dyDescent="0.25">
      <c r="B72" s="127" t="str">
        <f>+Basisgegevens!A142</f>
        <v>Bediende 8</v>
      </c>
      <c r="C72" s="1">
        <f>+Basisgegevens!C142</f>
        <v>0</v>
      </c>
      <c r="D72" s="1">
        <f t="shared" si="228"/>
        <v>0</v>
      </c>
      <c r="E72" s="219">
        <f>+Basisgegevens!D142</f>
        <v>45292</v>
      </c>
      <c r="F72" s="1">
        <f>+IF(YEAR($E72)=Basisgegevens!$C$11,12-MONTH($E72)+1,0)</f>
        <v>12</v>
      </c>
      <c r="G72" s="1">
        <f>+IF(F72&gt;0,12,(IF(YEAR($E72)=Basisgegevens!$E$11,12-MONTH($E72)+1,0)))</f>
        <v>12</v>
      </c>
      <c r="H72" s="1">
        <f>+IF(G72&gt;0,12,(IF(YEAR($E72)=Basisgegevens!$G$11,12-MONTH($E72)+1,0)))</f>
        <v>12</v>
      </c>
      <c r="I72" s="1">
        <f>+IF(H72&gt;0,12,(IF(YEAR($E72)=Basisgegevens!$I$11,12-MONTH($E72)+1,0)))</f>
        <v>12</v>
      </c>
      <c r="J72" s="1">
        <f>+IF(I72&gt;0,12,(IF(YEAR($E72)=Basisgegevens!$K$11,12-MONTH($E72)+1,0)))</f>
        <v>12</v>
      </c>
      <c r="K72" s="1">
        <f t="shared" si="229"/>
        <v>0</v>
      </c>
      <c r="L72" s="1">
        <f t="shared" si="230"/>
        <v>0</v>
      </c>
      <c r="M72" s="1">
        <f t="shared" si="231"/>
        <v>0</v>
      </c>
      <c r="N72" s="1">
        <f t="shared" si="232"/>
        <v>0</v>
      </c>
      <c r="O72" s="1">
        <f t="shared" si="233"/>
        <v>0</v>
      </c>
      <c r="P72" s="211"/>
      <c r="AC72" s="16"/>
      <c r="AP72" s="16"/>
      <c r="BC72" s="16"/>
      <c r="BP72" s="16"/>
    </row>
    <row r="73" spans="2:68" ht="15" customHeight="1" x14ac:dyDescent="0.25">
      <c r="B73" s="127" t="str">
        <f>+Basisgegevens!A143</f>
        <v>Bediende 9</v>
      </c>
      <c r="C73" s="1">
        <f>+Basisgegevens!C143</f>
        <v>0</v>
      </c>
      <c r="D73" s="1">
        <f t="shared" si="228"/>
        <v>0</v>
      </c>
      <c r="E73" s="219">
        <f>+Basisgegevens!D143</f>
        <v>45292</v>
      </c>
      <c r="F73" s="1">
        <f>+IF(YEAR($E73)=Basisgegevens!$C$11,12-MONTH($E73)+1,0)</f>
        <v>12</v>
      </c>
      <c r="G73" s="1">
        <f>+IF(F73&gt;0,12,(IF(YEAR($E73)=Basisgegevens!$E$11,12-MONTH($E73)+1,0)))</f>
        <v>12</v>
      </c>
      <c r="H73" s="1">
        <f>+IF(G73&gt;0,12,(IF(YEAR($E73)=Basisgegevens!$G$11,12-MONTH($E73)+1,0)))</f>
        <v>12</v>
      </c>
      <c r="I73" s="1">
        <f>+IF(H73&gt;0,12,(IF(YEAR($E73)=Basisgegevens!$I$11,12-MONTH($E73)+1,0)))</f>
        <v>12</v>
      </c>
      <c r="J73" s="1">
        <f>+IF(I73&gt;0,12,(IF(YEAR($E73)=Basisgegevens!$K$11,12-MONTH($E73)+1,0)))</f>
        <v>12</v>
      </c>
      <c r="K73" s="1">
        <f t="shared" si="229"/>
        <v>0</v>
      </c>
      <c r="L73" s="1">
        <f t="shared" si="230"/>
        <v>0</v>
      </c>
      <c r="M73" s="1">
        <f t="shared" si="231"/>
        <v>0</v>
      </c>
      <c r="N73" s="1">
        <f t="shared" si="232"/>
        <v>0</v>
      </c>
      <c r="O73" s="1">
        <f t="shared" si="233"/>
        <v>0</v>
      </c>
      <c r="P73" s="211"/>
      <c r="AC73" s="16"/>
      <c r="AP73" s="16"/>
      <c r="BC73" s="16"/>
      <c r="BP73" s="16"/>
    </row>
    <row r="74" spans="2:68" ht="15" customHeight="1" x14ac:dyDescent="0.25">
      <c r="B74" s="127" t="str">
        <f>+Basisgegevens!A144</f>
        <v>Bediende 10</v>
      </c>
      <c r="C74" s="1">
        <f>+Basisgegevens!C144</f>
        <v>0</v>
      </c>
      <c r="D74" s="1">
        <f t="shared" si="228"/>
        <v>0</v>
      </c>
      <c r="E74" s="219">
        <f>+Basisgegevens!D144</f>
        <v>45292</v>
      </c>
      <c r="F74" s="1">
        <f>+IF(YEAR($E74)=Basisgegevens!$C$11,12-MONTH($E74)+1,0)</f>
        <v>12</v>
      </c>
      <c r="G74" s="1">
        <f>+IF(F74&gt;0,12,(IF(YEAR($E74)=Basisgegevens!$E$11,12-MONTH($E74)+1,0)))</f>
        <v>12</v>
      </c>
      <c r="H74" s="1">
        <f>+IF(G74&gt;0,12,(IF(YEAR($E74)=Basisgegevens!$G$11,12-MONTH($E74)+1,0)))</f>
        <v>12</v>
      </c>
      <c r="I74" s="1">
        <f>+IF(H74&gt;0,12,(IF(YEAR($E74)=Basisgegevens!$I$11,12-MONTH($E74)+1,0)))</f>
        <v>12</v>
      </c>
      <c r="J74" s="1">
        <f>+IF(I74&gt;0,12,(IF(YEAR($E74)=Basisgegevens!$K$11,12-MONTH($E74)+1,0)))</f>
        <v>12</v>
      </c>
      <c r="K74" s="1">
        <f t="shared" si="229"/>
        <v>0</v>
      </c>
      <c r="L74" s="1">
        <f t="shared" si="230"/>
        <v>0</v>
      </c>
      <c r="M74" s="1">
        <f t="shared" si="231"/>
        <v>0</v>
      </c>
      <c r="N74" s="1">
        <f t="shared" si="232"/>
        <v>0</v>
      </c>
      <c r="O74" s="1">
        <f t="shared" si="233"/>
        <v>0</v>
      </c>
      <c r="P74" s="211"/>
      <c r="AC74" s="16"/>
      <c r="AP74" s="16"/>
      <c r="BC74" s="16"/>
      <c r="BP74" s="16"/>
    </row>
    <row r="75" spans="2:68" ht="15" customHeight="1" x14ac:dyDescent="0.25">
      <c r="B75" s="127" t="str">
        <f>+Basisgegevens!A145</f>
        <v>Bediende 11</v>
      </c>
      <c r="C75" s="1">
        <f>+Basisgegevens!C145</f>
        <v>0</v>
      </c>
      <c r="D75" s="1">
        <f t="shared" si="228"/>
        <v>0</v>
      </c>
      <c r="E75" s="219">
        <f>+Basisgegevens!D145</f>
        <v>45292</v>
      </c>
      <c r="F75" s="1">
        <f>+IF(YEAR($E75)=Basisgegevens!$C$11,12-MONTH($E75)+1,0)</f>
        <v>12</v>
      </c>
      <c r="G75" s="1">
        <f>+IF(F75&gt;0,12,(IF(YEAR($E75)=Basisgegevens!$E$11,12-MONTH($E75)+1,0)))</f>
        <v>12</v>
      </c>
      <c r="H75" s="1">
        <f>+IF(G75&gt;0,12,(IF(YEAR($E75)=Basisgegevens!$G$11,12-MONTH($E75)+1,0)))</f>
        <v>12</v>
      </c>
      <c r="I75" s="1">
        <f>+IF(H75&gt;0,12,(IF(YEAR($E75)=Basisgegevens!$I$11,12-MONTH($E75)+1,0)))</f>
        <v>12</v>
      </c>
      <c r="J75" s="1">
        <f>+IF(I75&gt;0,12,(IF(YEAR($E75)=Basisgegevens!$K$11,12-MONTH($E75)+1,0)))</f>
        <v>12</v>
      </c>
      <c r="K75" s="1">
        <f t="shared" si="229"/>
        <v>0</v>
      </c>
      <c r="L75" s="1">
        <f t="shared" si="230"/>
        <v>0</v>
      </c>
      <c r="M75" s="1">
        <f t="shared" si="231"/>
        <v>0</v>
      </c>
      <c r="N75" s="1">
        <f t="shared" si="232"/>
        <v>0</v>
      </c>
      <c r="O75" s="1">
        <f t="shared" si="233"/>
        <v>0</v>
      </c>
      <c r="P75" s="211"/>
      <c r="AC75" s="16"/>
      <c r="AP75" s="16"/>
      <c r="BC75" s="16"/>
      <c r="BP75" s="16"/>
    </row>
    <row r="76" spans="2:68" ht="15" customHeight="1" x14ac:dyDescent="0.25">
      <c r="B76" s="127" t="str">
        <f>+Basisgegevens!A146</f>
        <v>Bediende 12</v>
      </c>
      <c r="C76" s="1">
        <f>+Basisgegevens!C146</f>
        <v>0</v>
      </c>
      <c r="D76" s="1">
        <f t="shared" si="228"/>
        <v>0</v>
      </c>
      <c r="E76" s="219">
        <f>+Basisgegevens!D146</f>
        <v>45292</v>
      </c>
      <c r="F76" s="1">
        <f>+IF(YEAR($E76)=Basisgegevens!$C$11,12-MONTH($E76)+1,0)</f>
        <v>12</v>
      </c>
      <c r="G76" s="1">
        <f>+IF(F76&gt;0,12,(IF(YEAR($E76)=Basisgegevens!$E$11,12-MONTH($E76)+1,0)))</f>
        <v>12</v>
      </c>
      <c r="H76" s="1">
        <f>+IF(G76&gt;0,12,(IF(YEAR($E76)=Basisgegevens!$G$11,12-MONTH($E76)+1,0)))</f>
        <v>12</v>
      </c>
      <c r="I76" s="1">
        <f>+IF(H76&gt;0,12,(IF(YEAR($E76)=Basisgegevens!$I$11,12-MONTH($E76)+1,0)))</f>
        <v>12</v>
      </c>
      <c r="J76" s="1">
        <f>+IF(I76&gt;0,12,(IF(YEAR($E76)=Basisgegevens!$K$11,12-MONTH($E76)+1,0)))</f>
        <v>12</v>
      </c>
      <c r="K76" s="1">
        <f t="shared" si="229"/>
        <v>0</v>
      </c>
      <c r="L76" s="1">
        <f t="shared" si="230"/>
        <v>0</v>
      </c>
      <c r="M76" s="1">
        <f t="shared" si="231"/>
        <v>0</v>
      </c>
      <c r="N76" s="1">
        <f t="shared" si="232"/>
        <v>0</v>
      </c>
      <c r="O76" s="1">
        <f t="shared" si="233"/>
        <v>0</v>
      </c>
      <c r="P76" s="211"/>
      <c r="AC76" s="16"/>
      <c r="AP76" s="16"/>
      <c r="BC76" s="16"/>
      <c r="BP76" s="16"/>
    </row>
    <row r="77" spans="2:68" ht="15" customHeight="1" x14ac:dyDescent="0.25">
      <c r="B77" s="127" t="str">
        <f>+Basisgegevens!A147</f>
        <v>Bediende 13</v>
      </c>
      <c r="C77" s="1">
        <f>+Basisgegevens!C147</f>
        <v>0</v>
      </c>
      <c r="D77" s="1">
        <f t="shared" si="228"/>
        <v>0</v>
      </c>
      <c r="E77" s="219">
        <f>+Basisgegevens!D147</f>
        <v>45292</v>
      </c>
      <c r="F77" s="1">
        <f>+IF(YEAR($E77)=Basisgegevens!$C$11,12-MONTH($E77)+1,0)</f>
        <v>12</v>
      </c>
      <c r="G77" s="1">
        <f>+IF(F77&gt;0,12,(IF(YEAR($E77)=Basisgegevens!$E$11,12-MONTH($E77)+1,0)))</f>
        <v>12</v>
      </c>
      <c r="H77" s="1">
        <f>+IF(G77&gt;0,12,(IF(YEAR($E77)=Basisgegevens!$G$11,12-MONTH($E77)+1,0)))</f>
        <v>12</v>
      </c>
      <c r="I77" s="1">
        <f>+IF(H77&gt;0,12,(IF(YEAR($E77)=Basisgegevens!$I$11,12-MONTH($E77)+1,0)))</f>
        <v>12</v>
      </c>
      <c r="J77" s="1">
        <f>+IF(I77&gt;0,12,(IF(YEAR($E77)=Basisgegevens!$K$11,12-MONTH($E77)+1,0)))</f>
        <v>12</v>
      </c>
      <c r="K77" s="1">
        <f t="shared" si="229"/>
        <v>0</v>
      </c>
      <c r="L77" s="1">
        <f t="shared" si="230"/>
        <v>0</v>
      </c>
      <c r="M77" s="1">
        <f t="shared" si="231"/>
        <v>0</v>
      </c>
      <c r="N77" s="1">
        <f t="shared" si="232"/>
        <v>0</v>
      </c>
      <c r="O77" s="1">
        <f t="shared" si="233"/>
        <v>0</v>
      </c>
      <c r="P77" s="211"/>
      <c r="AC77" s="16"/>
      <c r="AP77" s="16"/>
      <c r="BC77" s="16"/>
      <c r="BP77" s="16"/>
    </row>
    <row r="78" spans="2:68" ht="15" customHeight="1" x14ac:dyDescent="0.25">
      <c r="B78" s="127" t="str">
        <f>+Basisgegevens!A148</f>
        <v>Bediende 14</v>
      </c>
      <c r="C78" s="1">
        <f>+Basisgegevens!C148</f>
        <v>0</v>
      </c>
      <c r="D78" s="1">
        <f t="shared" si="228"/>
        <v>0</v>
      </c>
      <c r="E78" s="219">
        <f>+Basisgegevens!D148</f>
        <v>45292</v>
      </c>
      <c r="F78" s="1">
        <f>+IF(YEAR($E78)=Basisgegevens!$C$11,12-MONTH($E78)+1,0)</f>
        <v>12</v>
      </c>
      <c r="G78" s="1">
        <f>+IF(F78&gt;0,12,(IF(YEAR($E78)=Basisgegevens!$E$11,12-MONTH($E78)+1,0)))</f>
        <v>12</v>
      </c>
      <c r="H78" s="1">
        <f>+IF(G78&gt;0,12,(IF(YEAR($E78)=Basisgegevens!$G$11,12-MONTH($E78)+1,0)))</f>
        <v>12</v>
      </c>
      <c r="I78" s="1">
        <f>+IF(H78&gt;0,12,(IF(YEAR($E78)=Basisgegevens!$I$11,12-MONTH($E78)+1,0)))</f>
        <v>12</v>
      </c>
      <c r="J78" s="1">
        <f>+IF(I78&gt;0,12,(IF(YEAR($E78)=Basisgegevens!$K$11,12-MONTH($E78)+1,0)))</f>
        <v>12</v>
      </c>
      <c r="K78" s="1">
        <f t="shared" si="229"/>
        <v>0</v>
      </c>
      <c r="L78" s="1">
        <f t="shared" si="230"/>
        <v>0</v>
      </c>
      <c r="M78" s="1">
        <f t="shared" si="231"/>
        <v>0</v>
      </c>
      <c r="N78" s="1">
        <f t="shared" si="232"/>
        <v>0</v>
      </c>
      <c r="O78" s="1">
        <f t="shared" si="233"/>
        <v>0</v>
      </c>
      <c r="P78" s="211"/>
      <c r="AC78" s="16"/>
      <c r="AP78" s="16"/>
      <c r="BC78" s="16"/>
      <c r="BP78" s="16"/>
    </row>
    <row r="79" spans="2:68" ht="15" customHeight="1" x14ac:dyDescent="0.25">
      <c r="B79" s="127" t="str">
        <f>+Basisgegevens!A149</f>
        <v>Bediende 15</v>
      </c>
      <c r="C79" s="1">
        <f>+Basisgegevens!C149</f>
        <v>0</v>
      </c>
      <c r="D79" s="1">
        <f t="shared" si="228"/>
        <v>0</v>
      </c>
      <c r="E79" s="219">
        <f>+Basisgegevens!D149</f>
        <v>45292</v>
      </c>
      <c r="F79" s="1">
        <f>+IF(YEAR($E79)=Basisgegevens!$C$11,12-MONTH($E79)+1,0)</f>
        <v>12</v>
      </c>
      <c r="G79" s="1">
        <f>+IF(F79&gt;0,12,(IF(YEAR($E79)=Basisgegevens!$E$11,12-MONTH($E79)+1,0)))</f>
        <v>12</v>
      </c>
      <c r="H79" s="1">
        <f>+IF(G79&gt;0,12,(IF(YEAR($E79)=Basisgegevens!$G$11,12-MONTH($E79)+1,0)))</f>
        <v>12</v>
      </c>
      <c r="I79" s="1">
        <f>+IF(H79&gt;0,12,(IF(YEAR($E79)=Basisgegevens!$I$11,12-MONTH($E79)+1,0)))</f>
        <v>12</v>
      </c>
      <c r="J79" s="1">
        <f>+IF(I79&gt;0,12,(IF(YEAR($E79)=Basisgegevens!$K$11,12-MONTH($E79)+1,0)))</f>
        <v>12</v>
      </c>
      <c r="K79" s="1">
        <f t="shared" si="229"/>
        <v>0</v>
      </c>
      <c r="L79" s="1">
        <f t="shared" si="230"/>
        <v>0</v>
      </c>
      <c r="M79" s="1">
        <f t="shared" si="231"/>
        <v>0</v>
      </c>
      <c r="N79" s="1">
        <f t="shared" si="232"/>
        <v>0</v>
      </c>
      <c r="O79" s="1">
        <f t="shared" si="233"/>
        <v>0</v>
      </c>
      <c r="P79" s="211"/>
      <c r="AC79" s="16"/>
      <c r="AP79" s="16"/>
      <c r="BC79" s="16"/>
      <c r="BP79" s="16"/>
    </row>
    <row r="80" spans="2:68" ht="15" customHeight="1" x14ac:dyDescent="0.25">
      <c r="B80" s="127" t="str">
        <f>+Basisgegevens!A150</f>
        <v>Bediende 16</v>
      </c>
      <c r="C80" s="1">
        <f>+Basisgegevens!C150</f>
        <v>0</v>
      </c>
      <c r="D80" s="1">
        <f t="shared" si="228"/>
        <v>0</v>
      </c>
      <c r="E80" s="219">
        <f>+Basisgegevens!D150</f>
        <v>45292</v>
      </c>
      <c r="F80" s="1">
        <f>+IF(YEAR($E80)=Basisgegevens!$C$11,12-MONTH($E80)+1,0)</f>
        <v>12</v>
      </c>
      <c r="G80" s="1">
        <f>+IF(F80&gt;0,12,(IF(YEAR($E80)=Basisgegevens!$E$11,12-MONTH($E80)+1,0)))</f>
        <v>12</v>
      </c>
      <c r="H80" s="1">
        <f>+IF(G80&gt;0,12,(IF(YEAR($E80)=Basisgegevens!$G$11,12-MONTH($E80)+1,0)))</f>
        <v>12</v>
      </c>
      <c r="I80" s="1">
        <f>+IF(H80&gt;0,12,(IF(YEAR($E80)=Basisgegevens!$I$11,12-MONTH($E80)+1,0)))</f>
        <v>12</v>
      </c>
      <c r="J80" s="1">
        <f>+IF(I80&gt;0,12,(IF(YEAR($E80)=Basisgegevens!$K$11,12-MONTH($E80)+1,0)))</f>
        <v>12</v>
      </c>
      <c r="K80" s="1">
        <f t="shared" si="229"/>
        <v>0</v>
      </c>
      <c r="L80" s="1">
        <f t="shared" si="230"/>
        <v>0</v>
      </c>
      <c r="M80" s="1">
        <f t="shared" si="231"/>
        <v>0</v>
      </c>
      <c r="N80" s="1">
        <f t="shared" si="232"/>
        <v>0</v>
      </c>
      <c r="O80" s="1">
        <f t="shared" si="233"/>
        <v>0</v>
      </c>
      <c r="P80" s="211"/>
      <c r="AC80" s="16"/>
      <c r="AP80" s="16"/>
      <c r="BC80" s="16"/>
      <c r="BP80" s="16"/>
    </row>
    <row r="81" spans="2:68" ht="15" customHeight="1" x14ac:dyDescent="0.25">
      <c r="B81" s="127" t="str">
        <f>+Basisgegevens!A151</f>
        <v>Bediende 17</v>
      </c>
      <c r="C81" s="1">
        <f>+Basisgegevens!C151</f>
        <v>0</v>
      </c>
      <c r="D81" s="1">
        <f t="shared" si="228"/>
        <v>0</v>
      </c>
      <c r="E81" s="219">
        <f>+Basisgegevens!D151</f>
        <v>45292</v>
      </c>
      <c r="F81" s="1">
        <f>+IF(YEAR($E81)=Basisgegevens!$C$11,12-MONTH($E81)+1,0)</f>
        <v>12</v>
      </c>
      <c r="G81" s="1">
        <f>+IF(F81&gt;0,12,(IF(YEAR($E81)=Basisgegevens!$E$11,12-MONTH($E81)+1,0)))</f>
        <v>12</v>
      </c>
      <c r="H81" s="1">
        <f>+IF(G81&gt;0,12,(IF(YEAR($E81)=Basisgegevens!$G$11,12-MONTH($E81)+1,0)))</f>
        <v>12</v>
      </c>
      <c r="I81" s="1">
        <f>+IF(H81&gt;0,12,(IF(YEAR($E81)=Basisgegevens!$I$11,12-MONTH($E81)+1,0)))</f>
        <v>12</v>
      </c>
      <c r="J81" s="1">
        <f>+IF(I81&gt;0,12,(IF(YEAR($E81)=Basisgegevens!$K$11,12-MONTH($E81)+1,0)))</f>
        <v>12</v>
      </c>
      <c r="K81" s="1">
        <f t="shared" si="229"/>
        <v>0</v>
      </c>
      <c r="L81" s="1">
        <f t="shared" si="230"/>
        <v>0</v>
      </c>
      <c r="M81" s="1">
        <f t="shared" si="231"/>
        <v>0</v>
      </c>
      <c r="N81" s="1">
        <f t="shared" si="232"/>
        <v>0</v>
      </c>
      <c r="O81" s="1">
        <f t="shared" si="233"/>
        <v>0</v>
      </c>
      <c r="P81" s="211"/>
      <c r="AC81" s="16"/>
      <c r="AP81" s="16"/>
      <c r="BC81" s="16"/>
      <c r="BP81" s="16"/>
    </row>
    <row r="82" spans="2:68" ht="15" customHeight="1" x14ac:dyDescent="0.25">
      <c r="B82" s="127" t="str">
        <f>+Basisgegevens!A152</f>
        <v>Bediende 18</v>
      </c>
      <c r="C82" s="1">
        <f>+Basisgegevens!C152</f>
        <v>0</v>
      </c>
      <c r="D82" s="1">
        <f t="shared" si="228"/>
        <v>0</v>
      </c>
      <c r="E82" s="219">
        <f>+Basisgegevens!D152</f>
        <v>45292</v>
      </c>
      <c r="F82" s="1">
        <f>+IF(YEAR($E82)=Basisgegevens!$C$11,12-MONTH($E82)+1,0)</f>
        <v>12</v>
      </c>
      <c r="G82" s="1">
        <f>+IF(F82&gt;0,12,(IF(YEAR($E82)=Basisgegevens!$E$11,12-MONTH($E82)+1,0)))</f>
        <v>12</v>
      </c>
      <c r="H82" s="1">
        <f>+IF(G82&gt;0,12,(IF(YEAR($E82)=Basisgegevens!$G$11,12-MONTH($E82)+1,0)))</f>
        <v>12</v>
      </c>
      <c r="I82" s="1">
        <f>+IF(H82&gt;0,12,(IF(YEAR($E82)=Basisgegevens!$I$11,12-MONTH($E82)+1,0)))</f>
        <v>12</v>
      </c>
      <c r="J82" s="1">
        <f>+IF(I82&gt;0,12,(IF(YEAR($E82)=Basisgegevens!$K$11,12-MONTH($E82)+1,0)))</f>
        <v>12</v>
      </c>
      <c r="K82" s="1">
        <f t="shared" si="229"/>
        <v>0</v>
      </c>
      <c r="L82" s="1">
        <f t="shared" si="230"/>
        <v>0</v>
      </c>
      <c r="M82" s="1">
        <f t="shared" si="231"/>
        <v>0</v>
      </c>
      <c r="N82" s="1">
        <f t="shared" si="232"/>
        <v>0</v>
      </c>
      <c r="O82" s="1">
        <f t="shared" si="233"/>
        <v>0</v>
      </c>
      <c r="P82" s="211"/>
      <c r="AC82" s="16"/>
      <c r="AP82" s="16"/>
      <c r="BC82" s="16"/>
      <c r="BP82" s="16"/>
    </row>
    <row r="83" spans="2:68" ht="15" customHeight="1" x14ac:dyDescent="0.25">
      <c r="B83" s="127" t="str">
        <f>+Basisgegevens!A153</f>
        <v>Bediende 19</v>
      </c>
      <c r="C83" s="1">
        <f>+Basisgegevens!C153</f>
        <v>0</v>
      </c>
      <c r="D83" s="1">
        <f t="shared" si="228"/>
        <v>0</v>
      </c>
      <c r="E83" s="219">
        <f>+Basisgegevens!D153</f>
        <v>45292</v>
      </c>
      <c r="F83" s="1">
        <f>+IF(YEAR($E83)=Basisgegevens!$C$11,12-MONTH($E83)+1,0)</f>
        <v>12</v>
      </c>
      <c r="G83" s="1">
        <f>+IF(F83&gt;0,12,(IF(YEAR($E83)=Basisgegevens!$E$11,12-MONTH($E83)+1,0)))</f>
        <v>12</v>
      </c>
      <c r="H83" s="1">
        <f>+IF(G83&gt;0,12,(IF(YEAR($E83)=Basisgegevens!$G$11,12-MONTH($E83)+1,0)))</f>
        <v>12</v>
      </c>
      <c r="I83" s="1">
        <f>+IF(H83&gt;0,12,(IF(YEAR($E83)=Basisgegevens!$I$11,12-MONTH($E83)+1,0)))</f>
        <v>12</v>
      </c>
      <c r="J83" s="1">
        <f>+IF(I83&gt;0,12,(IF(YEAR($E83)=Basisgegevens!$K$11,12-MONTH($E83)+1,0)))</f>
        <v>12</v>
      </c>
      <c r="K83" s="1">
        <f t="shared" si="229"/>
        <v>0</v>
      </c>
      <c r="L83" s="1">
        <f t="shared" si="230"/>
        <v>0</v>
      </c>
      <c r="M83" s="1">
        <f t="shared" si="231"/>
        <v>0</v>
      </c>
      <c r="N83" s="1">
        <f t="shared" si="232"/>
        <v>0</v>
      </c>
      <c r="O83" s="1">
        <f t="shared" si="233"/>
        <v>0</v>
      </c>
      <c r="P83" s="211"/>
      <c r="AC83" s="16"/>
      <c r="AP83" s="16"/>
      <c r="BC83" s="16"/>
      <c r="BP83" s="16"/>
    </row>
    <row r="84" spans="2:68" ht="15" customHeight="1" x14ac:dyDescent="0.25">
      <c r="B84" s="127" t="str">
        <f>+Basisgegevens!A154</f>
        <v>Bediende 20</v>
      </c>
      <c r="C84" s="1">
        <f>+Basisgegevens!C154</f>
        <v>0</v>
      </c>
      <c r="D84" s="1">
        <f>+C84*D$86</f>
        <v>0</v>
      </c>
      <c r="E84" s="219">
        <f>+Basisgegevens!D154</f>
        <v>45292</v>
      </c>
      <c r="F84" s="1">
        <f>+IF(YEAR($E84)=Basisgegevens!$C$11,12-MONTH($E84)+1,0)</f>
        <v>12</v>
      </c>
      <c r="G84" s="1">
        <f>+IF(F84&gt;0,12,(IF(YEAR($E84)=Basisgegevens!$E$11,12-MONTH($E84)+1,0)))</f>
        <v>12</v>
      </c>
      <c r="H84" s="1">
        <f>+IF(G84&gt;0,12,(IF(YEAR($E84)=Basisgegevens!$G$11,12-MONTH($E84)+1,0)))</f>
        <v>12</v>
      </c>
      <c r="I84" s="1">
        <f>+IF(H84&gt;0,12,(IF(YEAR($E84)=Basisgegevens!$I$11,12-MONTH($E84)+1,0)))</f>
        <v>12</v>
      </c>
      <c r="J84" s="1">
        <f>+IF(I84&gt;0,12,(IF(YEAR($E84)=Basisgegevens!$K$11,12-MONTH($E84)+1,0)))</f>
        <v>12</v>
      </c>
      <c r="K84" s="1">
        <f t="shared" si="229"/>
        <v>0</v>
      </c>
      <c r="L84" s="1">
        <f t="shared" si="230"/>
        <v>0</v>
      </c>
      <c r="M84" s="1">
        <f t="shared" si="231"/>
        <v>0</v>
      </c>
      <c r="N84" s="1">
        <f t="shared" si="232"/>
        <v>0</v>
      </c>
      <c r="O84" s="1">
        <f t="shared" si="233"/>
        <v>0</v>
      </c>
      <c r="P84" s="211"/>
      <c r="AC84" s="16"/>
      <c r="AP84" s="16"/>
      <c r="BC84" s="16"/>
      <c r="BP84" s="16"/>
    </row>
    <row r="85" spans="2:68" ht="15" customHeight="1" x14ac:dyDescent="0.25">
      <c r="E85" s="219"/>
      <c r="AC85" s="16"/>
      <c r="AP85" s="16"/>
      <c r="BC85" s="16"/>
      <c r="BP85" s="16"/>
    </row>
    <row r="86" spans="2:68" ht="15" customHeight="1" x14ac:dyDescent="0.25">
      <c r="B86" s="1" t="s">
        <v>221</v>
      </c>
      <c r="D86" s="149">
        <f>13.92*(1+Basisgegevens!D156)</f>
        <v>17.399999999999999</v>
      </c>
      <c r="AC86" s="16"/>
      <c r="AP86" s="16"/>
      <c r="BC86" s="16"/>
      <c r="BP86" s="16"/>
    </row>
    <row r="87" spans="2:68" ht="15" customHeight="1" x14ac:dyDescent="0.25">
      <c r="B87" s="1" t="s">
        <v>222</v>
      </c>
      <c r="D87" s="220">
        <f>+Basisgegevens!D155</f>
        <v>0.03</v>
      </c>
      <c r="AC87" s="16"/>
      <c r="AP87" s="16"/>
      <c r="BC87" s="16"/>
      <c r="BP87" s="16"/>
    </row>
    <row r="88" spans="2:68" ht="15" customHeight="1" x14ac:dyDescent="0.25">
      <c r="D88" s="147"/>
      <c r="AC88" s="16"/>
      <c r="AP88" s="16"/>
      <c r="BC88" s="16"/>
      <c r="BP88" s="16"/>
    </row>
    <row r="89" spans="2:68" ht="15" customHeight="1" x14ac:dyDescent="0.25">
      <c r="D89" s="147"/>
      <c r="AC89" s="16"/>
      <c r="AP89" s="16"/>
      <c r="BC89" s="16"/>
      <c r="BP89" s="16"/>
    </row>
    <row r="90" spans="2:68" ht="30" customHeight="1" x14ac:dyDescent="0.25">
      <c r="B90" s="363" t="s">
        <v>223</v>
      </c>
      <c r="C90" s="363" t="s">
        <v>217</v>
      </c>
      <c r="D90" s="363" t="s">
        <v>216</v>
      </c>
      <c r="E90" s="363" t="s">
        <v>218</v>
      </c>
      <c r="F90" s="301" t="s">
        <v>219</v>
      </c>
      <c r="G90" s="301"/>
      <c r="H90" s="301"/>
      <c r="I90" s="301"/>
      <c r="J90" s="301"/>
      <c r="K90" s="301" t="s">
        <v>220</v>
      </c>
      <c r="L90" s="301"/>
      <c r="M90" s="301"/>
      <c r="N90" s="301"/>
      <c r="O90" s="301"/>
      <c r="AC90" s="16"/>
      <c r="AP90" s="16"/>
      <c r="BC90" s="16"/>
      <c r="BP90" s="16"/>
    </row>
    <row r="91" spans="2:68" ht="30" customHeight="1" x14ac:dyDescent="0.25">
      <c r="B91" s="363"/>
      <c r="C91" s="363"/>
      <c r="D91" s="363"/>
      <c r="E91" s="363"/>
      <c r="F91" s="16" t="str">
        <f>+Basisgegevens!$C10</f>
        <v>Jaar 1</v>
      </c>
      <c r="G91" s="16" t="str">
        <f>+Basisgegevens!$E10</f>
        <v>Jaar 2</v>
      </c>
      <c r="H91" s="16" t="str">
        <f>+Basisgegevens!$G10</f>
        <v>Jaar 3</v>
      </c>
      <c r="I91" s="16" t="str">
        <f>+Basisgegevens!$I10</f>
        <v>Jaar 4</v>
      </c>
      <c r="J91" s="16" t="str">
        <f>+Basisgegevens!$K10</f>
        <v>Jaar 5</v>
      </c>
      <c r="K91" s="16" t="str">
        <f>+F91</f>
        <v>Jaar 1</v>
      </c>
      <c r="L91" s="16" t="str">
        <f>+G91</f>
        <v>Jaar 2</v>
      </c>
      <c r="M91" s="16" t="str">
        <f>+H91</f>
        <v>Jaar 3</v>
      </c>
      <c r="N91" s="16" t="str">
        <f>+I91</f>
        <v>Jaar 4</v>
      </c>
      <c r="O91" s="16" t="str">
        <f>+J91</f>
        <v>Jaar 5</v>
      </c>
      <c r="AC91" s="16"/>
      <c r="AP91" s="16"/>
      <c r="BC91" s="16"/>
      <c r="BP91" s="16"/>
    </row>
    <row r="92" spans="2:68" ht="15" customHeight="1" x14ac:dyDescent="0.25">
      <c r="B92" s="127" t="str">
        <f>+Basisgegevens!E135</f>
        <v>Arbeider 1</v>
      </c>
      <c r="C92" s="1">
        <f>+Basisgegevens!I135</f>
        <v>0</v>
      </c>
      <c r="D92" s="1">
        <f t="shared" ref="D92:D110" si="234">+C92*D$113</f>
        <v>0</v>
      </c>
      <c r="E92" s="219">
        <f>+Basisgegevens!J135</f>
        <v>45292</v>
      </c>
      <c r="F92" s="1">
        <f>+IF(YEAR($E92)=Basisgegevens!$C$11,12-MONTH($E92)+1,0)</f>
        <v>12</v>
      </c>
      <c r="G92" s="1">
        <f>+IF(F92&gt;0,12,(IF(YEAR($E92)=Basisgegevens!$E$11,12-MONTH($E92)+1,0)))</f>
        <v>12</v>
      </c>
      <c r="H92" s="1">
        <f>+IF(G92&gt;0,12,(IF(YEAR($E92)=Basisgegevens!$G$11,12-MONTH($E92)+1,0)))</f>
        <v>12</v>
      </c>
      <c r="I92" s="1">
        <f>+IF(H92&gt;0,12,(IF(YEAR($E92)=Basisgegevens!$I$11,12-MONTH($E92)+1,0)))</f>
        <v>12</v>
      </c>
      <c r="J92" s="1">
        <f>+IF(I92&gt;0,12,(IF(YEAR($E92)=Basisgegevens!$K$11,12-MONTH($E92)+1,0)))</f>
        <v>12</v>
      </c>
      <c r="K92" s="1">
        <f t="shared" ref="K92:K111" si="235">+IF(F92&gt;0,$D92,0)</f>
        <v>0</v>
      </c>
      <c r="L92" s="1">
        <f t="shared" ref="L92:L111" si="236">+IF(G92&gt;0,IF(F92&gt;0,(1+$D$114)*K92,$D92),0)</f>
        <v>0</v>
      </c>
      <c r="M92" s="1">
        <f t="shared" ref="M92:M111" si="237">+IF(H92&gt;0,IF(G92&gt;0,(1+$D$114)*L92,$D92),0)</f>
        <v>0</v>
      </c>
      <c r="N92" s="1">
        <f t="shared" ref="N92:N111" si="238">+IF(I92&gt;0,IF(H92&gt;0,(1+$D$114)*M92,$D92),0)</f>
        <v>0</v>
      </c>
      <c r="O92" s="1">
        <f t="shared" ref="O92:O111" si="239">+IF(J92&gt;0,IF(I92&gt;0,(1+$D$114)*N92,$D92),0)</f>
        <v>0</v>
      </c>
      <c r="P92" s="211"/>
      <c r="AC92" s="16"/>
      <c r="AP92" s="16"/>
      <c r="BC92" s="16"/>
      <c r="BP92" s="16"/>
    </row>
    <row r="93" spans="2:68" ht="15" customHeight="1" x14ac:dyDescent="0.25">
      <c r="B93" s="127" t="str">
        <f>+Basisgegevens!E136</f>
        <v>Arbeider 2</v>
      </c>
      <c r="C93" s="1">
        <f>+Basisgegevens!I136</f>
        <v>0</v>
      </c>
      <c r="D93" s="1">
        <f t="shared" si="234"/>
        <v>0</v>
      </c>
      <c r="E93" s="219">
        <f>+Basisgegevens!J136</f>
        <v>45292</v>
      </c>
      <c r="F93" s="1">
        <f>+IF(YEAR($E93)=Basisgegevens!$C$11,12-MONTH($E93)+1,0)</f>
        <v>12</v>
      </c>
      <c r="G93" s="1">
        <f>+IF(F93&gt;0,12,(IF(YEAR($E93)=Basisgegevens!$E$11,12-MONTH($E93)+1,0)))</f>
        <v>12</v>
      </c>
      <c r="H93" s="1">
        <f>+IF(G93&gt;0,12,(IF(YEAR($E93)=Basisgegevens!$G$11,12-MONTH($E93)+1,0)))</f>
        <v>12</v>
      </c>
      <c r="I93" s="1">
        <f>+IF(H93&gt;0,12,(IF(YEAR($E93)=Basisgegevens!$I$11,12-MONTH($E93)+1,0)))</f>
        <v>12</v>
      </c>
      <c r="J93" s="1">
        <f>+IF(I93&gt;0,12,(IF(YEAR($E93)=Basisgegevens!$K$11,12-MONTH($E93)+1,0)))</f>
        <v>12</v>
      </c>
      <c r="K93" s="1">
        <f t="shared" si="235"/>
        <v>0</v>
      </c>
      <c r="L93" s="1">
        <f t="shared" si="236"/>
        <v>0</v>
      </c>
      <c r="M93" s="1">
        <f t="shared" si="237"/>
        <v>0</v>
      </c>
      <c r="N93" s="1">
        <f t="shared" si="238"/>
        <v>0</v>
      </c>
      <c r="O93" s="1">
        <f t="shared" si="239"/>
        <v>0</v>
      </c>
      <c r="P93" s="211"/>
      <c r="AC93" s="16"/>
      <c r="AP93" s="16"/>
      <c r="BC93" s="16"/>
      <c r="BP93" s="16"/>
    </row>
    <row r="94" spans="2:68" ht="15" customHeight="1" x14ac:dyDescent="0.25">
      <c r="B94" s="127" t="str">
        <f>+Basisgegevens!E137</f>
        <v>Arbeider 3</v>
      </c>
      <c r="C94" s="1">
        <f>+Basisgegevens!I137</f>
        <v>0</v>
      </c>
      <c r="D94" s="1">
        <f t="shared" si="234"/>
        <v>0</v>
      </c>
      <c r="E94" s="219">
        <f>+Basisgegevens!J137</f>
        <v>45292</v>
      </c>
      <c r="F94" s="1">
        <f>+IF(YEAR($E94)=Basisgegevens!$C$11,12-MONTH($E94)+1,0)</f>
        <v>12</v>
      </c>
      <c r="G94" s="1">
        <f>+IF(F94&gt;0,12,(IF(YEAR($E94)=Basisgegevens!$E$11,12-MONTH($E94)+1,0)))</f>
        <v>12</v>
      </c>
      <c r="H94" s="1">
        <f>+IF(G94&gt;0,12,(IF(YEAR($E94)=Basisgegevens!$G$11,12-MONTH($E94)+1,0)))</f>
        <v>12</v>
      </c>
      <c r="I94" s="1">
        <f>+IF(H94&gt;0,12,(IF(YEAR($E94)=Basisgegevens!$I$11,12-MONTH($E94)+1,0)))</f>
        <v>12</v>
      </c>
      <c r="J94" s="1">
        <f>+IF(I94&gt;0,12,(IF(YEAR($E94)=Basisgegevens!$K$11,12-MONTH($E94)+1,0)))</f>
        <v>12</v>
      </c>
      <c r="K94" s="1">
        <f t="shared" si="235"/>
        <v>0</v>
      </c>
      <c r="L94" s="1">
        <f t="shared" si="236"/>
        <v>0</v>
      </c>
      <c r="M94" s="1">
        <f t="shared" si="237"/>
        <v>0</v>
      </c>
      <c r="N94" s="1">
        <f t="shared" si="238"/>
        <v>0</v>
      </c>
      <c r="O94" s="1">
        <f t="shared" si="239"/>
        <v>0</v>
      </c>
      <c r="P94" s="211"/>
      <c r="AC94" s="16"/>
      <c r="AP94" s="16"/>
      <c r="BC94" s="16"/>
      <c r="BP94" s="16"/>
    </row>
    <row r="95" spans="2:68" ht="15" customHeight="1" x14ac:dyDescent="0.25">
      <c r="B95" s="127" t="str">
        <f>+Basisgegevens!E138</f>
        <v>Arbeider 4</v>
      </c>
      <c r="C95" s="1">
        <f>+Basisgegevens!I138</f>
        <v>0</v>
      </c>
      <c r="D95" s="1">
        <f t="shared" si="234"/>
        <v>0</v>
      </c>
      <c r="E95" s="219">
        <f>+Basisgegevens!J138</f>
        <v>45292</v>
      </c>
      <c r="F95" s="1">
        <f>+IF(YEAR($E95)=Basisgegevens!$C$11,12-MONTH($E95)+1,0)</f>
        <v>12</v>
      </c>
      <c r="G95" s="1">
        <f>+IF(F95&gt;0,12,(IF(YEAR($E95)=Basisgegevens!$E$11,12-MONTH($E95)+1,0)))</f>
        <v>12</v>
      </c>
      <c r="H95" s="1">
        <f>+IF(G95&gt;0,12,(IF(YEAR($E95)=Basisgegevens!$G$11,12-MONTH($E95)+1,0)))</f>
        <v>12</v>
      </c>
      <c r="I95" s="1">
        <f>+IF(H95&gt;0,12,(IF(YEAR($E95)=Basisgegevens!$I$11,12-MONTH($E95)+1,0)))</f>
        <v>12</v>
      </c>
      <c r="J95" s="1">
        <f>+IF(I95&gt;0,12,(IF(YEAR($E95)=Basisgegevens!$K$11,12-MONTH($E95)+1,0)))</f>
        <v>12</v>
      </c>
      <c r="K95" s="1">
        <f t="shared" si="235"/>
        <v>0</v>
      </c>
      <c r="L95" s="1">
        <f t="shared" si="236"/>
        <v>0</v>
      </c>
      <c r="M95" s="1">
        <f t="shared" si="237"/>
        <v>0</v>
      </c>
      <c r="N95" s="1">
        <f t="shared" si="238"/>
        <v>0</v>
      </c>
      <c r="O95" s="1">
        <f t="shared" si="239"/>
        <v>0</v>
      </c>
      <c r="P95" s="211"/>
      <c r="AC95" s="16"/>
      <c r="AP95" s="16"/>
      <c r="BC95" s="16"/>
      <c r="BP95" s="16"/>
    </row>
    <row r="96" spans="2:68" ht="15" customHeight="1" x14ac:dyDescent="0.25">
      <c r="B96" s="127" t="str">
        <f>+Basisgegevens!E139</f>
        <v>Arbeider 5</v>
      </c>
      <c r="C96" s="1">
        <f>+Basisgegevens!I139</f>
        <v>0</v>
      </c>
      <c r="D96" s="1">
        <f t="shared" si="234"/>
        <v>0</v>
      </c>
      <c r="E96" s="219">
        <f>+Basisgegevens!J139</f>
        <v>45292</v>
      </c>
      <c r="F96" s="1">
        <f>+IF(YEAR($E96)=Basisgegevens!$C$11,12-MONTH($E96)+1,0)</f>
        <v>12</v>
      </c>
      <c r="G96" s="1">
        <f>+IF(F96&gt;0,12,(IF(YEAR($E96)=Basisgegevens!$E$11,12-MONTH($E96)+1,0)))</f>
        <v>12</v>
      </c>
      <c r="H96" s="1">
        <f>+IF(G96&gt;0,12,(IF(YEAR($E96)=Basisgegevens!$G$11,12-MONTH($E96)+1,0)))</f>
        <v>12</v>
      </c>
      <c r="I96" s="1">
        <f>+IF(H96&gt;0,12,(IF(YEAR($E96)=Basisgegevens!$I$11,12-MONTH($E96)+1,0)))</f>
        <v>12</v>
      </c>
      <c r="J96" s="1">
        <f>+IF(I96&gt;0,12,(IF(YEAR($E96)=Basisgegevens!$K$11,12-MONTH($E96)+1,0)))</f>
        <v>12</v>
      </c>
      <c r="K96" s="1">
        <f t="shared" si="235"/>
        <v>0</v>
      </c>
      <c r="L96" s="1">
        <f t="shared" si="236"/>
        <v>0</v>
      </c>
      <c r="M96" s="1">
        <f t="shared" si="237"/>
        <v>0</v>
      </c>
      <c r="N96" s="1">
        <f t="shared" si="238"/>
        <v>0</v>
      </c>
      <c r="O96" s="1">
        <f t="shared" si="239"/>
        <v>0</v>
      </c>
      <c r="P96" s="211"/>
      <c r="AC96" s="16"/>
      <c r="AP96" s="16"/>
      <c r="BC96" s="16"/>
      <c r="BP96" s="16"/>
    </row>
    <row r="97" spans="2:68" ht="15" customHeight="1" x14ac:dyDescent="0.25">
      <c r="B97" s="127" t="str">
        <f>+Basisgegevens!E140</f>
        <v>Arbeider 6</v>
      </c>
      <c r="C97" s="1">
        <f>+Basisgegevens!I140</f>
        <v>0</v>
      </c>
      <c r="D97" s="1">
        <f t="shared" si="234"/>
        <v>0</v>
      </c>
      <c r="E97" s="219">
        <f>+Basisgegevens!J140</f>
        <v>45292</v>
      </c>
      <c r="F97" s="1">
        <f>+IF(YEAR($E97)=Basisgegevens!$C$11,12-MONTH($E97)+1,0)</f>
        <v>12</v>
      </c>
      <c r="G97" s="1">
        <f>+IF(F97&gt;0,12,(IF(YEAR($E97)=Basisgegevens!$E$11,12-MONTH($E97)+1,0)))</f>
        <v>12</v>
      </c>
      <c r="H97" s="1">
        <f>+IF(G97&gt;0,12,(IF(YEAR($E97)=Basisgegevens!$G$11,12-MONTH($E97)+1,0)))</f>
        <v>12</v>
      </c>
      <c r="I97" s="1">
        <f>+IF(H97&gt;0,12,(IF(YEAR($E97)=Basisgegevens!$I$11,12-MONTH($E97)+1,0)))</f>
        <v>12</v>
      </c>
      <c r="J97" s="1">
        <f>+IF(I97&gt;0,12,(IF(YEAR($E97)=Basisgegevens!$K$11,12-MONTH($E97)+1,0)))</f>
        <v>12</v>
      </c>
      <c r="K97" s="1">
        <f t="shared" si="235"/>
        <v>0</v>
      </c>
      <c r="L97" s="1">
        <f t="shared" si="236"/>
        <v>0</v>
      </c>
      <c r="M97" s="1">
        <f t="shared" si="237"/>
        <v>0</v>
      </c>
      <c r="N97" s="1">
        <f t="shared" si="238"/>
        <v>0</v>
      </c>
      <c r="O97" s="1">
        <f t="shared" si="239"/>
        <v>0</v>
      </c>
      <c r="P97" s="211"/>
      <c r="AC97" s="16"/>
      <c r="AP97" s="16"/>
      <c r="BC97" s="16"/>
      <c r="BP97" s="16"/>
    </row>
    <row r="98" spans="2:68" ht="15" customHeight="1" x14ac:dyDescent="0.25">
      <c r="B98" s="127" t="str">
        <f>+Basisgegevens!E141</f>
        <v>Arbeider 7</v>
      </c>
      <c r="C98" s="1">
        <f>+Basisgegevens!I141</f>
        <v>0</v>
      </c>
      <c r="D98" s="1">
        <f t="shared" si="234"/>
        <v>0</v>
      </c>
      <c r="E98" s="219">
        <f>+Basisgegevens!J141</f>
        <v>45292</v>
      </c>
      <c r="F98" s="1">
        <f>+IF(YEAR($E98)=Basisgegevens!$C$11,12-MONTH($E98)+1,0)</f>
        <v>12</v>
      </c>
      <c r="G98" s="1">
        <f>+IF(F98&gt;0,12,(IF(YEAR($E98)=Basisgegevens!$E$11,12-MONTH($E98)+1,0)))</f>
        <v>12</v>
      </c>
      <c r="H98" s="1">
        <f>+IF(G98&gt;0,12,(IF(YEAR($E98)=Basisgegevens!$G$11,12-MONTH($E98)+1,0)))</f>
        <v>12</v>
      </c>
      <c r="I98" s="1">
        <f>+IF(H98&gt;0,12,(IF(YEAR($E98)=Basisgegevens!$I$11,12-MONTH($E98)+1,0)))</f>
        <v>12</v>
      </c>
      <c r="J98" s="1">
        <f>+IF(I98&gt;0,12,(IF(YEAR($E98)=Basisgegevens!$K$11,12-MONTH($E98)+1,0)))</f>
        <v>12</v>
      </c>
      <c r="K98" s="1">
        <f t="shared" si="235"/>
        <v>0</v>
      </c>
      <c r="L98" s="1">
        <f t="shared" si="236"/>
        <v>0</v>
      </c>
      <c r="M98" s="1">
        <f t="shared" si="237"/>
        <v>0</v>
      </c>
      <c r="N98" s="1">
        <f t="shared" si="238"/>
        <v>0</v>
      </c>
      <c r="O98" s="1">
        <f t="shared" si="239"/>
        <v>0</v>
      </c>
      <c r="P98" s="211"/>
      <c r="AC98" s="16"/>
      <c r="AP98" s="16"/>
      <c r="BC98" s="16"/>
      <c r="BP98" s="16"/>
    </row>
    <row r="99" spans="2:68" ht="15" customHeight="1" x14ac:dyDescent="0.25">
      <c r="B99" s="127" t="str">
        <f>+Basisgegevens!E142</f>
        <v>Arbeider 8</v>
      </c>
      <c r="C99" s="1">
        <f>+Basisgegevens!I142</f>
        <v>0</v>
      </c>
      <c r="D99" s="1">
        <f t="shared" si="234"/>
        <v>0</v>
      </c>
      <c r="E99" s="219">
        <f>+Basisgegevens!J142</f>
        <v>45292</v>
      </c>
      <c r="F99" s="1">
        <f>+IF(YEAR($E99)=Basisgegevens!$C$11,12-MONTH($E99)+1,0)</f>
        <v>12</v>
      </c>
      <c r="G99" s="1">
        <f>+IF(F99&gt;0,12,(IF(YEAR($E99)=Basisgegevens!$E$11,12-MONTH($E99)+1,0)))</f>
        <v>12</v>
      </c>
      <c r="H99" s="1">
        <f>+IF(G99&gt;0,12,(IF(YEAR($E99)=Basisgegevens!$G$11,12-MONTH($E99)+1,0)))</f>
        <v>12</v>
      </c>
      <c r="I99" s="1">
        <f>+IF(H99&gt;0,12,(IF(YEAR($E99)=Basisgegevens!$I$11,12-MONTH($E99)+1,0)))</f>
        <v>12</v>
      </c>
      <c r="J99" s="1">
        <f>+IF(I99&gt;0,12,(IF(YEAR($E99)=Basisgegevens!$K$11,12-MONTH($E99)+1,0)))</f>
        <v>12</v>
      </c>
      <c r="K99" s="1">
        <f t="shared" si="235"/>
        <v>0</v>
      </c>
      <c r="L99" s="1">
        <f t="shared" si="236"/>
        <v>0</v>
      </c>
      <c r="M99" s="1">
        <f t="shared" si="237"/>
        <v>0</v>
      </c>
      <c r="N99" s="1">
        <f t="shared" si="238"/>
        <v>0</v>
      </c>
      <c r="O99" s="1">
        <f t="shared" si="239"/>
        <v>0</v>
      </c>
      <c r="P99" s="211"/>
      <c r="AC99" s="16"/>
      <c r="AP99" s="16"/>
      <c r="BC99" s="16"/>
      <c r="BP99" s="16"/>
    </row>
    <row r="100" spans="2:68" ht="15" customHeight="1" x14ac:dyDescent="0.25">
      <c r="B100" s="127" t="str">
        <f>+Basisgegevens!E143</f>
        <v>Arbeider 9</v>
      </c>
      <c r="C100" s="1">
        <f>+Basisgegevens!I143</f>
        <v>0</v>
      </c>
      <c r="D100" s="1">
        <f t="shared" si="234"/>
        <v>0</v>
      </c>
      <c r="E100" s="219">
        <f>+Basisgegevens!J143</f>
        <v>45292</v>
      </c>
      <c r="F100" s="1">
        <f>+IF(YEAR($E100)=Basisgegevens!$C$11,12-MONTH($E100)+1,0)</f>
        <v>12</v>
      </c>
      <c r="G100" s="1">
        <f>+IF(F100&gt;0,12,(IF(YEAR($E100)=Basisgegevens!$E$11,12-MONTH($E100)+1,0)))</f>
        <v>12</v>
      </c>
      <c r="H100" s="1">
        <f>+IF(G100&gt;0,12,(IF(YEAR($E100)=Basisgegevens!$G$11,12-MONTH($E100)+1,0)))</f>
        <v>12</v>
      </c>
      <c r="I100" s="1">
        <f>+IF(H100&gt;0,12,(IF(YEAR($E100)=Basisgegevens!$I$11,12-MONTH($E100)+1,0)))</f>
        <v>12</v>
      </c>
      <c r="J100" s="1">
        <f>+IF(I100&gt;0,12,(IF(YEAR($E100)=Basisgegevens!$K$11,12-MONTH($E100)+1,0)))</f>
        <v>12</v>
      </c>
      <c r="K100" s="1">
        <f t="shared" si="235"/>
        <v>0</v>
      </c>
      <c r="L100" s="1">
        <f t="shared" si="236"/>
        <v>0</v>
      </c>
      <c r="M100" s="1">
        <f t="shared" si="237"/>
        <v>0</v>
      </c>
      <c r="N100" s="1">
        <f t="shared" si="238"/>
        <v>0</v>
      </c>
      <c r="O100" s="1">
        <f t="shared" si="239"/>
        <v>0</v>
      </c>
      <c r="P100" s="211"/>
      <c r="AC100" s="16"/>
      <c r="AP100" s="16"/>
      <c r="BC100" s="16"/>
      <c r="BP100" s="16"/>
    </row>
    <row r="101" spans="2:68" ht="15" customHeight="1" x14ac:dyDescent="0.25">
      <c r="B101" s="127" t="str">
        <f>+Basisgegevens!E144</f>
        <v>Arbeider 10</v>
      </c>
      <c r="C101" s="1">
        <f>+Basisgegevens!I144</f>
        <v>0</v>
      </c>
      <c r="D101" s="1">
        <f t="shared" si="234"/>
        <v>0</v>
      </c>
      <c r="E101" s="219">
        <f>+Basisgegevens!J144</f>
        <v>45292</v>
      </c>
      <c r="F101" s="1">
        <f>+IF(YEAR($E101)=Basisgegevens!$C$11,12-MONTH($E101)+1,0)</f>
        <v>12</v>
      </c>
      <c r="G101" s="1">
        <f>+IF(F101&gt;0,12,(IF(YEAR($E101)=Basisgegevens!$E$11,12-MONTH($E101)+1,0)))</f>
        <v>12</v>
      </c>
      <c r="H101" s="1">
        <f>+IF(G101&gt;0,12,(IF(YEAR($E101)=Basisgegevens!$G$11,12-MONTH($E101)+1,0)))</f>
        <v>12</v>
      </c>
      <c r="I101" s="1">
        <f>+IF(H101&gt;0,12,(IF(YEAR($E101)=Basisgegevens!$I$11,12-MONTH($E101)+1,0)))</f>
        <v>12</v>
      </c>
      <c r="J101" s="1">
        <f>+IF(I101&gt;0,12,(IF(YEAR($E101)=Basisgegevens!$K$11,12-MONTH($E101)+1,0)))</f>
        <v>12</v>
      </c>
      <c r="K101" s="1">
        <f t="shared" si="235"/>
        <v>0</v>
      </c>
      <c r="L101" s="1">
        <f t="shared" si="236"/>
        <v>0</v>
      </c>
      <c r="M101" s="1">
        <f t="shared" si="237"/>
        <v>0</v>
      </c>
      <c r="N101" s="1">
        <f t="shared" si="238"/>
        <v>0</v>
      </c>
      <c r="O101" s="1">
        <f t="shared" si="239"/>
        <v>0</v>
      </c>
      <c r="P101" s="211"/>
      <c r="AC101" s="16"/>
      <c r="AP101" s="16"/>
      <c r="BC101" s="16"/>
      <c r="BP101" s="16"/>
    </row>
    <row r="102" spans="2:68" ht="15" customHeight="1" x14ac:dyDescent="0.25">
      <c r="B102" s="127" t="str">
        <f>+Basisgegevens!E145</f>
        <v>Arbeider 11</v>
      </c>
      <c r="C102" s="1">
        <f>+Basisgegevens!I145</f>
        <v>0</v>
      </c>
      <c r="D102" s="1">
        <f t="shared" si="234"/>
        <v>0</v>
      </c>
      <c r="E102" s="219">
        <f>+Basisgegevens!J145</f>
        <v>45292</v>
      </c>
      <c r="F102" s="1">
        <f>+IF(YEAR($E102)=Basisgegevens!$C$11,12-MONTH($E102)+1,0)</f>
        <v>12</v>
      </c>
      <c r="G102" s="1">
        <f>+IF(F102&gt;0,12,(IF(YEAR($E102)=Basisgegevens!$E$11,12-MONTH($E102)+1,0)))</f>
        <v>12</v>
      </c>
      <c r="H102" s="1">
        <f>+IF(G102&gt;0,12,(IF(YEAR($E102)=Basisgegevens!$G$11,12-MONTH($E102)+1,0)))</f>
        <v>12</v>
      </c>
      <c r="I102" s="1">
        <f>+IF(H102&gt;0,12,(IF(YEAR($E102)=Basisgegevens!$I$11,12-MONTH($E102)+1,0)))</f>
        <v>12</v>
      </c>
      <c r="J102" s="1">
        <f>+IF(I102&gt;0,12,(IF(YEAR($E102)=Basisgegevens!$K$11,12-MONTH($E102)+1,0)))</f>
        <v>12</v>
      </c>
      <c r="K102" s="1">
        <f t="shared" si="235"/>
        <v>0</v>
      </c>
      <c r="L102" s="1">
        <f t="shared" si="236"/>
        <v>0</v>
      </c>
      <c r="M102" s="1">
        <f t="shared" si="237"/>
        <v>0</v>
      </c>
      <c r="N102" s="1">
        <f t="shared" si="238"/>
        <v>0</v>
      </c>
      <c r="O102" s="1">
        <f t="shared" si="239"/>
        <v>0</v>
      </c>
      <c r="P102" s="211"/>
      <c r="AC102" s="16"/>
      <c r="AP102" s="16"/>
      <c r="BC102" s="16"/>
      <c r="BP102" s="16"/>
    </row>
    <row r="103" spans="2:68" ht="15" customHeight="1" x14ac:dyDescent="0.25">
      <c r="B103" s="127" t="str">
        <f>+Basisgegevens!E146</f>
        <v>Arbeider 12</v>
      </c>
      <c r="C103" s="1">
        <f>+Basisgegevens!I146</f>
        <v>0</v>
      </c>
      <c r="D103" s="1">
        <f t="shared" si="234"/>
        <v>0</v>
      </c>
      <c r="E103" s="219">
        <f>+Basisgegevens!J146</f>
        <v>45292</v>
      </c>
      <c r="F103" s="1">
        <f>+IF(YEAR($E103)=Basisgegevens!$C$11,12-MONTH($E103)+1,0)</f>
        <v>12</v>
      </c>
      <c r="G103" s="1">
        <f>+IF(F103&gt;0,12,(IF(YEAR($E103)=Basisgegevens!$E$11,12-MONTH($E103)+1,0)))</f>
        <v>12</v>
      </c>
      <c r="H103" s="1">
        <f>+IF(G103&gt;0,12,(IF(YEAR($E103)=Basisgegevens!$G$11,12-MONTH($E103)+1,0)))</f>
        <v>12</v>
      </c>
      <c r="I103" s="1">
        <f>+IF(H103&gt;0,12,(IF(YEAR($E103)=Basisgegevens!$I$11,12-MONTH($E103)+1,0)))</f>
        <v>12</v>
      </c>
      <c r="J103" s="1">
        <f>+IF(I103&gt;0,12,(IF(YEAR($E103)=Basisgegevens!$K$11,12-MONTH($E103)+1,0)))</f>
        <v>12</v>
      </c>
      <c r="K103" s="1">
        <f t="shared" si="235"/>
        <v>0</v>
      </c>
      <c r="L103" s="1">
        <f t="shared" si="236"/>
        <v>0</v>
      </c>
      <c r="M103" s="1">
        <f t="shared" si="237"/>
        <v>0</v>
      </c>
      <c r="N103" s="1">
        <f t="shared" si="238"/>
        <v>0</v>
      </c>
      <c r="O103" s="1">
        <f t="shared" si="239"/>
        <v>0</v>
      </c>
      <c r="P103" s="211"/>
      <c r="AC103" s="16"/>
      <c r="AP103" s="16"/>
      <c r="BC103" s="16"/>
      <c r="BP103" s="16"/>
    </row>
    <row r="104" spans="2:68" ht="15" customHeight="1" x14ac:dyDescent="0.25">
      <c r="B104" s="127" t="str">
        <f>+Basisgegevens!E147</f>
        <v>Arbeider 13</v>
      </c>
      <c r="C104" s="1">
        <f>+Basisgegevens!I147</f>
        <v>0</v>
      </c>
      <c r="D104" s="1">
        <f t="shared" si="234"/>
        <v>0</v>
      </c>
      <c r="E104" s="219">
        <f>+Basisgegevens!J147</f>
        <v>45292</v>
      </c>
      <c r="F104" s="1">
        <f>+IF(YEAR($E104)=Basisgegevens!$C$11,12-MONTH($E104)+1,0)</f>
        <v>12</v>
      </c>
      <c r="G104" s="1">
        <f>+IF(F104&gt;0,12,(IF(YEAR($E104)=Basisgegevens!$E$11,12-MONTH($E104)+1,0)))</f>
        <v>12</v>
      </c>
      <c r="H104" s="1">
        <f>+IF(G104&gt;0,12,(IF(YEAR($E104)=Basisgegevens!$G$11,12-MONTH($E104)+1,0)))</f>
        <v>12</v>
      </c>
      <c r="I104" s="1">
        <f>+IF(H104&gt;0,12,(IF(YEAR($E104)=Basisgegevens!$I$11,12-MONTH($E104)+1,0)))</f>
        <v>12</v>
      </c>
      <c r="J104" s="1">
        <f>+IF(I104&gt;0,12,(IF(YEAR($E104)=Basisgegevens!$K$11,12-MONTH($E104)+1,0)))</f>
        <v>12</v>
      </c>
      <c r="K104" s="1">
        <f t="shared" si="235"/>
        <v>0</v>
      </c>
      <c r="L104" s="1">
        <f t="shared" si="236"/>
        <v>0</v>
      </c>
      <c r="M104" s="1">
        <f t="shared" si="237"/>
        <v>0</v>
      </c>
      <c r="N104" s="1">
        <f t="shared" si="238"/>
        <v>0</v>
      </c>
      <c r="O104" s="1">
        <f t="shared" si="239"/>
        <v>0</v>
      </c>
      <c r="P104" s="211"/>
      <c r="AC104" s="16"/>
      <c r="AP104" s="16"/>
      <c r="BC104" s="16"/>
      <c r="BP104" s="16"/>
    </row>
    <row r="105" spans="2:68" ht="15" customHeight="1" x14ac:dyDescent="0.25">
      <c r="B105" s="127" t="str">
        <f>+Basisgegevens!E148</f>
        <v>Arbeider 14</v>
      </c>
      <c r="C105" s="1">
        <f>+Basisgegevens!I148</f>
        <v>0</v>
      </c>
      <c r="D105" s="1">
        <f t="shared" si="234"/>
        <v>0</v>
      </c>
      <c r="E105" s="219">
        <f>+Basisgegevens!J148</f>
        <v>45292</v>
      </c>
      <c r="F105" s="1">
        <f>+IF(YEAR($E105)=Basisgegevens!$C$11,12-MONTH($E105)+1,0)</f>
        <v>12</v>
      </c>
      <c r="G105" s="1">
        <f>+IF(F105&gt;0,12,(IF(YEAR($E105)=Basisgegevens!$E$11,12-MONTH($E105)+1,0)))</f>
        <v>12</v>
      </c>
      <c r="H105" s="1">
        <f>+IF(G105&gt;0,12,(IF(YEAR($E105)=Basisgegevens!$G$11,12-MONTH($E105)+1,0)))</f>
        <v>12</v>
      </c>
      <c r="I105" s="1">
        <f>+IF(H105&gt;0,12,(IF(YEAR($E105)=Basisgegevens!$I$11,12-MONTH($E105)+1,0)))</f>
        <v>12</v>
      </c>
      <c r="J105" s="1">
        <f>+IF(I105&gt;0,12,(IF(YEAR($E105)=Basisgegevens!$K$11,12-MONTH($E105)+1,0)))</f>
        <v>12</v>
      </c>
      <c r="K105" s="1">
        <f t="shared" si="235"/>
        <v>0</v>
      </c>
      <c r="L105" s="1">
        <f t="shared" si="236"/>
        <v>0</v>
      </c>
      <c r="M105" s="1">
        <f t="shared" si="237"/>
        <v>0</v>
      </c>
      <c r="N105" s="1">
        <f t="shared" si="238"/>
        <v>0</v>
      </c>
      <c r="O105" s="1">
        <f t="shared" si="239"/>
        <v>0</v>
      </c>
      <c r="P105" s="211"/>
      <c r="AC105" s="16"/>
      <c r="AP105" s="16"/>
      <c r="BC105" s="16"/>
      <c r="BP105" s="16"/>
    </row>
    <row r="106" spans="2:68" ht="15" customHeight="1" x14ac:dyDescent="0.25">
      <c r="B106" s="127" t="str">
        <f>+Basisgegevens!E149</f>
        <v>Arbeider 15</v>
      </c>
      <c r="C106" s="1">
        <f>+Basisgegevens!I149</f>
        <v>0</v>
      </c>
      <c r="D106" s="1">
        <f t="shared" si="234"/>
        <v>0</v>
      </c>
      <c r="E106" s="219">
        <f>+Basisgegevens!J149</f>
        <v>45292</v>
      </c>
      <c r="F106" s="1">
        <f>+IF(YEAR($E106)=Basisgegevens!$C$11,12-MONTH($E106)+1,0)</f>
        <v>12</v>
      </c>
      <c r="G106" s="1">
        <f>+IF(F106&gt;0,12,(IF(YEAR($E106)=Basisgegevens!$E$11,12-MONTH($E106)+1,0)))</f>
        <v>12</v>
      </c>
      <c r="H106" s="1">
        <f>+IF(G106&gt;0,12,(IF(YEAR($E106)=Basisgegevens!$G$11,12-MONTH($E106)+1,0)))</f>
        <v>12</v>
      </c>
      <c r="I106" s="1">
        <f>+IF(H106&gt;0,12,(IF(YEAR($E106)=Basisgegevens!$I$11,12-MONTH($E106)+1,0)))</f>
        <v>12</v>
      </c>
      <c r="J106" s="1">
        <f>+IF(I106&gt;0,12,(IF(YEAR($E106)=Basisgegevens!$K$11,12-MONTH($E106)+1,0)))</f>
        <v>12</v>
      </c>
      <c r="K106" s="1">
        <f t="shared" si="235"/>
        <v>0</v>
      </c>
      <c r="L106" s="1">
        <f t="shared" si="236"/>
        <v>0</v>
      </c>
      <c r="M106" s="1">
        <f t="shared" si="237"/>
        <v>0</v>
      </c>
      <c r="N106" s="1">
        <f t="shared" si="238"/>
        <v>0</v>
      </c>
      <c r="O106" s="1">
        <f t="shared" si="239"/>
        <v>0</v>
      </c>
      <c r="P106" s="211"/>
      <c r="AC106" s="16"/>
      <c r="AP106" s="16"/>
      <c r="BC106" s="16"/>
      <c r="BP106" s="16"/>
    </row>
    <row r="107" spans="2:68" ht="15" customHeight="1" x14ac:dyDescent="0.25">
      <c r="B107" s="127" t="str">
        <f>+Basisgegevens!E150</f>
        <v>Arbeider 16</v>
      </c>
      <c r="C107" s="1">
        <f>+Basisgegevens!I150</f>
        <v>0</v>
      </c>
      <c r="D107" s="1">
        <f t="shared" si="234"/>
        <v>0</v>
      </c>
      <c r="E107" s="219">
        <f>+Basisgegevens!J150</f>
        <v>45292</v>
      </c>
      <c r="F107" s="1">
        <f>+IF(YEAR($E107)=Basisgegevens!$C$11,12-MONTH($E107)+1,0)</f>
        <v>12</v>
      </c>
      <c r="G107" s="1">
        <f>+IF(F107&gt;0,12,(IF(YEAR($E107)=Basisgegevens!$E$11,12-MONTH($E107)+1,0)))</f>
        <v>12</v>
      </c>
      <c r="H107" s="1">
        <f>+IF(G107&gt;0,12,(IF(YEAR($E107)=Basisgegevens!$G$11,12-MONTH($E107)+1,0)))</f>
        <v>12</v>
      </c>
      <c r="I107" s="1">
        <f>+IF(H107&gt;0,12,(IF(YEAR($E107)=Basisgegevens!$I$11,12-MONTH($E107)+1,0)))</f>
        <v>12</v>
      </c>
      <c r="J107" s="1">
        <f>+IF(I107&gt;0,12,(IF(YEAR($E107)=Basisgegevens!$K$11,12-MONTH($E107)+1,0)))</f>
        <v>12</v>
      </c>
      <c r="K107" s="1">
        <f t="shared" si="235"/>
        <v>0</v>
      </c>
      <c r="L107" s="1">
        <f t="shared" si="236"/>
        <v>0</v>
      </c>
      <c r="M107" s="1">
        <f t="shared" si="237"/>
        <v>0</v>
      </c>
      <c r="N107" s="1">
        <f t="shared" si="238"/>
        <v>0</v>
      </c>
      <c r="O107" s="1">
        <f t="shared" si="239"/>
        <v>0</v>
      </c>
      <c r="P107" s="211"/>
      <c r="AC107" s="16"/>
      <c r="AP107" s="16"/>
      <c r="BC107" s="16"/>
      <c r="BP107" s="16"/>
    </row>
    <row r="108" spans="2:68" ht="15" customHeight="1" x14ac:dyDescent="0.25">
      <c r="B108" s="127" t="str">
        <f>+Basisgegevens!E151</f>
        <v>Arbeider 17</v>
      </c>
      <c r="C108" s="1">
        <f>+Basisgegevens!I151</f>
        <v>0</v>
      </c>
      <c r="D108" s="1">
        <f t="shared" si="234"/>
        <v>0</v>
      </c>
      <c r="E108" s="219">
        <f>+Basisgegevens!J151</f>
        <v>45292</v>
      </c>
      <c r="F108" s="1">
        <f>+IF(YEAR($E108)=Basisgegevens!$C$11,12-MONTH($E108)+1,0)</f>
        <v>12</v>
      </c>
      <c r="G108" s="1">
        <f>+IF(F108&gt;0,12,(IF(YEAR($E108)=Basisgegevens!$E$11,12-MONTH($E108)+1,0)))</f>
        <v>12</v>
      </c>
      <c r="H108" s="1">
        <f>+IF(G108&gt;0,12,(IF(YEAR($E108)=Basisgegevens!$G$11,12-MONTH($E108)+1,0)))</f>
        <v>12</v>
      </c>
      <c r="I108" s="1">
        <f>+IF(H108&gt;0,12,(IF(YEAR($E108)=Basisgegevens!$I$11,12-MONTH($E108)+1,0)))</f>
        <v>12</v>
      </c>
      <c r="J108" s="1">
        <f>+IF(I108&gt;0,12,(IF(YEAR($E108)=Basisgegevens!$K$11,12-MONTH($E108)+1,0)))</f>
        <v>12</v>
      </c>
      <c r="K108" s="1">
        <f t="shared" si="235"/>
        <v>0</v>
      </c>
      <c r="L108" s="1">
        <f t="shared" si="236"/>
        <v>0</v>
      </c>
      <c r="M108" s="1">
        <f t="shared" si="237"/>
        <v>0</v>
      </c>
      <c r="N108" s="1">
        <f t="shared" si="238"/>
        <v>0</v>
      </c>
      <c r="O108" s="1">
        <f t="shared" si="239"/>
        <v>0</v>
      </c>
      <c r="P108" s="211"/>
      <c r="AC108" s="16"/>
      <c r="AP108" s="16"/>
      <c r="BC108" s="16"/>
      <c r="BP108" s="16"/>
    </row>
    <row r="109" spans="2:68" ht="15" customHeight="1" x14ac:dyDescent="0.25">
      <c r="B109" s="127" t="str">
        <f>+Basisgegevens!E152</f>
        <v>Arbeider 18</v>
      </c>
      <c r="C109" s="1">
        <f>+Basisgegevens!I152</f>
        <v>0</v>
      </c>
      <c r="D109" s="1">
        <f t="shared" si="234"/>
        <v>0</v>
      </c>
      <c r="E109" s="219">
        <f>+Basisgegevens!J152</f>
        <v>45292</v>
      </c>
      <c r="F109" s="1">
        <f>+IF(YEAR($E109)=Basisgegevens!$C$11,12-MONTH($E109)+1,0)</f>
        <v>12</v>
      </c>
      <c r="G109" s="1">
        <f>+IF(F109&gt;0,12,(IF(YEAR($E109)=Basisgegevens!$E$11,12-MONTH($E109)+1,0)))</f>
        <v>12</v>
      </c>
      <c r="H109" s="1">
        <f>+IF(G109&gt;0,12,(IF(YEAR($E109)=Basisgegevens!$G$11,12-MONTH($E109)+1,0)))</f>
        <v>12</v>
      </c>
      <c r="I109" s="1">
        <f>+IF(H109&gt;0,12,(IF(YEAR($E109)=Basisgegevens!$I$11,12-MONTH($E109)+1,0)))</f>
        <v>12</v>
      </c>
      <c r="J109" s="1">
        <f>+IF(I109&gt;0,12,(IF(YEAR($E109)=Basisgegevens!$K$11,12-MONTH($E109)+1,0)))</f>
        <v>12</v>
      </c>
      <c r="K109" s="1">
        <f t="shared" si="235"/>
        <v>0</v>
      </c>
      <c r="L109" s="1">
        <f t="shared" si="236"/>
        <v>0</v>
      </c>
      <c r="M109" s="1">
        <f t="shared" si="237"/>
        <v>0</v>
      </c>
      <c r="N109" s="1">
        <f t="shared" si="238"/>
        <v>0</v>
      </c>
      <c r="O109" s="1">
        <f t="shared" si="239"/>
        <v>0</v>
      </c>
      <c r="P109" s="211"/>
      <c r="AC109" s="16"/>
      <c r="AP109" s="16"/>
      <c r="BC109" s="16"/>
      <c r="BP109" s="16"/>
    </row>
    <row r="110" spans="2:68" ht="15" customHeight="1" x14ac:dyDescent="0.25">
      <c r="B110" s="127" t="str">
        <f>+Basisgegevens!E153</f>
        <v>Arbeider 19</v>
      </c>
      <c r="C110" s="1">
        <f>+Basisgegevens!I153</f>
        <v>0</v>
      </c>
      <c r="D110" s="1">
        <f t="shared" si="234"/>
        <v>0</v>
      </c>
      <c r="E110" s="219">
        <f>+Basisgegevens!J153</f>
        <v>45292</v>
      </c>
      <c r="F110" s="1">
        <f>+IF(YEAR($E110)=Basisgegevens!$C$11,12-MONTH($E110)+1,0)</f>
        <v>12</v>
      </c>
      <c r="G110" s="1">
        <f>+IF(F110&gt;0,12,(IF(YEAR($E110)=Basisgegevens!$E$11,12-MONTH($E110)+1,0)))</f>
        <v>12</v>
      </c>
      <c r="H110" s="1">
        <f>+IF(G110&gt;0,12,(IF(YEAR($E110)=Basisgegevens!$G$11,12-MONTH($E110)+1,0)))</f>
        <v>12</v>
      </c>
      <c r="I110" s="1">
        <f>+IF(H110&gt;0,12,(IF(YEAR($E110)=Basisgegevens!$I$11,12-MONTH($E110)+1,0)))</f>
        <v>12</v>
      </c>
      <c r="J110" s="1">
        <f>+IF(I110&gt;0,12,(IF(YEAR($E110)=Basisgegevens!$K$11,12-MONTH($E110)+1,0)))</f>
        <v>12</v>
      </c>
      <c r="K110" s="1">
        <f t="shared" si="235"/>
        <v>0</v>
      </c>
      <c r="L110" s="1">
        <f t="shared" si="236"/>
        <v>0</v>
      </c>
      <c r="M110" s="1">
        <f t="shared" si="237"/>
        <v>0</v>
      </c>
      <c r="N110" s="1">
        <f t="shared" si="238"/>
        <v>0</v>
      </c>
      <c r="O110" s="1">
        <f t="shared" si="239"/>
        <v>0</v>
      </c>
      <c r="P110" s="211"/>
      <c r="AC110" s="16"/>
      <c r="AP110" s="16"/>
      <c r="BC110" s="16"/>
      <c r="BP110" s="16"/>
    </row>
    <row r="111" spans="2:68" ht="15" customHeight="1" x14ac:dyDescent="0.25">
      <c r="B111" s="127" t="str">
        <f>+Basisgegevens!E154</f>
        <v>Arbeider 20</v>
      </c>
      <c r="C111" s="1">
        <f>+Basisgegevens!I154</f>
        <v>0</v>
      </c>
      <c r="D111" s="1">
        <f>+C111*D$113</f>
        <v>0</v>
      </c>
      <c r="E111" s="219">
        <f>+Basisgegevens!J154</f>
        <v>45292</v>
      </c>
      <c r="F111" s="1">
        <f>+IF(YEAR($E111)=Basisgegevens!$C$11,12-MONTH($E111)+1,0)</f>
        <v>12</v>
      </c>
      <c r="G111" s="1">
        <f>+IF(F111&gt;0,12,(IF(YEAR($E111)=Basisgegevens!$E$11,12-MONTH($E111)+1,0)))</f>
        <v>12</v>
      </c>
      <c r="H111" s="1">
        <f>+IF(G111&gt;0,12,(IF(YEAR($E111)=Basisgegevens!$G$11,12-MONTH($E111)+1,0)))</f>
        <v>12</v>
      </c>
      <c r="I111" s="1">
        <f>+IF(H111&gt;0,12,(IF(YEAR($E111)=Basisgegevens!$I$11,12-MONTH($E111)+1,0)))</f>
        <v>12</v>
      </c>
      <c r="J111" s="1">
        <f>+IF(I111&gt;0,12,(IF(YEAR($E111)=Basisgegevens!$K$11,12-MONTH($E111)+1,0)))</f>
        <v>12</v>
      </c>
      <c r="K111" s="1">
        <f t="shared" si="235"/>
        <v>0</v>
      </c>
      <c r="L111" s="1">
        <f t="shared" si="236"/>
        <v>0</v>
      </c>
      <c r="M111" s="1">
        <f t="shared" si="237"/>
        <v>0</v>
      </c>
      <c r="N111" s="1">
        <f t="shared" si="238"/>
        <v>0</v>
      </c>
      <c r="O111" s="1">
        <f t="shared" si="239"/>
        <v>0</v>
      </c>
      <c r="P111" s="211"/>
      <c r="AC111" s="16"/>
      <c r="AP111" s="16"/>
      <c r="BC111" s="16"/>
      <c r="BP111" s="16"/>
    </row>
    <row r="112" spans="2:68" ht="15" customHeight="1" x14ac:dyDescent="0.25">
      <c r="E112" s="219"/>
      <c r="AC112" s="16"/>
      <c r="AP112" s="16"/>
      <c r="BC112" s="16"/>
      <c r="BP112" s="16"/>
    </row>
    <row r="113" spans="2:68" ht="15" customHeight="1" x14ac:dyDescent="0.25">
      <c r="B113" s="1" t="s">
        <v>221</v>
      </c>
      <c r="D113" s="149">
        <f>12*108%*(1+Basisgegevens!J156)</f>
        <v>16.921872</v>
      </c>
      <c r="AC113" s="16"/>
      <c r="AP113" s="16"/>
      <c r="BC113" s="16"/>
      <c r="BP113" s="16"/>
    </row>
    <row r="114" spans="2:68" ht="15" customHeight="1" x14ac:dyDescent="0.25">
      <c r="B114" s="1" t="s">
        <v>222</v>
      </c>
      <c r="D114" s="220">
        <f>+Basisgegevens!J155</f>
        <v>0.03</v>
      </c>
    </row>
    <row r="115" spans="2:68" ht="15" customHeight="1" x14ac:dyDescent="0.25">
      <c r="D115" s="147"/>
    </row>
    <row r="116" spans="2:68" ht="15" customHeight="1" x14ac:dyDescent="0.25">
      <c r="D116" s="147"/>
    </row>
    <row r="117" spans="2:68" ht="15" customHeight="1" x14ac:dyDescent="0.25">
      <c r="D117" s="147"/>
    </row>
    <row r="118" spans="2:68" ht="15" customHeight="1" x14ac:dyDescent="0.25">
      <c r="D118" s="147"/>
    </row>
    <row r="119" spans="2:68" ht="15" customHeight="1" x14ac:dyDescent="0.25">
      <c r="D119" s="147"/>
    </row>
    <row r="120" spans="2:68" ht="15" customHeight="1" x14ac:dyDescent="0.25">
      <c r="D120" s="147"/>
    </row>
    <row r="121" spans="2:68" ht="15" customHeight="1" x14ac:dyDescent="0.25">
      <c r="D121" s="147"/>
    </row>
    <row r="122" spans="2:68" ht="15" customHeight="1" x14ac:dyDescent="0.25">
      <c r="D122" s="147"/>
    </row>
    <row r="123" spans="2:68" ht="15" customHeight="1" x14ac:dyDescent="0.25">
      <c r="D123" s="147"/>
    </row>
    <row r="124" spans="2:68" ht="15" customHeight="1" x14ac:dyDescent="0.25">
      <c r="D124" s="147"/>
    </row>
    <row r="125" spans="2:68" ht="15" customHeight="1" x14ac:dyDescent="0.25">
      <c r="D125" s="147"/>
    </row>
    <row r="126" spans="2:68" ht="15" customHeight="1" x14ac:dyDescent="0.25">
      <c r="D126" s="147"/>
    </row>
    <row r="127" spans="2:68" ht="15" customHeight="1" x14ac:dyDescent="0.25">
      <c r="D127" s="147"/>
    </row>
    <row r="128" spans="2:68" ht="15" customHeight="1" x14ac:dyDescent="0.25">
      <c r="D128" s="147"/>
    </row>
    <row r="129" spans="4:4" ht="15" customHeight="1" x14ac:dyDescent="0.25">
      <c r="D129" s="147"/>
    </row>
  </sheetData>
  <mergeCells count="23">
    <mergeCell ref="BP5:BP7"/>
    <mergeCell ref="B90:B91"/>
    <mergeCell ref="F90:J90"/>
    <mergeCell ref="K90:O90"/>
    <mergeCell ref="D5:O5"/>
    <mergeCell ref="Q5:AB5"/>
    <mergeCell ref="P5:P7"/>
    <mergeCell ref="D63:D64"/>
    <mergeCell ref="C63:C64"/>
    <mergeCell ref="E63:E64"/>
    <mergeCell ref="B63:B64"/>
    <mergeCell ref="K63:O63"/>
    <mergeCell ref="F63:J63"/>
    <mergeCell ref="C90:C91"/>
    <mergeCell ref="D90:D91"/>
    <mergeCell ref="E90:E91"/>
    <mergeCell ref="B2:P2"/>
    <mergeCell ref="AD5:AO5"/>
    <mergeCell ref="AQ5:BB5"/>
    <mergeCell ref="BD5:BO5"/>
    <mergeCell ref="AC5:AC7"/>
    <mergeCell ref="AP5:AP7"/>
    <mergeCell ref="BC5:BC7"/>
  </mergeCells>
  <phoneticPr fontId="2" type="noConversion"/>
  <printOptions horizontalCentered="1"/>
  <pageMargins left="0.39370078740157499" right="0.39370078740157499" top="0.78740157480314998" bottom="0.78740157480314998" header="0.511811023622047" footer="0.511811023622047"/>
  <pageSetup scale="54" orientation="landscape" r:id="rId1"/>
  <headerFooter alignWithMargins="0">
    <oddFooter>&amp;L&amp;A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8">
    <tabColor rgb="FF002060"/>
    <pageSetUpPr fitToPage="1"/>
  </sheetPr>
  <dimension ref="B1:BW375"/>
  <sheetViews>
    <sheetView zoomScale="85" zoomScaleNormal="85" workbookViewId="0">
      <pane xSplit="3" ySplit="9" topLeftCell="D22" activePane="bottomRight" state="frozen"/>
      <selection pane="topRight" activeCell="D1" sqref="D1"/>
      <selection pane="bottomLeft" activeCell="A10" sqref="A10"/>
      <selection pane="bottomRight" activeCell="B2" sqref="B2:P2"/>
    </sheetView>
  </sheetViews>
  <sheetFormatPr baseColWidth="10" defaultColWidth="11.44140625" defaultRowHeight="15" customHeight="1" outlineLevelCol="1" x14ac:dyDescent="0.25"/>
  <cols>
    <col min="1" max="1" width="2.6640625" style="1" customWidth="1"/>
    <col min="2" max="2" width="25.6640625" style="1" customWidth="1"/>
    <col min="3" max="15" width="10.33203125" style="1" customWidth="1"/>
    <col min="16" max="16" width="10.33203125" style="45" customWidth="1"/>
    <col min="17" max="20" width="10.33203125" style="1" hidden="1" customWidth="1" outlineLevel="1"/>
    <col min="21" max="28" width="10.33203125" style="86" hidden="1" customWidth="1" outlineLevel="1"/>
    <col min="29" max="29" width="10.33203125" style="45" customWidth="1" collapsed="1"/>
    <col min="30" max="41" width="10.33203125" style="86" hidden="1" customWidth="1" outlineLevel="1"/>
    <col min="42" max="42" width="10.33203125" style="45" customWidth="1" collapsed="1"/>
    <col min="43" max="54" width="10.33203125" style="86" hidden="1" customWidth="1" outlineLevel="1"/>
    <col min="55" max="55" width="10.33203125" style="45" customWidth="1" collapsed="1"/>
    <col min="56" max="67" width="10.33203125" style="86" hidden="1" customWidth="1" outlineLevel="1"/>
    <col min="68" max="68" width="10.33203125" style="45" customWidth="1" collapsed="1"/>
    <col min="69" max="75" width="9.109375" style="86" customWidth="1"/>
    <col min="76" max="16384" width="11.44140625" style="1"/>
  </cols>
  <sheetData>
    <row r="1" spans="2:68" s="1" customFormat="1" ht="15" customHeight="1" thickBot="1" x14ac:dyDescent="0.3">
      <c r="P1" s="45"/>
      <c r="AC1" s="45"/>
      <c r="AP1" s="45"/>
      <c r="BC1" s="45"/>
      <c r="BP1" s="45"/>
    </row>
    <row r="2" spans="2:68" s="1" customFormat="1" ht="30" customHeight="1" thickBot="1" x14ac:dyDescent="0.3">
      <c r="B2" s="435" t="s">
        <v>205</v>
      </c>
      <c r="C2" s="436"/>
      <c r="D2" s="436"/>
      <c r="E2" s="436"/>
      <c r="F2" s="436"/>
      <c r="G2" s="436"/>
      <c r="H2" s="436"/>
      <c r="I2" s="436"/>
      <c r="J2" s="436"/>
      <c r="K2" s="436"/>
      <c r="L2" s="436"/>
      <c r="M2" s="436"/>
      <c r="N2" s="436"/>
      <c r="O2" s="436"/>
      <c r="P2" s="436"/>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row>
    <row r="3" spans="2:68" s="1" customFormat="1" ht="15" customHeight="1" x14ac:dyDescent="0.25">
      <c r="P3" s="45"/>
      <c r="AC3" s="45"/>
      <c r="AP3" s="45"/>
      <c r="BC3" s="45"/>
      <c r="BP3" s="45"/>
    </row>
    <row r="4" spans="2:68" s="1" customFormat="1" ht="15" customHeight="1" x14ac:dyDescent="0.25">
      <c r="P4" s="45"/>
      <c r="AC4" s="45"/>
      <c r="AP4" s="45"/>
      <c r="BC4" s="45"/>
      <c r="BP4" s="45"/>
    </row>
    <row r="5" spans="2:68" s="8" customFormat="1"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68" s="1" customFormat="1" ht="15" customHeight="1" x14ac:dyDescent="0.25">
      <c r="P6" s="405"/>
      <c r="AC6" s="405"/>
      <c r="AP6" s="405"/>
      <c r="BC6" s="405"/>
      <c r="BP6" s="405"/>
    </row>
    <row r="7" spans="2:68" s="8" customFormat="1"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8" spans="2:68" s="16" customFormat="1" ht="15" hidden="1" customHeight="1" thickBot="1" x14ac:dyDescent="0.3">
      <c r="B8" s="14" t="s">
        <v>5</v>
      </c>
      <c r="D8" s="16">
        <v>1</v>
      </c>
      <c r="E8" s="16">
        <v>2</v>
      </c>
      <c r="F8" s="16">
        <v>3</v>
      </c>
      <c r="G8" s="16">
        <v>4</v>
      </c>
      <c r="H8" s="16">
        <v>5</v>
      </c>
      <c r="I8" s="16">
        <v>6</v>
      </c>
      <c r="J8" s="16">
        <v>7</v>
      </c>
      <c r="K8" s="16">
        <v>8</v>
      </c>
      <c r="L8" s="16">
        <v>9</v>
      </c>
      <c r="M8" s="16">
        <v>10</v>
      </c>
      <c r="N8" s="16">
        <v>11</v>
      </c>
      <c r="O8" s="16">
        <v>12</v>
      </c>
      <c r="P8" s="45"/>
      <c r="Q8" s="16">
        <v>13</v>
      </c>
      <c r="R8" s="16">
        <v>14</v>
      </c>
      <c r="S8" s="16">
        <v>15</v>
      </c>
      <c r="T8" s="16">
        <v>16</v>
      </c>
      <c r="U8" s="16">
        <v>17</v>
      </c>
      <c r="V8" s="16">
        <v>18</v>
      </c>
      <c r="W8" s="16">
        <v>19</v>
      </c>
      <c r="X8" s="16">
        <v>20</v>
      </c>
      <c r="Y8" s="16">
        <v>21</v>
      </c>
      <c r="Z8" s="16">
        <v>22</v>
      </c>
      <c r="AA8" s="16">
        <v>23</v>
      </c>
      <c r="AB8" s="16">
        <v>24</v>
      </c>
      <c r="AC8" s="45"/>
      <c r="AD8" s="16">
        <v>25</v>
      </c>
      <c r="AE8" s="16">
        <v>26</v>
      </c>
      <c r="AF8" s="16">
        <v>27</v>
      </c>
      <c r="AG8" s="16">
        <v>28</v>
      </c>
      <c r="AH8" s="16">
        <v>29</v>
      </c>
      <c r="AI8" s="16">
        <v>30</v>
      </c>
      <c r="AJ8" s="16">
        <v>31</v>
      </c>
      <c r="AK8" s="16">
        <v>32</v>
      </c>
      <c r="AL8" s="16">
        <v>33</v>
      </c>
      <c r="AM8" s="16">
        <v>34</v>
      </c>
      <c r="AN8" s="16">
        <v>35</v>
      </c>
      <c r="AO8" s="16">
        <v>36</v>
      </c>
      <c r="AP8" s="45"/>
      <c r="AQ8" s="16">
        <v>37</v>
      </c>
      <c r="AR8" s="16">
        <v>38</v>
      </c>
      <c r="AS8" s="16">
        <v>39</v>
      </c>
      <c r="AT8" s="16">
        <v>40</v>
      </c>
      <c r="AU8" s="16">
        <v>41</v>
      </c>
      <c r="AV8" s="16">
        <v>42</v>
      </c>
      <c r="AW8" s="16">
        <v>43</v>
      </c>
      <c r="AX8" s="16">
        <v>44</v>
      </c>
      <c r="AY8" s="16">
        <v>45</v>
      </c>
      <c r="AZ8" s="16">
        <v>46</v>
      </c>
      <c r="BA8" s="16">
        <v>47</v>
      </c>
      <c r="BB8" s="16">
        <v>48</v>
      </c>
      <c r="BC8" s="45"/>
      <c r="BD8" s="16">
        <v>49</v>
      </c>
      <c r="BE8" s="16">
        <v>50</v>
      </c>
      <c r="BF8" s="16">
        <v>51</v>
      </c>
      <c r="BG8" s="16">
        <v>52</v>
      </c>
      <c r="BH8" s="16">
        <v>53</v>
      </c>
      <c r="BI8" s="16">
        <v>54</v>
      </c>
      <c r="BJ8" s="16">
        <v>55</v>
      </c>
      <c r="BK8" s="16">
        <v>56</v>
      </c>
      <c r="BL8" s="16">
        <v>57</v>
      </c>
      <c r="BM8" s="16">
        <v>58</v>
      </c>
      <c r="BN8" s="16">
        <v>59</v>
      </c>
      <c r="BO8" s="16">
        <v>60</v>
      </c>
      <c r="BP8" s="45"/>
    </row>
    <row r="9" spans="2:68" s="16" customFormat="1" ht="15" customHeight="1" x14ac:dyDescent="0.25">
      <c r="B9" s="74"/>
      <c r="P9" s="45"/>
      <c r="AC9" s="45"/>
      <c r="AP9" s="45"/>
      <c r="BC9" s="45"/>
      <c r="BP9" s="45"/>
    </row>
    <row r="10" spans="2:68" s="1" customFormat="1" ht="15" customHeight="1" x14ac:dyDescent="0.25">
      <c r="P10" s="45"/>
      <c r="AC10" s="45"/>
      <c r="AP10" s="45"/>
      <c r="BC10" s="45"/>
      <c r="BP10" s="45"/>
    </row>
    <row r="11" spans="2:68" s="1" customFormat="1" ht="15" customHeight="1" x14ac:dyDescent="0.25">
      <c r="B11" s="194" t="s">
        <v>207</v>
      </c>
      <c r="C11" s="221"/>
      <c r="D11" s="196">
        <f t="shared" ref="D11:O11" si="0">+SUM(D12:D14)</f>
        <v>0</v>
      </c>
      <c r="E11" s="196">
        <f t="shared" ca="1" si="0"/>
        <v>0</v>
      </c>
      <c r="F11" s="196">
        <f t="shared" ca="1" si="0"/>
        <v>0</v>
      </c>
      <c r="G11" s="196">
        <f t="shared" ca="1" si="0"/>
        <v>0</v>
      </c>
      <c r="H11" s="196">
        <f t="shared" ca="1" si="0"/>
        <v>0</v>
      </c>
      <c r="I11" s="196">
        <f t="shared" ca="1" si="0"/>
        <v>0</v>
      </c>
      <c r="J11" s="196">
        <f t="shared" ca="1" si="0"/>
        <v>0</v>
      </c>
      <c r="K11" s="196">
        <f t="shared" ca="1" si="0"/>
        <v>0</v>
      </c>
      <c r="L11" s="196">
        <f t="shared" ca="1" si="0"/>
        <v>0</v>
      </c>
      <c r="M11" s="196">
        <f t="shared" ca="1" si="0"/>
        <v>0</v>
      </c>
      <c r="N11" s="196">
        <f t="shared" ca="1" si="0"/>
        <v>0</v>
      </c>
      <c r="O11" s="196">
        <f t="shared" ca="1" si="0"/>
        <v>0</v>
      </c>
      <c r="P11" s="196">
        <f ca="1">SUM(P12:P14)</f>
        <v>0</v>
      </c>
      <c r="Q11" s="196">
        <f t="shared" ref="Q11:AB11" ca="1" si="1">+SUM(Q12:Q14)</f>
        <v>0</v>
      </c>
      <c r="R11" s="196">
        <f t="shared" ca="1" si="1"/>
        <v>0</v>
      </c>
      <c r="S11" s="196">
        <f t="shared" ca="1" si="1"/>
        <v>0</v>
      </c>
      <c r="T11" s="196">
        <f t="shared" ca="1" si="1"/>
        <v>0</v>
      </c>
      <c r="U11" s="196">
        <f t="shared" ca="1" si="1"/>
        <v>0</v>
      </c>
      <c r="V11" s="196">
        <f t="shared" ca="1" si="1"/>
        <v>0</v>
      </c>
      <c r="W11" s="196">
        <f t="shared" ca="1" si="1"/>
        <v>0</v>
      </c>
      <c r="X11" s="196">
        <f t="shared" ca="1" si="1"/>
        <v>0</v>
      </c>
      <c r="Y11" s="196">
        <f t="shared" ca="1" si="1"/>
        <v>0</v>
      </c>
      <c r="Z11" s="196">
        <f t="shared" ca="1" si="1"/>
        <v>0</v>
      </c>
      <c r="AA11" s="196">
        <f t="shared" ca="1" si="1"/>
        <v>0</v>
      </c>
      <c r="AB11" s="196">
        <f t="shared" ca="1" si="1"/>
        <v>0</v>
      </c>
      <c r="AC11" s="196">
        <f ca="1">SUM(AC12:AC14)</f>
        <v>0</v>
      </c>
      <c r="AD11" s="196">
        <f t="shared" ref="AD11:AO11" ca="1" si="2">+SUM(AD12:AD14)</f>
        <v>0</v>
      </c>
      <c r="AE11" s="196">
        <f t="shared" ca="1" si="2"/>
        <v>0</v>
      </c>
      <c r="AF11" s="196">
        <f t="shared" ca="1" si="2"/>
        <v>0</v>
      </c>
      <c r="AG11" s="196">
        <f t="shared" ca="1" si="2"/>
        <v>0</v>
      </c>
      <c r="AH11" s="196">
        <f t="shared" ca="1" si="2"/>
        <v>0</v>
      </c>
      <c r="AI11" s="196">
        <f t="shared" ca="1" si="2"/>
        <v>0</v>
      </c>
      <c r="AJ11" s="196">
        <f t="shared" ca="1" si="2"/>
        <v>0</v>
      </c>
      <c r="AK11" s="196">
        <f t="shared" ca="1" si="2"/>
        <v>0</v>
      </c>
      <c r="AL11" s="196">
        <f t="shared" ca="1" si="2"/>
        <v>0</v>
      </c>
      <c r="AM11" s="196">
        <f t="shared" ca="1" si="2"/>
        <v>0</v>
      </c>
      <c r="AN11" s="196">
        <f t="shared" ca="1" si="2"/>
        <v>0</v>
      </c>
      <c r="AO11" s="196">
        <f t="shared" ca="1" si="2"/>
        <v>0</v>
      </c>
      <c r="AP11" s="196">
        <f ca="1">SUM(AP12:AP14)</f>
        <v>0</v>
      </c>
      <c r="AQ11" s="196">
        <f t="shared" ref="AQ11:BB11" ca="1" si="3">+SUM(AQ12:AQ14)</f>
        <v>0</v>
      </c>
      <c r="AR11" s="196">
        <f t="shared" ca="1" si="3"/>
        <v>0</v>
      </c>
      <c r="AS11" s="196">
        <f t="shared" ca="1" si="3"/>
        <v>0</v>
      </c>
      <c r="AT11" s="196">
        <f t="shared" ca="1" si="3"/>
        <v>0</v>
      </c>
      <c r="AU11" s="196">
        <f t="shared" ca="1" si="3"/>
        <v>0</v>
      </c>
      <c r="AV11" s="196">
        <f t="shared" ca="1" si="3"/>
        <v>0</v>
      </c>
      <c r="AW11" s="196">
        <f t="shared" ca="1" si="3"/>
        <v>0</v>
      </c>
      <c r="AX11" s="196">
        <f t="shared" ca="1" si="3"/>
        <v>0</v>
      </c>
      <c r="AY11" s="196">
        <f t="shared" ca="1" si="3"/>
        <v>0</v>
      </c>
      <c r="AZ11" s="196">
        <f t="shared" ca="1" si="3"/>
        <v>0</v>
      </c>
      <c r="BA11" s="196">
        <f t="shared" ca="1" si="3"/>
        <v>0</v>
      </c>
      <c r="BB11" s="196">
        <f t="shared" ca="1" si="3"/>
        <v>0</v>
      </c>
      <c r="BC11" s="196">
        <f ca="1">SUM(BC12:BC14)</f>
        <v>0</v>
      </c>
      <c r="BD11" s="196">
        <f t="shared" ref="BD11:BO11" ca="1" si="4">+SUM(BD12:BD14)</f>
        <v>0</v>
      </c>
      <c r="BE11" s="196">
        <f t="shared" ca="1" si="4"/>
        <v>0</v>
      </c>
      <c r="BF11" s="196">
        <f t="shared" ca="1" si="4"/>
        <v>0</v>
      </c>
      <c r="BG11" s="196">
        <f t="shared" ca="1" si="4"/>
        <v>0</v>
      </c>
      <c r="BH11" s="196">
        <f t="shared" ca="1" si="4"/>
        <v>0</v>
      </c>
      <c r="BI11" s="196">
        <f t="shared" ca="1" si="4"/>
        <v>0</v>
      </c>
      <c r="BJ11" s="196">
        <f t="shared" ca="1" si="4"/>
        <v>0</v>
      </c>
      <c r="BK11" s="196">
        <f t="shared" ca="1" si="4"/>
        <v>0</v>
      </c>
      <c r="BL11" s="196">
        <f t="shared" ca="1" si="4"/>
        <v>0</v>
      </c>
      <c r="BM11" s="196">
        <f t="shared" ca="1" si="4"/>
        <v>0</v>
      </c>
      <c r="BN11" s="196">
        <f t="shared" ca="1" si="4"/>
        <v>0</v>
      </c>
      <c r="BO11" s="196">
        <f t="shared" ca="1" si="4"/>
        <v>0</v>
      </c>
      <c r="BP11" s="196">
        <f ca="1">SUM(BP12:BP14)</f>
        <v>0</v>
      </c>
    </row>
    <row r="12" spans="2:68" s="1" customFormat="1" ht="15" customHeight="1" x14ac:dyDescent="0.25">
      <c r="B12" s="198" t="str">
        <f>+'8.2. Aflossingstabel'!B5</f>
        <v>Lening 1 - (-)</v>
      </c>
      <c r="C12" s="211"/>
      <c r="D12" s="184">
        <f>'8.2. Aflossingstabel'!$AH15</f>
        <v>0</v>
      </c>
      <c r="E12" s="184">
        <f ca="1">+OFFSET('8.2. Aflossingstabel'!$AH15,E$8-1,0)</f>
        <v>0</v>
      </c>
      <c r="F12" s="184">
        <f ca="1">+OFFSET('8.2. Aflossingstabel'!$AH15,F$8-1,0)</f>
        <v>0</v>
      </c>
      <c r="G12" s="184">
        <f ca="1">+OFFSET('8.2. Aflossingstabel'!$AH15,G$8-1,0)</f>
        <v>0</v>
      </c>
      <c r="H12" s="184">
        <f ca="1">+OFFSET('8.2. Aflossingstabel'!$AH15,H$8-1,0)</f>
        <v>0</v>
      </c>
      <c r="I12" s="184">
        <f ca="1">+OFFSET('8.2. Aflossingstabel'!$AH15,I$8-1,0)</f>
        <v>0</v>
      </c>
      <c r="J12" s="184">
        <f ca="1">+OFFSET('8.2. Aflossingstabel'!$AH15,J$8-1,0)</f>
        <v>0</v>
      </c>
      <c r="K12" s="184">
        <f ca="1">+OFFSET('8.2. Aflossingstabel'!$AH15,K$8-1,0)</f>
        <v>0</v>
      </c>
      <c r="L12" s="184">
        <f ca="1">+OFFSET('8.2. Aflossingstabel'!$AH15,L$8-1,0)</f>
        <v>0</v>
      </c>
      <c r="M12" s="184">
        <f ca="1">+OFFSET('8.2. Aflossingstabel'!$AH15,M$8-1,0)</f>
        <v>0</v>
      </c>
      <c r="N12" s="184">
        <f ca="1">+OFFSET('8.2. Aflossingstabel'!$AH15,N$8-1,0)</f>
        <v>0</v>
      </c>
      <c r="O12" s="184">
        <f ca="1">+OFFSET('8.2. Aflossingstabel'!$AH15,O$8-1,0)</f>
        <v>0</v>
      </c>
      <c r="P12" s="193">
        <f ca="1">SUM(D12:O12)</f>
        <v>0</v>
      </c>
      <c r="Q12" s="184">
        <f ca="1">+OFFSET('8.2. Aflossingstabel'!$AH15,Q$8-1,0)</f>
        <v>0</v>
      </c>
      <c r="R12" s="184">
        <f ca="1">+OFFSET('8.2. Aflossingstabel'!$AH15,R$8-1,0)</f>
        <v>0</v>
      </c>
      <c r="S12" s="184">
        <f ca="1">+OFFSET('8.2. Aflossingstabel'!$AH15,S$8-1,0)</f>
        <v>0</v>
      </c>
      <c r="T12" s="184">
        <f ca="1">+OFFSET('8.2. Aflossingstabel'!$AH15,T$8-1,0)</f>
        <v>0</v>
      </c>
      <c r="U12" s="184">
        <f ca="1">+OFFSET('8.2. Aflossingstabel'!$AH15,U$8-1,0)</f>
        <v>0</v>
      </c>
      <c r="V12" s="184">
        <f ca="1">+OFFSET('8.2. Aflossingstabel'!$AH15,V$8-1,0)</f>
        <v>0</v>
      </c>
      <c r="W12" s="184">
        <f ca="1">+OFFSET('8.2. Aflossingstabel'!$AH15,W$8-1,0)</f>
        <v>0</v>
      </c>
      <c r="X12" s="184">
        <f ca="1">+OFFSET('8.2. Aflossingstabel'!$AH15,X$8-1,0)</f>
        <v>0</v>
      </c>
      <c r="Y12" s="184">
        <f ca="1">+OFFSET('8.2. Aflossingstabel'!$AH15,Y$8-1,0)</f>
        <v>0</v>
      </c>
      <c r="Z12" s="184">
        <f ca="1">+OFFSET('8.2. Aflossingstabel'!$AH15,Z$8-1,0)</f>
        <v>0</v>
      </c>
      <c r="AA12" s="184">
        <f ca="1">+OFFSET('8.2. Aflossingstabel'!$AH15,AA$8-1,0)</f>
        <v>0</v>
      </c>
      <c r="AB12" s="184">
        <f ca="1">+OFFSET('8.2. Aflossingstabel'!$AH15,AB$8-1,0)</f>
        <v>0</v>
      </c>
      <c r="AC12" s="193">
        <f ca="1">SUM(Q12:AB12)</f>
        <v>0</v>
      </c>
      <c r="AD12" s="184">
        <f ca="1">+OFFSET('8.2. Aflossingstabel'!$AH15,AD$8-1,0)</f>
        <v>0</v>
      </c>
      <c r="AE12" s="184">
        <f ca="1">+OFFSET('8.2. Aflossingstabel'!$AH15,AE$8-1,0)</f>
        <v>0</v>
      </c>
      <c r="AF12" s="184">
        <f ca="1">+OFFSET('8.2. Aflossingstabel'!$AH15,AF$8-1,0)</f>
        <v>0</v>
      </c>
      <c r="AG12" s="184">
        <f ca="1">+OFFSET('8.2. Aflossingstabel'!$AH15,AG$8-1,0)</f>
        <v>0</v>
      </c>
      <c r="AH12" s="184">
        <f ca="1">+OFFSET('8.2. Aflossingstabel'!$AH15,AH$8-1,0)</f>
        <v>0</v>
      </c>
      <c r="AI12" s="184">
        <f ca="1">+OFFSET('8.2. Aflossingstabel'!$AH15,AI$8-1,0)</f>
        <v>0</v>
      </c>
      <c r="AJ12" s="184">
        <f ca="1">+OFFSET('8.2. Aflossingstabel'!$AH15,AJ$8-1,0)</f>
        <v>0</v>
      </c>
      <c r="AK12" s="184">
        <f ca="1">+OFFSET('8.2. Aflossingstabel'!$AH15,AK$8-1,0)</f>
        <v>0</v>
      </c>
      <c r="AL12" s="184">
        <f ca="1">+OFFSET('8.2. Aflossingstabel'!$AH15,AL$8-1,0)</f>
        <v>0</v>
      </c>
      <c r="AM12" s="184">
        <f ca="1">+OFFSET('8.2. Aflossingstabel'!$AH15,AM$8-1,0)</f>
        <v>0</v>
      </c>
      <c r="AN12" s="184">
        <f ca="1">+OFFSET('8.2. Aflossingstabel'!$AH15,AN$8-1,0)</f>
        <v>0</v>
      </c>
      <c r="AO12" s="184">
        <f ca="1">+OFFSET('8.2. Aflossingstabel'!$AH15,AO$8-1,0)</f>
        <v>0</v>
      </c>
      <c r="AP12" s="193">
        <f ca="1">SUM(AD12:AO12)</f>
        <v>0</v>
      </c>
      <c r="AQ12" s="184">
        <f ca="1">+OFFSET('8.2. Aflossingstabel'!$AH15,AQ$8-1,0)</f>
        <v>0</v>
      </c>
      <c r="AR12" s="184">
        <f ca="1">+OFFSET('8.2. Aflossingstabel'!$AH15,AR$8-1,0)</f>
        <v>0</v>
      </c>
      <c r="AS12" s="184">
        <f ca="1">+OFFSET('8.2. Aflossingstabel'!$AH15,AS$8-1,0)</f>
        <v>0</v>
      </c>
      <c r="AT12" s="184">
        <f ca="1">+OFFSET('8.2. Aflossingstabel'!$AH15,AT$8-1,0)</f>
        <v>0</v>
      </c>
      <c r="AU12" s="184">
        <f ca="1">+OFFSET('8.2. Aflossingstabel'!$AH15,AU$8-1,0)</f>
        <v>0</v>
      </c>
      <c r="AV12" s="184">
        <f ca="1">+OFFSET('8.2. Aflossingstabel'!$AH15,AV$8-1,0)</f>
        <v>0</v>
      </c>
      <c r="AW12" s="184">
        <f ca="1">+OFFSET('8.2. Aflossingstabel'!$AH15,AW$8-1,0)</f>
        <v>0</v>
      </c>
      <c r="AX12" s="184">
        <f ca="1">+OFFSET('8.2. Aflossingstabel'!$AH15,AX$8-1,0)</f>
        <v>0</v>
      </c>
      <c r="AY12" s="184">
        <f ca="1">+OFFSET('8.2. Aflossingstabel'!$AH15,AY$8-1,0)</f>
        <v>0</v>
      </c>
      <c r="AZ12" s="184">
        <f ca="1">+OFFSET('8.2. Aflossingstabel'!$AH15,AZ$8-1,0)</f>
        <v>0</v>
      </c>
      <c r="BA12" s="184">
        <f ca="1">+OFFSET('8.2. Aflossingstabel'!$AH15,BA$8-1,0)</f>
        <v>0</v>
      </c>
      <c r="BB12" s="184">
        <f ca="1">+OFFSET('8.2. Aflossingstabel'!$AH15,BB$8-1,0)</f>
        <v>0</v>
      </c>
      <c r="BC12" s="193">
        <f ca="1">SUM(AQ12:BB12)</f>
        <v>0</v>
      </c>
      <c r="BD12" s="184">
        <f ca="1">+OFFSET('8.2. Aflossingstabel'!$AH15,BD$8-1,0)</f>
        <v>0</v>
      </c>
      <c r="BE12" s="184">
        <f ca="1">+OFFSET('8.2. Aflossingstabel'!$AH15,BE$8-1,0)</f>
        <v>0</v>
      </c>
      <c r="BF12" s="184">
        <f ca="1">+OFFSET('8.2. Aflossingstabel'!$AH15,BF$8-1,0)</f>
        <v>0</v>
      </c>
      <c r="BG12" s="184">
        <f ca="1">+OFFSET('8.2. Aflossingstabel'!$AH15,BG$8-1,0)</f>
        <v>0</v>
      </c>
      <c r="BH12" s="184">
        <f ca="1">+OFFSET('8.2. Aflossingstabel'!$AH15,BH$8-1,0)</f>
        <v>0</v>
      </c>
      <c r="BI12" s="184">
        <f ca="1">+OFFSET('8.2. Aflossingstabel'!$AH15,BI$8-1,0)</f>
        <v>0</v>
      </c>
      <c r="BJ12" s="184">
        <f ca="1">+OFFSET('8.2. Aflossingstabel'!$AH15,BJ$8-1,0)</f>
        <v>0</v>
      </c>
      <c r="BK12" s="184">
        <f ca="1">+OFFSET('8.2. Aflossingstabel'!$AH15,BK$8-1,0)</f>
        <v>0</v>
      </c>
      <c r="BL12" s="184">
        <f ca="1">+OFFSET('8.2. Aflossingstabel'!$AH15,BL$8-1,0)</f>
        <v>0</v>
      </c>
      <c r="BM12" s="184">
        <f ca="1">+OFFSET('8.2. Aflossingstabel'!$AH15,BM$8-1,0)</f>
        <v>0</v>
      </c>
      <c r="BN12" s="184">
        <f ca="1">+OFFSET('8.2. Aflossingstabel'!$AH15,BN$8-1,0)</f>
        <v>0</v>
      </c>
      <c r="BO12" s="184">
        <f ca="1">+OFFSET('8.2. Aflossingstabel'!$AH15,BO$8-1,0)</f>
        <v>0</v>
      </c>
      <c r="BP12" s="193">
        <f ca="1">SUM(BD12:BO12)</f>
        <v>0</v>
      </c>
    </row>
    <row r="13" spans="2:68" s="1" customFormat="1" ht="15" customHeight="1" x14ac:dyDescent="0.25">
      <c r="B13" s="198" t="str">
        <f>+'8.2. Aflossingstabel'!L5</f>
        <v>Lening 2 - (-)</v>
      </c>
      <c r="C13" s="211"/>
      <c r="D13" s="184">
        <f>'8.2. Aflossingstabel'!$AO15</f>
        <v>0</v>
      </c>
      <c r="E13" s="184">
        <f ca="1">+OFFSET('8.2. Aflossingstabel'!$AO15,E$8-1,0)</f>
        <v>0</v>
      </c>
      <c r="F13" s="184">
        <f ca="1">+OFFSET('8.2. Aflossingstabel'!$AO15,F$8-1,0)</f>
        <v>0</v>
      </c>
      <c r="G13" s="184">
        <f ca="1">+OFFSET('8.2. Aflossingstabel'!$AO15,G$8-1,0)</f>
        <v>0</v>
      </c>
      <c r="H13" s="184">
        <f ca="1">+OFFSET('8.2. Aflossingstabel'!$AO15,H$8-1,0)</f>
        <v>0</v>
      </c>
      <c r="I13" s="184">
        <f ca="1">+OFFSET('8.2. Aflossingstabel'!$AO15,I$8-1,0)</f>
        <v>0</v>
      </c>
      <c r="J13" s="184">
        <f ca="1">+OFFSET('8.2. Aflossingstabel'!$AO15,J$8-1,0)</f>
        <v>0</v>
      </c>
      <c r="K13" s="184">
        <f ca="1">+OFFSET('8.2. Aflossingstabel'!$AO15,K$8-1,0)</f>
        <v>0</v>
      </c>
      <c r="L13" s="184">
        <f ca="1">+OFFSET('8.2. Aflossingstabel'!$AO15,L$8-1,0)</f>
        <v>0</v>
      </c>
      <c r="M13" s="184">
        <f ca="1">+OFFSET('8.2. Aflossingstabel'!$AO15,M$8-1,0)</f>
        <v>0</v>
      </c>
      <c r="N13" s="184">
        <f ca="1">+OFFSET('8.2. Aflossingstabel'!$AO15,N$8-1,0)</f>
        <v>0</v>
      </c>
      <c r="O13" s="184">
        <f ca="1">+OFFSET('8.2. Aflossingstabel'!$AO15,O$8-1,0)</f>
        <v>0</v>
      </c>
      <c r="P13" s="193">
        <f ca="1">SUM(D13:O13)</f>
        <v>0</v>
      </c>
      <c r="Q13" s="184">
        <f ca="1">+OFFSET('8.2. Aflossingstabel'!$AO15,Q$8-1,0)</f>
        <v>0</v>
      </c>
      <c r="R13" s="184">
        <f ca="1">+OFFSET('8.2. Aflossingstabel'!$AO15,R$8-1,0)</f>
        <v>0</v>
      </c>
      <c r="S13" s="184">
        <f ca="1">+OFFSET('8.2. Aflossingstabel'!$AO15,S$8-1,0)</f>
        <v>0</v>
      </c>
      <c r="T13" s="184">
        <f ca="1">+OFFSET('8.2. Aflossingstabel'!$AO15,T$8-1,0)</f>
        <v>0</v>
      </c>
      <c r="U13" s="184">
        <f ca="1">+OFFSET('8.2. Aflossingstabel'!$AO15,U$8-1,0)</f>
        <v>0</v>
      </c>
      <c r="V13" s="184">
        <f ca="1">+OFFSET('8.2. Aflossingstabel'!$AO15,V$8-1,0)</f>
        <v>0</v>
      </c>
      <c r="W13" s="184">
        <f ca="1">+OFFSET('8.2. Aflossingstabel'!$AO15,W$8-1,0)</f>
        <v>0</v>
      </c>
      <c r="X13" s="184">
        <f ca="1">+OFFSET('8.2. Aflossingstabel'!$AO15,X$8-1,0)</f>
        <v>0</v>
      </c>
      <c r="Y13" s="184">
        <f ca="1">+OFFSET('8.2. Aflossingstabel'!$AO15,Y$8-1,0)</f>
        <v>0</v>
      </c>
      <c r="Z13" s="184">
        <f ca="1">+OFFSET('8.2. Aflossingstabel'!$AO15,Z$8-1,0)</f>
        <v>0</v>
      </c>
      <c r="AA13" s="184">
        <f ca="1">+OFFSET('8.2. Aflossingstabel'!$AO15,AA$8-1,0)</f>
        <v>0</v>
      </c>
      <c r="AB13" s="184">
        <f ca="1">+OFFSET('8.2. Aflossingstabel'!$AO15,AB$8-1,0)</f>
        <v>0</v>
      </c>
      <c r="AC13" s="193">
        <f ca="1">SUM(Q13:AB13)</f>
        <v>0</v>
      </c>
      <c r="AD13" s="184">
        <f ca="1">+OFFSET('8.2. Aflossingstabel'!$AO15,AD$8-1,0)</f>
        <v>0</v>
      </c>
      <c r="AE13" s="184">
        <f ca="1">+OFFSET('8.2. Aflossingstabel'!$AO15,AE$8-1,0)</f>
        <v>0</v>
      </c>
      <c r="AF13" s="184">
        <f ca="1">+OFFSET('8.2. Aflossingstabel'!$AO15,AF$8-1,0)</f>
        <v>0</v>
      </c>
      <c r="AG13" s="184">
        <f ca="1">+OFFSET('8.2. Aflossingstabel'!$AO15,AG$8-1,0)</f>
        <v>0</v>
      </c>
      <c r="AH13" s="184">
        <f ca="1">+OFFSET('8.2. Aflossingstabel'!$AO15,AH$8-1,0)</f>
        <v>0</v>
      </c>
      <c r="AI13" s="184">
        <f ca="1">+OFFSET('8.2. Aflossingstabel'!$AO15,AI$8-1,0)</f>
        <v>0</v>
      </c>
      <c r="AJ13" s="184">
        <f ca="1">+OFFSET('8.2. Aflossingstabel'!$AO15,AJ$8-1,0)</f>
        <v>0</v>
      </c>
      <c r="AK13" s="184">
        <f ca="1">+OFFSET('8.2. Aflossingstabel'!$AO15,AK$8-1,0)</f>
        <v>0</v>
      </c>
      <c r="AL13" s="184">
        <f ca="1">+OFFSET('8.2. Aflossingstabel'!$AO15,AL$8-1,0)</f>
        <v>0</v>
      </c>
      <c r="AM13" s="184">
        <f ca="1">+OFFSET('8.2. Aflossingstabel'!$AO15,AM$8-1,0)</f>
        <v>0</v>
      </c>
      <c r="AN13" s="184">
        <f ca="1">+OFFSET('8.2. Aflossingstabel'!$AO15,AN$8-1,0)</f>
        <v>0</v>
      </c>
      <c r="AO13" s="184">
        <f ca="1">+OFFSET('8.2. Aflossingstabel'!$AO15,AO$8-1,0)</f>
        <v>0</v>
      </c>
      <c r="AP13" s="193">
        <f ca="1">SUM(AD13:AO13)</f>
        <v>0</v>
      </c>
      <c r="AQ13" s="184">
        <f ca="1">+OFFSET('8.2. Aflossingstabel'!$AO15,AQ$8-1,0)</f>
        <v>0</v>
      </c>
      <c r="AR13" s="184">
        <f ca="1">+OFFSET('8.2. Aflossingstabel'!$AO15,AR$8-1,0)</f>
        <v>0</v>
      </c>
      <c r="AS13" s="184">
        <f ca="1">+OFFSET('8.2. Aflossingstabel'!$AO15,AS$8-1,0)</f>
        <v>0</v>
      </c>
      <c r="AT13" s="184">
        <f ca="1">+OFFSET('8.2. Aflossingstabel'!$AO15,AT$8-1,0)</f>
        <v>0</v>
      </c>
      <c r="AU13" s="184">
        <f ca="1">+OFFSET('8.2. Aflossingstabel'!$AO15,AU$8-1,0)</f>
        <v>0</v>
      </c>
      <c r="AV13" s="184">
        <f ca="1">+OFFSET('8.2. Aflossingstabel'!$AO15,AV$8-1,0)</f>
        <v>0</v>
      </c>
      <c r="AW13" s="184">
        <f ca="1">+OFFSET('8.2. Aflossingstabel'!$AO15,AW$8-1,0)</f>
        <v>0</v>
      </c>
      <c r="AX13" s="184">
        <f ca="1">+OFFSET('8.2. Aflossingstabel'!$AO15,AX$8-1,0)</f>
        <v>0</v>
      </c>
      <c r="AY13" s="184">
        <f ca="1">+OFFSET('8.2. Aflossingstabel'!$AO15,AY$8-1,0)</f>
        <v>0</v>
      </c>
      <c r="AZ13" s="184">
        <f ca="1">+OFFSET('8.2. Aflossingstabel'!$AO15,AZ$8-1,0)</f>
        <v>0</v>
      </c>
      <c r="BA13" s="184">
        <f ca="1">+OFFSET('8.2. Aflossingstabel'!$AO15,BA$8-1,0)</f>
        <v>0</v>
      </c>
      <c r="BB13" s="184">
        <f ca="1">+OFFSET('8.2. Aflossingstabel'!$AO15,BB$8-1,0)</f>
        <v>0</v>
      </c>
      <c r="BC13" s="193">
        <f ca="1">SUM(AQ13:BB13)</f>
        <v>0</v>
      </c>
      <c r="BD13" s="184">
        <f ca="1">+OFFSET('8.2. Aflossingstabel'!$AO15,BD$8-1,0)</f>
        <v>0</v>
      </c>
      <c r="BE13" s="184">
        <f ca="1">+OFFSET('8.2. Aflossingstabel'!$AO15,BE$8-1,0)</f>
        <v>0</v>
      </c>
      <c r="BF13" s="184">
        <f ca="1">+OFFSET('8.2. Aflossingstabel'!$AO15,BF$8-1,0)</f>
        <v>0</v>
      </c>
      <c r="BG13" s="184">
        <f ca="1">+OFFSET('8.2. Aflossingstabel'!$AO15,BG$8-1,0)</f>
        <v>0</v>
      </c>
      <c r="BH13" s="184">
        <f ca="1">+OFFSET('8.2. Aflossingstabel'!$AO15,BH$8-1,0)</f>
        <v>0</v>
      </c>
      <c r="BI13" s="184">
        <f ca="1">+OFFSET('8.2. Aflossingstabel'!$AO15,BI$8-1,0)</f>
        <v>0</v>
      </c>
      <c r="BJ13" s="184">
        <f ca="1">+OFFSET('8.2. Aflossingstabel'!$AO15,BJ$8-1,0)</f>
        <v>0</v>
      </c>
      <c r="BK13" s="184">
        <f ca="1">+OFFSET('8.2. Aflossingstabel'!$AO15,BK$8-1,0)</f>
        <v>0</v>
      </c>
      <c r="BL13" s="184">
        <f ca="1">+OFFSET('8.2. Aflossingstabel'!$AO15,BL$8-1,0)</f>
        <v>0</v>
      </c>
      <c r="BM13" s="184">
        <f ca="1">+OFFSET('8.2. Aflossingstabel'!$AO15,BM$8-1,0)</f>
        <v>0</v>
      </c>
      <c r="BN13" s="184">
        <f ca="1">+OFFSET('8.2. Aflossingstabel'!$AO15,BN$8-1,0)</f>
        <v>0</v>
      </c>
      <c r="BO13" s="184">
        <f ca="1">+OFFSET('8.2. Aflossingstabel'!$AO15,BO$8-1,0)</f>
        <v>0</v>
      </c>
      <c r="BP13" s="193">
        <f ca="1">SUM(BD13:BO13)</f>
        <v>0</v>
      </c>
    </row>
    <row r="14" spans="2:68" s="1" customFormat="1" ht="15" customHeight="1" x14ac:dyDescent="0.25">
      <c r="B14" s="198" t="str">
        <f>+'8.2. Aflossingstabel'!V5</f>
        <v>Lening 3 - (-)</v>
      </c>
      <c r="C14" s="211"/>
      <c r="D14" s="184">
        <f>'8.2. Aflossingstabel'!$AV15</f>
        <v>0</v>
      </c>
      <c r="E14" s="184">
        <f ca="1">+OFFSET('8.2. Aflossingstabel'!$AV15,E$8-1,0)</f>
        <v>0</v>
      </c>
      <c r="F14" s="184">
        <f ca="1">+OFFSET('8.2. Aflossingstabel'!$AV15,F$8-1,0)</f>
        <v>0</v>
      </c>
      <c r="G14" s="184">
        <f ca="1">+OFFSET('8.2. Aflossingstabel'!$AV15,G$8-1,0)</f>
        <v>0</v>
      </c>
      <c r="H14" s="184">
        <f ca="1">+OFFSET('8.2. Aflossingstabel'!$AV15,H$8-1,0)</f>
        <v>0</v>
      </c>
      <c r="I14" s="184">
        <f ca="1">+OFFSET('8.2. Aflossingstabel'!$AV15,I$8-1,0)</f>
        <v>0</v>
      </c>
      <c r="J14" s="184">
        <f ca="1">+OFFSET('8.2. Aflossingstabel'!$AV15,J$8-1,0)</f>
        <v>0</v>
      </c>
      <c r="K14" s="184">
        <f ca="1">+OFFSET('8.2. Aflossingstabel'!$AV15,K$8-1,0)</f>
        <v>0</v>
      </c>
      <c r="L14" s="184">
        <f ca="1">+OFFSET('8.2. Aflossingstabel'!$AV15,L$8-1,0)</f>
        <v>0</v>
      </c>
      <c r="M14" s="184">
        <f ca="1">+OFFSET('8.2. Aflossingstabel'!$AV15,M$8-1,0)</f>
        <v>0</v>
      </c>
      <c r="N14" s="184">
        <f ca="1">+OFFSET('8.2. Aflossingstabel'!$AV15,N$8-1,0)</f>
        <v>0</v>
      </c>
      <c r="O14" s="184">
        <f ca="1">+OFFSET('8.2. Aflossingstabel'!$AV15,O$8-1,0)</f>
        <v>0</v>
      </c>
      <c r="P14" s="193">
        <f ca="1">SUM(D14:O14)</f>
        <v>0</v>
      </c>
      <c r="Q14" s="184">
        <f ca="1">+OFFSET('8.2. Aflossingstabel'!$AV15,Q$8-1,0)</f>
        <v>0</v>
      </c>
      <c r="R14" s="184">
        <f ca="1">+OFFSET('8.2. Aflossingstabel'!$AV15,R$8-1,0)</f>
        <v>0</v>
      </c>
      <c r="S14" s="184">
        <f ca="1">+OFFSET('8.2. Aflossingstabel'!$AV15,S$8-1,0)</f>
        <v>0</v>
      </c>
      <c r="T14" s="184">
        <f ca="1">+OFFSET('8.2. Aflossingstabel'!$AV15,T$8-1,0)</f>
        <v>0</v>
      </c>
      <c r="U14" s="184">
        <f ca="1">+OFFSET('8.2. Aflossingstabel'!$AV15,U$8-1,0)</f>
        <v>0</v>
      </c>
      <c r="V14" s="184">
        <f ca="1">+OFFSET('8.2. Aflossingstabel'!$AV15,V$8-1,0)</f>
        <v>0</v>
      </c>
      <c r="W14" s="184">
        <f ca="1">+OFFSET('8.2. Aflossingstabel'!$AV15,W$8-1,0)</f>
        <v>0</v>
      </c>
      <c r="X14" s="184">
        <f ca="1">+OFFSET('8.2. Aflossingstabel'!$AV15,X$8-1,0)</f>
        <v>0</v>
      </c>
      <c r="Y14" s="184">
        <f ca="1">+OFFSET('8.2. Aflossingstabel'!$AV15,Y$8-1,0)</f>
        <v>0</v>
      </c>
      <c r="Z14" s="184">
        <f ca="1">+OFFSET('8.2. Aflossingstabel'!$AV15,Z$8-1,0)</f>
        <v>0</v>
      </c>
      <c r="AA14" s="184">
        <f ca="1">+OFFSET('8.2. Aflossingstabel'!$AV15,AA$8-1,0)</f>
        <v>0</v>
      </c>
      <c r="AB14" s="184">
        <f ca="1">+OFFSET('8.2. Aflossingstabel'!$AV15,AB$8-1,0)</f>
        <v>0</v>
      </c>
      <c r="AC14" s="193">
        <f ca="1">SUM(Q14:AB14)</f>
        <v>0</v>
      </c>
      <c r="AD14" s="184">
        <f ca="1">+OFFSET('8.2. Aflossingstabel'!$AV15,AD$8-1,0)</f>
        <v>0</v>
      </c>
      <c r="AE14" s="184">
        <f ca="1">+OFFSET('8.2. Aflossingstabel'!$AV15,AE$8-1,0)</f>
        <v>0</v>
      </c>
      <c r="AF14" s="184">
        <f ca="1">+OFFSET('8.2. Aflossingstabel'!$AV15,AF$8-1,0)</f>
        <v>0</v>
      </c>
      <c r="AG14" s="184">
        <f ca="1">+OFFSET('8.2. Aflossingstabel'!$AV15,AG$8-1,0)</f>
        <v>0</v>
      </c>
      <c r="AH14" s="184">
        <f ca="1">+OFFSET('8.2. Aflossingstabel'!$AV15,AH$8-1,0)</f>
        <v>0</v>
      </c>
      <c r="AI14" s="184">
        <f ca="1">+OFFSET('8.2. Aflossingstabel'!$AV15,AI$8-1,0)</f>
        <v>0</v>
      </c>
      <c r="AJ14" s="184">
        <f ca="1">+OFFSET('8.2. Aflossingstabel'!$AV15,AJ$8-1,0)</f>
        <v>0</v>
      </c>
      <c r="AK14" s="184">
        <f ca="1">+OFFSET('8.2. Aflossingstabel'!$AV15,AK$8-1,0)</f>
        <v>0</v>
      </c>
      <c r="AL14" s="184">
        <f ca="1">+OFFSET('8.2. Aflossingstabel'!$AV15,AL$8-1,0)</f>
        <v>0</v>
      </c>
      <c r="AM14" s="184">
        <f ca="1">+OFFSET('8.2. Aflossingstabel'!$AV15,AM$8-1,0)</f>
        <v>0</v>
      </c>
      <c r="AN14" s="184">
        <f ca="1">+OFFSET('8.2. Aflossingstabel'!$AV15,AN$8-1,0)</f>
        <v>0</v>
      </c>
      <c r="AO14" s="184">
        <f ca="1">+OFFSET('8.2. Aflossingstabel'!$AV15,AO$8-1,0)</f>
        <v>0</v>
      </c>
      <c r="AP14" s="193">
        <f ca="1">SUM(AD14:AO14)</f>
        <v>0</v>
      </c>
      <c r="AQ14" s="184">
        <f ca="1">+OFFSET('8.2. Aflossingstabel'!$AV15,AQ$8-1,0)</f>
        <v>0</v>
      </c>
      <c r="AR14" s="184">
        <f ca="1">+OFFSET('8.2. Aflossingstabel'!$AV15,AR$8-1,0)</f>
        <v>0</v>
      </c>
      <c r="AS14" s="184">
        <f ca="1">+OFFSET('8.2. Aflossingstabel'!$AV15,AS$8-1,0)</f>
        <v>0</v>
      </c>
      <c r="AT14" s="184">
        <f ca="1">+OFFSET('8.2. Aflossingstabel'!$AV15,AT$8-1,0)</f>
        <v>0</v>
      </c>
      <c r="AU14" s="184">
        <f ca="1">+OFFSET('8.2. Aflossingstabel'!$AV15,AU$8-1,0)</f>
        <v>0</v>
      </c>
      <c r="AV14" s="184">
        <f ca="1">+OFFSET('8.2. Aflossingstabel'!$AV15,AV$8-1,0)</f>
        <v>0</v>
      </c>
      <c r="AW14" s="184">
        <f ca="1">+OFFSET('8.2. Aflossingstabel'!$AV15,AW$8-1,0)</f>
        <v>0</v>
      </c>
      <c r="AX14" s="184">
        <f ca="1">+OFFSET('8.2. Aflossingstabel'!$AV15,AX$8-1,0)</f>
        <v>0</v>
      </c>
      <c r="AY14" s="184">
        <f ca="1">+OFFSET('8.2. Aflossingstabel'!$AV15,AY$8-1,0)</f>
        <v>0</v>
      </c>
      <c r="AZ14" s="184">
        <f ca="1">+OFFSET('8.2. Aflossingstabel'!$AV15,AZ$8-1,0)</f>
        <v>0</v>
      </c>
      <c r="BA14" s="184">
        <f ca="1">+OFFSET('8.2. Aflossingstabel'!$AV15,BA$8-1,0)</f>
        <v>0</v>
      </c>
      <c r="BB14" s="184">
        <f ca="1">+OFFSET('8.2. Aflossingstabel'!$AV15,BB$8-1,0)</f>
        <v>0</v>
      </c>
      <c r="BC14" s="193">
        <f ca="1">SUM(AQ14:BB14)</f>
        <v>0</v>
      </c>
      <c r="BD14" s="184">
        <f ca="1">+OFFSET('8.2. Aflossingstabel'!$AV15,BD$8-1,0)</f>
        <v>0</v>
      </c>
      <c r="BE14" s="184">
        <f ca="1">+OFFSET('8.2. Aflossingstabel'!$AV15,BE$8-1,0)</f>
        <v>0</v>
      </c>
      <c r="BF14" s="184">
        <f ca="1">+OFFSET('8.2. Aflossingstabel'!$AV15,BF$8-1,0)</f>
        <v>0</v>
      </c>
      <c r="BG14" s="184">
        <f ca="1">+OFFSET('8.2. Aflossingstabel'!$AV15,BG$8-1,0)</f>
        <v>0</v>
      </c>
      <c r="BH14" s="184">
        <f ca="1">+OFFSET('8.2. Aflossingstabel'!$AV15,BH$8-1,0)</f>
        <v>0</v>
      </c>
      <c r="BI14" s="184">
        <f ca="1">+OFFSET('8.2. Aflossingstabel'!$AV15,BI$8-1,0)</f>
        <v>0</v>
      </c>
      <c r="BJ14" s="184">
        <f ca="1">+OFFSET('8.2. Aflossingstabel'!$AV15,BJ$8-1,0)</f>
        <v>0</v>
      </c>
      <c r="BK14" s="184">
        <f ca="1">+OFFSET('8.2. Aflossingstabel'!$AV15,BK$8-1,0)</f>
        <v>0</v>
      </c>
      <c r="BL14" s="184">
        <f ca="1">+OFFSET('8.2. Aflossingstabel'!$AV15,BL$8-1,0)</f>
        <v>0</v>
      </c>
      <c r="BM14" s="184">
        <f ca="1">+OFFSET('8.2. Aflossingstabel'!$AV15,BM$8-1,0)</f>
        <v>0</v>
      </c>
      <c r="BN14" s="184">
        <f ca="1">+OFFSET('8.2. Aflossingstabel'!$AV15,BN$8-1,0)</f>
        <v>0</v>
      </c>
      <c r="BO14" s="184">
        <f ca="1">+OFFSET('8.2. Aflossingstabel'!$AV15,BO$8-1,0)</f>
        <v>0</v>
      </c>
      <c r="BP14" s="193">
        <f ca="1">SUM(BD14:BO14)</f>
        <v>0</v>
      </c>
    </row>
    <row r="15" spans="2:68" s="1" customFormat="1" ht="15" customHeight="1" x14ac:dyDescent="0.25">
      <c r="P15" s="45"/>
      <c r="AC15" s="45"/>
      <c r="AP15" s="45"/>
      <c r="BC15" s="45"/>
      <c r="BP15" s="45"/>
    </row>
    <row r="16" spans="2:68" s="1" customFormat="1" ht="15" customHeight="1" x14ac:dyDescent="0.25">
      <c r="B16" s="194" t="s">
        <v>208</v>
      </c>
      <c r="C16" s="221"/>
      <c r="D16" s="196">
        <f t="shared" ref="D16:O16" si="5">+SUM(D17:D19)</f>
        <v>0</v>
      </c>
      <c r="E16" s="196">
        <f t="shared" ca="1" si="5"/>
        <v>0</v>
      </c>
      <c r="F16" s="196">
        <f t="shared" ca="1" si="5"/>
        <v>0</v>
      </c>
      <c r="G16" s="196">
        <f t="shared" ca="1" si="5"/>
        <v>0</v>
      </c>
      <c r="H16" s="196">
        <f t="shared" ca="1" si="5"/>
        <v>0</v>
      </c>
      <c r="I16" s="196">
        <f t="shared" ca="1" si="5"/>
        <v>0</v>
      </c>
      <c r="J16" s="196">
        <f t="shared" ca="1" si="5"/>
        <v>0</v>
      </c>
      <c r="K16" s="196">
        <f t="shared" ca="1" si="5"/>
        <v>0</v>
      </c>
      <c r="L16" s="196">
        <f t="shared" ca="1" si="5"/>
        <v>0</v>
      </c>
      <c r="M16" s="196">
        <f t="shared" ca="1" si="5"/>
        <v>0</v>
      </c>
      <c r="N16" s="196">
        <f t="shared" ca="1" si="5"/>
        <v>0</v>
      </c>
      <c r="O16" s="196">
        <f t="shared" ca="1" si="5"/>
        <v>0</v>
      </c>
      <c r="P16" s="196">
        <f ca="1">SUM(P17:P19)</f>
        <v>0</v>
      </c>
      <c r="Q16" s="196">
        <f t="shared" ref="Q16:AB16" ca="1" si="6">+SUM(Q17:Q19)</f>
        <v>0</v>
      </c>
      <c r="R16" s="196">
        <f t="shared" ca="1" si="6"/>
        <v>0</v>
      </c>
      <c r="S16" s="196">
        <f t="shared" ca="1" si="6"/>
        <v>0</v>
      </c>
      <c r="T16" s="196">
        <f t="shared" ca="1" si="6"/>
        <v>0</v>
      </c>
      <c r="U16" s="196">
        <f t="shared" ca="1" si="6"/>
        <v>0</v>
      </c>
      <c r="V16" s="196">
        <f t="shared" ca="1" si="6"/>
        <v>0</v>
      </c>
      <c r="W16" s="196">
        <f t="shared" ca="1" si="6"/>
        <v>0</v>
      </c>
      <c r="X16" s="196">
        <f t="shared" ca="1" si="6"/>
        <v>0</v>
      </c>
      <c r="Y16" s="196">
        <f t="shared" ca="1" si="6"/>
        <v>0</v>
      </c>
      <c r="Z16" s="196">
        <f t="shared" ca="1" si="6"/>
        <v>0</v>
      </c>
      <c r="AA16" s="196">
        <f t="shared" ca="1" si="6"/>
        <v>0</v>
      </c>
      <c r="AB16" s="196">
        <f t="shared" ca="1" si="6"/>
        <v>0</v>
      </c>
      <c r="AC16" s="196">
        <f ca="1">SUM(AC17:AC19)</f>
        <v>0</v>
      </c>
      <c r="AD16" s="196">
        <f t="shared" ref="AD16:AO16" ca="1" si="7">+SUM(AD17:AD19)</f>
        <v>0</v>
      </c>
      <c r="AE16" s="196">
        <f t="shared" ca="1" si="7"/>
        <v>0</v>
      </c>
      <c r="AF16" s="196">
        <f t="shared" ca="1" si="7"/>
        <v>0</v>
      </c>
      <c r="AG16" s="196">
        <f t="shared" ca="1" si="7"/>
        <v>0</v>
      </c>
      <c r="AH16" s="196">
        <f t="shared" ca="1" si="7"/>
        <v>0</v>
      </c>
      <c r="AI16" s="196">
        <f t="shared" ca="1" si="7"/>
        <v>0</v>
      </c>
      <c r="AJ16" s="196">
        <f t="shared" ca="1" si="7"/>
        <v>0</v>
      </c>
      <c r="AK16" s="196">
        <f t="shared" ca="1" si="7"/>
        <v>0</v>
      </c>
      <c r="AL16" s="196">
        <f t="shared" ca="1" si="7"/>
        <v>0</v>
      </c>
      <c r="AM16" s="196">
        <f t="shared" ca="1" si="7"/>
        <v>0</v>
      </c>
      <c r="AN16" s="196">
        <f t="shared" ca="1" si="7"/>
        <v>0</v>
      </c>
      <c r="AO16" s="196">
        <f t="shared" ca="1" si="7"/>
        <v>0</v>
      </c>
      <c r="AP16" s="196">
        <f ca="1">SUM(AP17:AP19)</f>
        <v>0</v>
      </c>
      <c r="AQ16" s="196">
        <f t="shared" ref="AQ16:BB16" ca="1" si="8">+SUM(AQ17:AQ19)</f>
        <v>0</v>
      </c>
      <c r="AR16" s="196">
        <f t="shared" ca="1" si="8"/>
        <v>0</v>
      </c>
      <c r="AS16" s="196">
        <f t="shared" ca="1" si="8"/>
        <v>0</v>
      </c>
      <c r="AT16" s="196">
        <f t="shared" ca="1" si="8"/>
        <v>0</v>
      </c>
      <c r="AU16" s="196">
        <f t="shared" ca="1" si="8"/>
        <v>0</v>
      </c>
      <c r="AV16" s="196">
        <f t="shared" ca="1" si="8"/>
        <v>0</v>
      </c>
      <c r="AW16" s="196">
        <f t="shared" ca="1" si="8"/>
        <v>0</v>
      </c>
      <c r="AX16" s="196">
        <f t="shared" ca="1" si="8"/>
        <v>0</v>
      </c>
      <c r="AY16" s="196">
        <f t="shared" ca="1" si="8"/>
        <v>0</v>
      </c>
      <c r="AZ16" s="196">
        <f t="shared" ca="1" si="8"/>
        <v>0</v>
      </c>
      <c r="BA16" s="196">
        <f t="shared" ca="1" si="8"/>
        <v>0</v>
      </c>
      <c r="BB16" s="196">
        <f t="shared" ca="1" si="8"/>
        <v>0</v>
      </c>
      <c r="BC16" s="196">
        <f ca="1">SUM(BC17:BC19)</f>
        <v>0</v>
      </c>
      <c r="BD16" s="196">
        <f t="shared" ref="BD16:BO16" ca="1" si="9">+SUM(BD17:BD19)</f>
        <v>0</v>
      </c>
      <c r="BE16" s="196">
        <f t="shared" ca="1" si="9"/>
        <v>0</v>
      </c>
      <c r="BF16" s="196">
        <f t="shared" ca="1" si="9"/>
        <v>0</v>
      </c>
      <c r="BG16" s="196">
        <f t="shared" ca="1" si="9"/>
        <v>0</v>
      </c>
      <c r="BH16" s="196">
        <f t="shared" ca="1" si="9"/>
        <v>0</v>
      </c>
      <c r="BI16" s="196">
        <f t="shared" ca="1" si="9"/>
        <v>0</v>
      </c>
      <c r="BJ16" s="196">
        <f t="shared" ca="1" si="9"/>
        <v>0</v>
      </c>
      <c r="BK16" s="196">
        <f t="shared" ca="1" si="9"/>
        <v>0</v>
      </c>
      <c r="BL16" s="196">
        <f t="shared" ca="1" si="9"/>
        <v>0</v>
      </c>
      <c r="BM16" s="196">
        <f t="shared" ca="1" si="9"/>
        <v>0</v>
      </c>
      <c r="BN16" s="196">
        <f t="shared" ca="1" si="9"/>
        <v>0</v>
      </c>
      <c r="BO16" s="196">
        <f t="shared" ca="1" si="9"/>
        <v>0</v>
      </c>
      <c r="BP16" s="196">
        <f ca="1">SUM(BP17:BP19)</f>
        <v>0</v>
      </c>
    </row>
    <row r="17" spans="2:68" s="1" customFormat="1" ht="15" customHeight="1" x14ac:dyDescent="0.25">
      <c r="B17" s="223" t="str">
        <f>+B12</f>
        <v>Lening 1 - (-)</v>
      </c>
      <c r="C17" s="211"/>
      <c r="D17" s="184">
        <f>'8.2. Aflossingstabel'!$AI15</f>
        <v>0</v>
      </c>
      <c r="E17" s="184">
        <f ca="1">+OFFSET('8.2. Aflossingstabel'!$AI15,E$8-1,0)</f>
        <v>0</v>
      </c>
      <c r="F17" s="184">
        <f ca="1">+OFFSET('8.2. Aflossingstabel'!$AI15,F$8-1,0)</f>
        <v>0</v>
      </c>
      <c r="G17" s="184">
        <f ca="1">+OFFSET('8.2. Aflossingstabel'!$AI15,G$8-1,0)</f>
        <v>0</v>
      </c>
      <c r="H17" s="184">
        <f ca="1">+OFFSET('8.2. Aflossingstabel'!$AI15,H$8-1,0)</f>
        <v>0</v>
      </c>
      <c r="I17" s="184">
        <f ca="1">+OFFSET('8.2. Aflossingstabel'!$AI15,I$8-1,0)</f>
        <v>0</v>
      </c>
      <c r="J17" s="184">
        <f ca="1">+OFFSET('8.2. Aflossingstabel'!$AI15,J$8-1,0)</f>
        <v>0</v>
      </c>
      <c r="K17" s="184">
        <f ca="1">+OFFSET('8.2. Aflossingstabel'!$AI15,K$8-1,0)</f>
        <v>0</v>
      </c>
      <c r="L17" s="184">
        <f ca="1">+OFFSET('8.2. Aflossingstabel'!$AI15,L$8-1,0)</f>
        <v>0</v>
      </c>
      <c r="M17" s="184">
        <f ca="1">+OFFSET('8.2. Aflossingstabel'!$AI15,M$8-1,0)</f>
        <v>0</v>
      </c>
      <c r="N17" s="184">
        <f ca="1">+OFFSET('8.2. Aflossingstabel'!$AI15,N$8-1,0)</f>
        <v>0</v>
      </c>
      <c r="O17" s="184">
        <f ca="1">+OFFSET('8.2. Aflossingstabel'!$AI15,O$8-1,0)</f>
        <v>0</v>
      </c>
      <c r="P17" s="193">
        <f ca="1">SUM(D17:O17)</f>
        <v>0</v>
      </c>
      <c r="Q17" s="184">
        <f ca="1">+OFFSET('8.2. Aflossingstabel'!$AI15,Q$8-1,0)</f>
        <v>0</v>
      </c>
      <c r="R17" s="184">
        <f ca="1">+OFFSET('8.2. Aflossingstabel'!$AI15,R$8-1,0)</f>
        <v>0</v>
      </c>
      <c r="S17" s="184">
        <f ca="1">+OFFSET('8.2. Aflossingstabel'!$AI15,S$8-1,0)</f>
        <v>0</v>
      </c>
      <c r="T17" s="184">
        <f ca="1">+OFFSET('8.2. Aflossingstabel'!$AI15,T$8-1,0)</f>
        <v>0</v>
      </c>
      <c r="U17" s="184">
        <f ca="1">+OFFSET('8.2. Aflossingstabel'!$AI15,U$8-1,0)</f>
        <v>0</v>
      </c>
      <c r="V17" s="184">
        <f ca="1">+OFFSET('8.2. Aflossingstabel'!$AI15,V$8-1,0)</f>
        <v>0</v>
      </c>
      <c r="W17" s="184">
        <f ca="1">+OFFSET('8.2. Aflossingstabel'!$AI15,W$8-1,0)</f>
        <v>0</v>
      </c>
      <c r="X17" s="184">
        <f ca="1">+OFFSET('8.2. Aflossingstabel'!$AI15,X$8-1,0)</f>
        <v>0</v>
      </c>
      <c r="Y17" s="184">
        <f ca="1">+OFFSET('8.2. Aflossingstabel'!$AI15,Y$8-1,0)</f>
        <v>0</v>
      </c>
      <c r="Z17" s="184">
        <f ca="1">+OFFSET('8.2. Aflossingstabel'!$AI15,Z$8-1,0)</f>
        <v>0</v>
      </c>
      <c r="AA17" s="184">
        <f ca="1">+OFFSET('8.2. Aflossingstabel'!$AI15,AA$8-1,0)</f>
        <v>0</v>
      </c>
      <c r="AB17" s="184">
        <f ca="1">+OFFSET('8.2. Aflossingstabel'!$AI15,AB$8-1,0)</f>
        <v>0</v>
      </c>
      <c r="AC17" s="193">
        <f ca="1">SUM(Q17:AB17)</f>
        <v>0</v>
      </c>
      <c r="AD17" s="184">
        <f ca="1">+OFFSET('8.2. Aflossingstabel'!$AI15,AD$8-1,0)</f>
        <v>0</v>
      </c>
      <c r="AE17" s="184">
        <f ca="1">+OFFSET('8.2. Aflossingstabel'!$AI15,AE$8-1,0)</f>
        <v>0</v>
      </c>
      <c r="AF17" s="184">
        <f ca="1">+OFFSET('8.2. Aflossingstabel'!$AI15,AF$8-1,0)</f>
        <v>0</v>
      </c>
      <c r="AG17" s="184">
        <f ca="1">+OFFSET('8.2. Aflossingstabel'!$AI15,AG$8-1,0)</f>
        <v>0</v>
      </c>
      <c r="AH17" s="184">
        <f ca="1">+OFFSET('8.2. Aflossingstabel'!$AI15,AH$8-1,0)</f>
        <v>0</v>
      </c>
      <c r="AI17" s="184">
        <f ca="1">+OFFSET('8.2. Aflossingstabel'!$AI15,AI$8-1,0)</f>
        <v>0</v>
      </c>
      <c r="AJ17" s="184">
        <f ca="1">+OFFSET('8.2. Aflossingstabel'!$AI15,AJ$8-1,0)</f>
        <v>0</v>
      </c>
      <c r="AK17" s="184">
        <f ca="1">+OFFSET('8.2. Aflossingstabel'!$AI15,AK$8-1,0)</f>
        <v>0</v>
      </c>
      <c r="AL17" s="184">
        <f ca="1">+OFFSET('8.2. Aflossingstabel'!$AI15,AL$8-1,0)</f>
        <v>0</v>
      </c>
      <c r="AM17" s="184">
        <f ca="1">+OFFSET('8.2. Aflossingstabel'!$AI15,AM$8-1,0)</f>
        <v>0</v>
      </c>
      <c r="AN17" s="184">
        <f ca="1">+OFFSET('8.2. Aflossingstabel'!$AI15,AN$8-1,0)</f>
        <v>0</v>
      </c>
      <c r="AO17" s="184">
        <f ca="1">+OFFSET('8.2. Aflossingstabel'!$AI15,AO$8-1,0)</f>
        <v>0</v>
      </c>
      <c r="AP17" s="193">
        <f ca="1">SUM(AD17:AO17)</f>
        <v>0</v>
      </c>
      <c r="AQ17" s="184">
        <f ca="1">+OFFSET('8.2. Aflossingstabel'!$AI15,AQ$8-1,0)</f>
        <v>0</v>
      </c>
      <c r="AR17" s="184">
        <f ca="1">+OFFSET('8.2. Aflossingstabel'!$AI15,AR$8-1,0)</f>
        <v>0</v>
      </c>
      <c r="AS17" s="184">
        <f ca="1">+OFFSET('8.2. Aflossingstabel'!$AI15,AS$8-1,0)</f>
        <v>0</v>
      </c>
      <c r="AT17" s="184">
        <f ca="1">+OFFSET('8.2. Aflossingstabel'!$AI15,AT$8-1,0)</f>
        <v>0</v>
      </c>
      <c r="AU17" s="184">
        <f ca="1">+OFFSET('8.2. Aflossingstabel'!$AI15,AU$8-1,0)</f>
        <v>0</v>
      </c>
      <c r="AV17" s="184">
        <f ca="1">+OFFSET('8.2. Aflossingstabel'!$AI15,AV$8-1,0)</f>
        <v>0</v>
      </c>
      <c r="AW17" s="184">
        <f ca="1">+OFFSET('8.2. Aflossingstabel'!$AI15,AW$8-1,0)</f>
        <v>0</v>
      </c>
      <c r="AX17" s="184">
        <f ca="1">+OFFSET('8.2. Aflossingstabel'!$AI15,AX$8-1,0)</f>
        <v>0</v>
      </c>
      <c r="AY17" s="184">
        <f ca="1">+OFFSET('8.2. Aflossingstabel'!$AI15,AY$8-1,0)</f>
        <v>0</v>
      </c>
      <c r="AZ17" s="184">
        <f ca="1">+OFFSET('8.2. Aflossingstabel'!$AI15,AZ$8-1,0)</f>
        <v>0</v>
      </c>
      <c r="BA17" s="184">
        <f ca="1">+OFFSET('8.2. Aflossingstabel'!$AI15,BA$8-1,0)</f>
        <v>0</v>
      </c>
      <c r="BB17" s="184">
        <f ca="1">+OFFSET('8.2. Aflossingstabel'!$AI15,BB$8-1,0)</f>
        <v>0</v>
      </c>
      <c r="BC17" s="193">
        <f ca="1">SUM(AQ17:BB17)</f>
        <v>0</v>
      </c>
      <c r="BD17" s="184">
        <f ca="1">+OFFSET('8.2. Aflossingstabel'!$AI15,BD$8-1,0)</f>
        <v>0</v>
      </c>
      <c r="BE17" s="184">
        <f ca="1">+OFFSET('8.2. Aflossingstabel'!$AI15,BE$8-1,0)</f>
        <v>0</v>
      </c>
      <c r="BF17" s="184">
        <f ca="1">+OFFSET('8.2. Aflossingstabel'!$AI15,BF$8-1,0)</f>
        <v>0</v>
      </c>
      <c r="BG17" s="184">
        <f ca="1">+OFFSET('8.2. Aflossingstabel'!$AI15,BG$8-1,0)</f>
        <v>0</v>
      </c>
      <c r="BH17" s="184">
        <f ca="1">+OFFSET('8.2. Aflossingstabel'!$AI15,BH$8-1,0)</f>
        <v>0</v>
      </c>
      <c r="BI17" s="184">
        <f ca="1">+OFFSET('8.2. Aflossingstabel'!$AI15,BI$8-1,0)</f>
        <v>0</v>
      </c>
      <c r="BJ17" s="184">
        <f ca="1">+OFFSET('8.2. Aflossingstabel'!$AI15,BJ$8-1,0)</f>
        <v>0</v>
      </c>
      <c r="BK17" s="184">
        <f ca="1">+OFFSET('8.2. Aflossingstabel'!$AI15,BK$8-1,0)</f>
        <v>0</v>
      </c>
      <c r="BL17" s="184">
        <f ca="1">+OFFSET('8.2. Aflossingstabel'!$AI15,BL$8-1,0)</f>
        <v>0</v>
      </c>
      <c r="BM17" s="184">
        <f ca="1">+OFFSET('8.2. Aflossingstabel'!$AI15,BM$8-1,0)</f>
        <v>0</v>
      </c>
      <c r="BN17" s="184">
        <f ca="1">+OFFSET('8.2. Aflossingstabel'!$AI15,BN$8-1,0)</f>
        <v>0</v>
      </c>
      <c r="BO17" s="184">
        <f ca="1">+OFFSET('8.2. Aflossingstabel'!$AI15,BO$8-1,0)</f>
        <v>0</v>
      </c>
      <c r="BP17" s="193">
        <f ca="1">SUM(BD17:BO17)</f>
        <v>0</v>
      </c>
    </row>
    <row r="18" spans="2:68" s="1" customFormat="1" ht="15" customHeight="1" x14ac:dyDescent="0.25">
      <c r="B18" s="223" t="str">
        <f>+B13</f>
        <v>Lening 2 - (-)</v>
      </c>
      <c r="C18" s="211"/>
      <c r="D18" s="184">
        <f>'8.2. Aflossingstabel'!$AP15</f>
        <v>0</v>
      </c>
      <c r="E18" s="184">
        <f ca="1">+OFFSET('8.2. Aflossingstabel'!$AP15,E$8-1,0)</f>
        <v>0</v>
      </c>
      <c r="F18" s="184">
        <f ca="1">+OFFSET('8.2. Aflossingstabel'!$AP15,F$8-1,0)</f>
        <v>0</v>
      </c>
      <c r="G18" s="184">
        <f ca="1">+OFFSET('8.2. Aflossingstabel'!$AP15,G$8-1,0)</f>
        <v>0</v>
      </c>
      <c r="H18" s="184">
        <f ca="1">+OFFSET('8.2. Aflossingstabel'!$AP15,H$8-1,0)</f>
        <v>0</v>
      </c>
      <c r="I18" s="184">
        <f ca="1">+OFFSET('8.2. Aflossingstabel'!$AP15,I$8-1,0)</f>
        <v>0</v>
      </c>
      <c r="J18" s="184">
        <f ca="1">+OFFSET('8.2. Aflossingstabel'!$AP15,J$8-1,0)</f>
        <v>0</v>
      </c>
      <c r="K18" s="184">
        <f ca="1">+OFFSET('8.2. Aflossingstabel'!$AP15,K$8-1,0)</f>
        <v>0</v>
      </c>
      <c r="L18" s="184">
        <f ca="1">+OFFSET('8.2. Aflossingstabel'!$AP15,L$8-1,0)</f>
        <v>0</v>
      </c>
      <c r="M18" s="184">
        <f ca="1">+OFFSET('8.2. Aflossingstabel'!$AP15,M$8-1,0)</f>
        <v>0</v>
      </c>
      <c r="N18" s="184">
        <f ca="1">+OFFSET('8.2. Aflossingstabel'!$AP15,N$8-1,0)</f>
        <v>0</v>
      </c>
      <c r="O18" s="184">
        <f ca="1">+OFFSET('8.2. Aflossingstabel'!$AP15,O$8-1,0)</f>
        <v>0</v>
      </c>
      <c r="P18" s="193">
        <f ca="1">SUM(D18:O18)</f>
        <v>0</v>
      </c>
      <c r="Q18" s="184">
        <f ca="1">+OFFSET('8.2. Aflossingstabel'!$AP15,Q$8-1,0)</f>
        <v>0</v>
      </c>
      <c r="R18" s="184">
        <f ca="1">+OFFSET('8.2. Aflossingstabel'!$AP15,R$8-1,0)</f>
        <v>0</v>
      </c>
      <c r="S18" s="184">
        <f ca="1">+OFFSET('8.2. Aflossingstabel'!$AP15,S$8-1,0)</f>
        <v>0</v>
      </c>
      <c r="T18" s="184">
        <f ca="1">+OFFSET('8.2. Aflossingstabel'!$AP15,T$8-1,0)</f>
        <v>0</v>
      </c>
      <c r="U18" s="184">
        <f ca="1">+OFFSET('8.2. Aflossingstabel'!$AP15,U$8-1,0)</f>
        <v>0</v>
      </c>
      <c r="V18" s="184">
        <f ca="1">+OFFSET('8.2. Aflossingstabel'!$AP15,V$8-1,0)</f>
        <v>0</v>
      </c>
      <c r="W18" s="184">
        <f ca="1">+OFFSET('8.2. Aflossingstabel'!$AP15,W$8-1,0)</f>
        <v>0</v>
      </c>
      <c r="X18" s="184">
        <f ca="1">+OFFSET('8.2. Aflossingstabel'!$AP15,X$8-1,0)</f>
        <v>0</v>
      </c>
      <c r="Y18" s="184">
        <f ca="1">+OFFSET('8.2. Aflossingstabel'!$AP15,Y$8-1,0)</f>
        <v>0</v>
      </c>
      <c r="Z18" s="184">
        <f ca="1">+OFFSET('8.2. Aflossingstabel'!$AP15,Z$8-1,0)</f>
        <v>0</v>
      </c>
      <c r="AA18" s="184">
        <f ca="1">+OFFSET('8.2. Aflossingstabel'!$AP15,AA$8-1,0)</f>
        <v>0</v>
      </c>
      <c r="AB18" s="184">
        <f ca="1">+OFFSET('8.2. Aflossingstabel'!$AP15,AB$8-1,0)</f>
        <v>0</v>
      </c>
      <c r="AC18" s="193">
        <f ca="1">SUM(Q18:AB18)</f>
        <v>0</v>
      </c>
      <c r="AD18" s="184">
        <f ca="1">+OFFSET('8.2. Aflossingstabel'!$AP15,AD$8-1,0)</f>
        <v>0</v>
      </c>
      <c r="AE18" s="184">
        <f ca="1">+OFFSET('8.2. Aflossingstabel'!$AP15,AE$8-1,0)</f>
        <v>0</v>
      </c>
      <c r="AF18" s="184">
        <f ca="1">+OFFSET('8.2. Aflossingstabel'!$AP15,AF$8-1,0)</f>
        <v>0</v>
      </c>
      <c r="AG18" s="184">
        <f ca="1">+OFFSET('8.2. Aflossingstabel'!$AP15,AG$8-1,0)</f>
        <v>0</v>
      </c>
      <c r="AH18" s="184">
        <f ca="1">+OFFSET('8.2. Aflossingstabel'!$AP15,AH$8-1,0)</f>
        <v>0</v>
      </c>
      <c r="AI18" s="184">
        <f ca="1">+OFFSET('8.2. Aflossingstabel'!$AP15,AI$8-1,0)</f>
        <v>0</v>
      </c>
      <c r="AJ18" s="184">
        <f ca="1">+OFFSET('8.2. Aflossingstabel'!$AP15,AJ$8-1,0)</f>
        <v>0</v>
      </c>
      <c r="AK18" s="184">
        <f ca="1">+OFFSET('8.2. Aflossingstabel'!$AP15,AK$8-1,0)</f>
        <v>0</v>
      </c>
      <c r="AL18" s="184">
        <f ca="1">+OFFSET('8.2. Aflossingstabel'!$AP15,AL$8-1,0)</f>
        <v>0</v>
      </c>
      <c r="AM18" s="184">
        <f ca="1">+OFFSET('8.2. Aflossingstabel'!$AP15,AM$8-1,0)</f>
        <v>0</v>
      </c>
      <c r="AN18" s="184">
        <f ca="1">+OFFSET('8.2. Aflossingstabel'!$AP15,AN$8-1,0)</f>
        <v>0</v>
      </c>
      <c r="AO18" s="184">
        <f ca="1">+OFFSET('8.2. Aflossingstabel'!$AP15,AO$8-1,0)</f>
        <v>0</v>
      </c>
      <c r="AP18" s="193">
        <f ca="1">SUM(AD18:AO18)</f>
        <v>0</v>
      </c>
      <c r="AQ18" s="184">
        <f ca="1">+OFFSET('8.2. Aflossingstabel'!$AP15,AQ$8-1,0)</f>
        <v>0</v>
      </c>
      <c r="AR18" s="184">
        <f ca="1">+OFFSET('8.2. Aflossingstabel'!$AP15,AR$8-1,0)</f>
        <v>0</v>
      </c>
      <c r="AS18" s="184">
        <f ca="1">+OFFSET('8.2. Aflossingstabel'!$AP15,AS$8-1,0)</f>
        <v>0</v>
      </c>
      <c r="AT18" s="184">
        <f ca="1">+OFFSET('8.2. Aflossingstabel'!$AP15,AT$8-1,0)</f>
        <v>0</v>
      </c>
      <c r="AU18" s="184">
        <f ca="1">+OFFSET('8.2. Aflossingstabel'!$AP15,AU$8-1,0)</f>
        <v>0</v>
      </c>
      <c r="AV18" s="184">
        <f ca="1">+OFFSET('8.2. Aflossingstabel'!$AP15,AV$8-1,0)</f>
        <v>0</v>
      </c>
      <c r="AW18" s="184">
        <f ca="1">+OFFSET('8.2. Aflossingstabel'!$AP15,AW$8-1,0)</f>
        <v>0</v>
      </c>
      <c r="AX18" s="184">
        <f ca="1">+OFFSET('8.2. Aflossingstabel'!$AP15,AX$8-1,0)</f>
        <v>0</v>
      </c>
      <c r="AY18" s="184">
        <f ca="1">+OFFSET('8.2. Aflossingstabel'!$AP15,AY$8-1,0)</f>
        <v>0</v>
      </c>
      <c r="AZ18" s="184">
        <f ca="1">+OFFSET('8.2. Aflossingstabel'!$AP15,AZ$8-1,0)</f>
        <v>0</v>
      </c>
      <c r="BA18" s="184">
        <f ca="1">+OFFSET('8.2. Aflossingstabel'!$AP15,BA$8-1,0)</f>
        <v>0</v>
      </c>
      <c r="BB18" s="184">
        <f ca="1">+OFFSET('8.2. Aflossingstabel'!$AP15,BB$8-1,0)</f>
        <v>0</v>
      </c>
      <c r="BC18" s="193">
        <f ca="1">SUM(AQ18:BB18)</f>
        <v>0</v>
      </c>
      <c r="BD18" s="184">
        <f ca="1">+OFFSET('8.2. Aflossingstabel'!$AP15,BD$8-1,0)</f>
        <v>0</v>
      </c>
      <c r="BE18" s="184">
        <f ca="1">+OFFSET('8.2. Aflossingstabel'!$AP15,BE$8-1,0)</f>
        <v>0</v>
      </c>
      <c r="BF18" s="184">
        <f ca="1">+OFFSET('8.2. Aflossingstabel'!$AP15,BF$8-1,0)</f>
        <v>0</v>
      </c>
      <c r="BG18" s="184">
        <f ca="1">+OFFSET('8.2. Aflossingstabel'!$AP15,BG$8-1,0)</f>
        <v>0</v>
      </c>
      <c r="BH18" s="184">
        <f ca="1">+OFFSET('8.2. Aflossingstabel'!$AP15,BH$8-1,0)</f>
        <v>0</v>
      </c>
      <c r="BI18" s="184">
        <f ca="1">+OFFSET('8.2. Aflossingstabel'!$AP15,BI$8-1,0)</f>
        <v>0</v>
      </c>
      <c r="BJ18" s="184">
        <f ca="1">+OFFSET('8.2. Aflossingstabel'!$AP15,BJ$8-1,0)</f>
        <v>0</v>
      </c>
      <c r="BK18" s="184">
        <f ca="1">+OFFSET('8.2. Aflossingstabel'!$AP15,BK$8-1,0)</f>
        <v>0</v>
      </c>
      <c r="BL18" s="184">
        <f ca="1">+OFFSET('8.2. Aflossingstabel'!$AP15,BL$8-1,0)</f>
        <v>0</v>
      </c>
      <c r="BM18" s="184">
        <f ca="1">+OFFSET('8.2. Aflossingstabel'!$AP15,BM$8-1,0)</f>
        <v>0</v>
      </c>
      <c r="BN18" s="184">
        <f ca="1">+OFFSET('8.2. Aflossingstabel'!$AP15,BN$8-1,0)</f>
        <v>0</v>
      </c>
      <c r="BO18" s="184">
        <f ca="1">+OFFSET('8.2. Aflossingstabel'!$AP15,BO$8-1,0)</f>
        <v>0</v>
      </c>
      <c r="BP18" s="193">
        <f ca="1">SUM(BD18:BO18)</f>
        <v>0</v>
      </c>
    </row>
    <row r="19" spans="2:68" s="1" customFormat="1" ht="15" customHeight="1" x14ac:dyDescent="0.25">
      <c r="B19" s="223" t="str">
        <f>+B14</f>
        <v>Lening 3 - (-)</v>
      </c>
      <c r="C19" s="211"/>
      <c r="D19" s="184">
        <f>'8.2. Aflossingstabel'!$AW15</f>
        <v>0</v>
      </c>
      <c r="E19" s="184">
        <f ca="1">+OFFSET('8.2. Aflossingstabel'!$AW15,E$8-1,0)</f>
        <v>0</v>
      </c>
      <c r="F19" s="184">
        <f ca="1">+OFFSET('8.2. Aflossingstabel'!$AW15,F$8-1,0)</f>
        <v>0</v>
      </c>
      <c r="G19" s="184">
        <f ca="1">+OFFSET('8.2. Aflossingstabel'!$AW15,G$8-1,0)</f>
        <v>0</v>
      </c>
      <c r="H19" s="184">
        <f ca="1">+OFFSET('8.2. Aflossingstabel'!$AW15,H$8-1,0)</f>
        <v>0</v>
      </c>
      <c r="I19" s="184">
        <f ca="1">+OFFSET('8.2. Aflossingstabel'!$AW15,I$8-1,0)</f>
        <v>0</v>
      </c>
      <c r="J19" s="184">
        <f ca="1">+OFFSET('8.2. Aflossingstabel'!$AW15,J$8-1,0)</f>
        <v>0</v>
      </c>
      <c r="K19" s="184">
        <f ca="1">+OFFSET('8.2. Aflossingstabel'!$AW15,K$8-1,0)</f>
        <v>0</v>
      </c>
      <c r="L19" s="184">
        <f ca="1">+OFFSET('8.2. Aflossingstabel'!$AW15,L$8-1,0)</f>
        <v>0</v>
      </c>
      <c r="M19" s="184">
        <f ca="1">+OFFSET('8.2. Aflossingstabel'!$AW15,M$8-1,0)</f>
        <v>0</v>
      </c>
      <c r="N19" s="184">
        <f ca="1">+OFFSET('8.2. Aflossingstabel'!$AW15,N$8-1,0)</f>
        <v>0</v>
      </c>
      <c r="O19" s="184">
        <f ca="1">+OFFSET('8.2. Aflossingstabel'!$AW15,O$8-1,0)</f>
        <v>0</v>
      </c>
      <c r="P19" s="193">
        <f ca="1">SUM(D19:O19)</f>
        <v>0</v>
      </c>
      <c r="Q19" s="184">
        <f ca="1">+OFFSET('8.2. Aflossingstabel'!$AW15,Q$8-1,0)</f>
        <v>0</v>
      </c>
      <c r="R19" s="184">
        <f ca="1">+OFFSET('8.2. Aflossingstabel'!$AW15,R$8-1,0)</f>
        <v>0</v>
      </c>
      <c r="S19" s="184">
        <f ca="1">+OFFSET('8.2. Aflossingstabel'!$AW15,S$8-1,0)</f>
        <v>0</v>
      </c>
      <c r="T19" s="184">
        <f ca="1">+OFFSET('8.2. Aflossingstabel'!$AW15,T$8-1,0)</f>
        <v>0</v>
      </c>
      <c r="U19" s="184">
        <f ca="1">+OFFSET('8.2. Aflossingstabel'!$AW15,U$8-1,0)</f>
        <v>0</v>
      </c>
      <c r="V19" s="184">
        <f ca="1">+OFFSET('8.2. Aflossingstabel'!$AW15,V$8-1,0)</f>
        <v>0</v>
      </c>
      <c r="W19" s="184">
        <f ca="1">+OFFSET('8.2. Aflossingstabel'!$AW15,W$8-1,0)</f>
        <v>0</v>
      </c>
      <c r="X19" s="184">
        <f ca="1">+OFFSET('8.2. Aflossingstabel'!$AW15,X$8-1,0)</f>
        <v>0</v>
      </c>
      <c r="Y19" s="184">
        <f ca="1">+OFFSET('8.2. Aflossingstabel'!$AW15,Y$8-1,0)</f>
        <v>0</v>
      </c>
      <c r="Z19" s="184">
        <f ca="1">+OFFSET('8.2. Aflossingstabel'!$AW15,Z$8-1,0)</f>
        <v>0</v>
      </c>
      <c r="AA19" s="184">
        <f ca="1">+OFFSET('8.2. Aflossingstabel'!$AW15,AA$8-1,0)</f>
        <v>0</v>
      </c>
      <c r="AB19" s="184">
        <f ca="1">+OFFSET('8.2. Aflossingstabel'!$AW15,AB$8-1,0)</f>
        <v>0</v>
      </c>
      <c r="AC19" s="193">
        <f ca="1">SUM(Q19:AB19)</f>
        <v>0</v>
      </c>
      <c r="AD19" s="184">
        <f ca="1">+OFFSET('8.2. Aflossingstabel'!$AW15,AD$8-1,0)</f>
        <v>0</v>
      </c>
      <c r="AE19" s="184">
        <f ca="1">+OFFSET('8.2. Aflossingstabel'!$AW15,AE$8-1,0)</f>
        <v>0</v>
      </c>
      <c r="AF19" s="184">
        <f ca="1">+OFFSET('8.2. Aflossingstabel'!$AW15,AF$8-1,0)</f>
        <v>0</v>
      </c>
      <c r="AG19" s="184">
        <f ca="1">+OFFSET('8.2. Aflossingstabel'!$AW15,AG$8-1,0)</f>
        <v>0</v>
      </c>
      <c r="AH19" s="184">
        <f ca="1">+OFFSET('8.2. Aflossingstabel'!$AW15,AH$8-1,0)</f>
        <v>0</v>
      </c>
      <c r="AI19" s="184">
        <f ca="1">+OFFSET('8.2. Aflossingstabel'!$AW15,AI$8-1,0)</f>
        <v>0</v>
      </c>
      <c r="AJ19" s="184">
        <f ca="1">+OFFSET('8.2. Aflossingstabel'!$AW15,AJ$8-1,0)</f>
        <v>0</v>
      </c>
      <c r="AK19" s="184">
        <f ca="1">+OFFSET('8.2. Aflossingstabel'!$AW15,AK$8-1,0)</f>
        <v>0</v>
      </c>
      <c r="AL19" s="184">
        <f ca="1">+OFFSET('8.2. Aflossingstabel'!$AW15,AL$8-1,0)</f>
        <v>0</v>
      </c>
      <c r="AM19" s="184">
        <f ca="1">+OFFSET('8.2. Aflossingstabel'!$AW15,AM$8-1,0)</f>
        <v>0</v>
      </c>
      <c r="AN19" s="184">
        <f ca="1">+OFFSET('8.2. Aflossingstabel'!$AW15,AN$8-1,0)</f>
        <v>0</v>
      </c>
      <c r="AO19" s="184">
        <f ca="1">+OFFSET('8.2. Aflossingstabel'!$AW15,AO$8-1,0)</f>
        <v>0</v>
      </c>
      <c r="AP19" s="193">
        <f ca="1">SUM(AD19:AO19)</f>
        <v>0</v>
      </c>
      <c r="AQ19" s="184">
        <f ca="1">+OFFSET('8.2. Aflossingstabel'!$AW15,AQ$8-1,0)</f>
        <v>0</v>
      </c>
      <c r="AR19" s="184">
        <f ca="1">+OFFSET('8.2. Aflossingstabel'!$AW15,AR$8-1,0)</f>
        <v>0</v>
      </c>
      <c r="AS19" s="184">
        <f ca="1">+OFFSET('8.2. Aflossingstabel'!$AW15,AS$8-1,0)</f>
        <v>0</v>
      </c>
      <c r="AT19" s="184">
        <f ca="1">+OFFSET('8.2. Aflossingstabel'!$AW15,AT$8-1,0)</f>
        <v>0</v>
      </c>
      <c r="AU19" s="184">
        <f ca="1">+OFFSET('8.2. Aflossingstabel'!$AW15,AU$8-1,0)</f>
        <v>0</v>
      </c>
      <c r="AV19" s="184">
        <f ca="1">+OFFSET('8.2. Aflossingstabel'!$AW15,AV$8-1,0)</f>
        <v>0</v>
      </c>
      <c r="AW19" s="184">
        <f ca="1">+OFFSET('8.2. Aflossingstabel'!$AW15,AW$8-1,0)</f>
        <v>0</v>
      </c>
      <c r="AX19" s="184">
        <f ca="1">+OFFSET('8.2. Aflossingstabel'!$AW15,AX$8-1,0)</f>
        <v>0</v>
      </c>
      <c r="AY19" s="184">
        <f ca="1">+OFFSET('8.2. Aflossingstabel'!$AW15,AY$8-1,0)</f>
        <v>0</v>
      </c>
      <c r="AZ19" s="184">
        <f ca="1">+OFFSET('8.2. Aflossingstabel'!$AW15,AZ$8-1,0)</f>
        <v>0</v>
      </c>
      <c r="BA19" s="184">
        <f ca="1">+OFFSET('8.2. Aflossingstabel'!$AW15,BA$8-1,0)</f>
        <v>0</v>
      </c>
      <c r="BB19" s="184">
        <f ca="1">+OFFSET('8.2. Aflossingstabel'!$AW15,BB$8-1,0)</f>
        <v>0</v>
      </c>
      <c r="BC19" s="193">
        <f ca="1">SUM(AQ19:BB19)</f>
        <v>0</v>
      </c>
      <c r="BD19" s="184">
        <f ca="1">+OFFSET('8.2. Aflossingstabel'!$AW15,BD$8-1,0)</f>
        <v>0</v>
      </c>
      <c r="BE19" s="184">
        <f ca="1">+OFFSET('8.2. Aflossingstabel'!$AW15,BE$8-1,0)</f>
        <v>0</v>
      </c>
      <c r="BF19" s="184">
        <f ca="1">+OFFSET('8.2. Aflossingstabel'!$AW15,BF$8-1,0)</f>
        <v>0</v>
      </c>
      <c r="BG19" s="184">
        <f ca="1">+OFFSET('8.2. Aflossingstabel'!$AW15,BG$8-1,0)</f>
        <v>0</v>
      </c>
      <c r="BH19" s="184">
        <f ca="1">+OFFSET('8.2. Aflossingstabel'!$AW15,BH$8-1,0)</f>
        <v>0</v>
      </c>
      <c r="BI19" s="184">
        <f ca="1">+OFFSET('8.2. Aflossingstabel'!$AW15,BI$8-1,0)</f>
        <v>0</v>
      </c>
      <c r="BJ19" s="184">
        <f ca="1">+OFFSET('8.2. Aflossingstabel'!$AW15,BJ$8-1,0)</f>
        <v>0</v>
      </c>
      <c r="BK19" s="184">
        <f ca="1">+OFFSET('8.2. Aflossingstabel'!$AW15,BK$8-1,0)</f>
        <v>0</v>
      </c>
      <c r="BL19" s="184">
        <f ca="1">+OFFSET('8.2. Aflossingstabel'!$AW15,BL$8-1,0)</f>
        <v>0</v>
      </c>
      <c r="BM19" s="184">
        <f ca="1">+OFFSET('8.2. Aflossingstabel'!$AW15,BM$8-1,0)</f>
        <v>0</v>
      </c>
      <c r="BN19" s="184">
        <f ca="1">+OFFSET('8.2. Aflossingstabel'!$AW15,BN$8-1,0)</f>
        <v>0</v>
      </c>
      <c r="BO19" s="184">
        <f ca="1">+OFFSET('8.2. Aflossingstabel'!$AW15,BO$8-1,0)</f>
        <v>0</v>
      </c>
      <c r="BP19" s="193">
        <f ca="1">SUM(BD19:BO19)</f>
        <v>0</v>
      </c>
    </row>
    <row r="20" spans="2:68" s="1" customFormat="1" ht="15" customHeight="1" x14ac:dyDescent="0.25">
      <c r="B20" s="5"/>
      <c r="P20" s="45"/>
      <c r="AC20" s="45"/>
      <c r="AP20" s="45"/>
      <c r="BC20" s="45"/>
      <c r="BP20" s="45"/>
    </row>
    <row r="21" spans="2:68" s="1" customFormat="1" ht="15" customHeight="1" x14ac:dyDescent="0.25">
      <c r="B21" s="194" t="s">
        <v>209</v>
      </c>
      <c r="C21" s="221"/>
      <c r="D21" s="196">
        <f t="shared" ref="D21:O21" si="10">+SUM(D22:D24)</f>
        <v>0</v>
      </c>
      <c r="E21" s="196">
        <f t="shared" ca="1" si="10"/>
        <v>0</v>
      </c>
      <c r="F21" s="196">
        <f t="shared" ca="1" si="10"/>
        <v>0</v>
      </c>
      <c r="G21" s="196">
        <f t="shared" ca="1" si="10"/>
        <v>0</v>
      </c>
      <c r="H21" s="196">
        <f t="shared" ca="1" si="10"/>
        <v>0</v>
      </c>
      <c r="I21" s="196">
        <f t="shared" ca="1" si="10"/>
        <v>0</v>
      </c>
      <c r="J21" s="196">
        <f t="shared" ca="1" si="10"/>
        <v>0</v>
      </c>
      <c r="K21" s="196">
        <f t="shared" ca="1" si="10"/>
        <v>0</v>
      </c>
      <c r="L21" s="196">
        <f t="shared" ca="1" si="10"/>
        <v>0</v>
      </c>
      <c r="M21" s="196">
        <f t="shared" ca="1" si="10"/>
        <v>0</v>
      </c>
      <c r="N21" s="196">
        <f t="shared" ca="1" si="10"/>
        <v>0</v>
      </c>
      <c r="O21" s="196">
        <f t="shared" ca="1" si="10"/>
        <v>0</v>
      </c>
      <c r="P21" s="196">
        <f ca="1">SUM(P22:P24)</f>
        <v>0</v>
      </c>
      <c r="Q21" s="196">
        <f t="shared" ref="Q21:AB21" ca="1" si="11">+SUM(Q22:Q24)</f>
        <v>0</v>
      </c>
      <c r="R21" s="196">
        <f t="shared" ca="1" si="11"/>
        <v>0</v>
      </c>
      <c r="S21" s="196">
        <f t="shared" ca="1" si="11"/>
        <v>0</v>
      </c>
      <c r="T21" s="196">
        <f t="shared" ca="1" si="11"/>
        <v>0</v>
      </c>
      <c r="U21" s="196">
        <f t="shared" ca="1" si="11"/>
        <v>0</v>
      </c>
      <c r="V21" s="196">
        <f t="shared" ca="1" si="11"/>
        <v>0</v>
      </c>
      <c r="W21" s="196">
        <f t="shared" ca="1" si="11"/>
        <v>0</v>
      </c>
      <c r="X21" s="196">
        <f t="shared" ca="1" si="11"/>
        <v>0</v>
      </c>
      <c r="Y21" s="196">
        <f t="shared" ca="1" si="11"/>
        <v>0</v>
      </c>
      <c r="Z21" s="196">
        <f t="shared" ca="1" si="11"/>
        <v>0</v>
      </c>
      <c r="AA21" s="196">
        <f t="shared" ca="1" si="11"/>
        <v>0</v>
      </c>
      <c r="AB21" s="196">
        <f t="shared" ca="1" si="11"/>
        <v>0</v>
      </c>
      <c r="AC21" s="196">
        <f ca="1">SUM(AC22:AC24)</f>
        <v>0</v>
      </c>
      <c r="AD21" s="196">
        <f t="shared" ref="AD21:AO21" ca="1" si="12">+SUM(AD22:AD24)</f>
        <v>0</v>
      </c>
      <c r="AE21" s="196">
        <f t="shared" ca="1" si="12"/>
        <v>0</v>
      </c>
      <c r="AF21" s="196">
        <f t="shared" ca="1" si="12"/>
        <v>0</v>
      </c>
      <c r="AG21" s="196">
        <f t="shared" ca="1" si="12"/>
        <v>0</v>
      </c>
      <c r="AH21" s="196">
        <f t="shared" ca="1" si="12"/>
        <v>0</v>
      </c>
      <c r="AI21" s="196">
        <f t="shared" ca="1" si="12"/>
        <v>0</v>
      </c>
      <c r="AJ21" s="196">
        <f t="shared" ca="1" si="12"/>
        <v>0</v>
      </c>
      <c r="AK21" s="196">
        <f t="shared" ca="1" si="12"/>
        <v>0</v>
      </c>
      <c r="AL21" s="196">
        <f t="shared" ca="1" si="12"/>
        <v>0</v>
      </c>
      <c r="AM21" s="196">
        <f t="shared" ca="1" si="12"/>
        <v>0</v>
      </c>
      <c r="AN21" s="196">
        <f t="shared" ca="1" si="12"/>
        <v>0</v>
      </c>
      <c r="AO21" s="196">
        <f t="shared" ca="1" si="12"/>
        <v>0</v>
      </c>
      <c r="AP21" s="196">
        <f ca="1">SUM(AP22:AP24)</f>
        <v>0</v>
      </c>
      <c r="AQ21" s="196">
        <f t="shared" ref="AQ21:BB21" ca="1" si="13">+SUM(AQ22:AQ24)</f>
        <v>0</v>
      </c>
      <c r="AR21" s="196">
        <f t="shared" ca="1" si="13"/>
        <v>0</v>
      </c>
      <c r="AS21" s="196">
        <f t="shared" ca="1" si="13"/>
        <v>0</v>
      </c>
      <c r="AT21" s="196">
        <f t="shared" ca="1" si="13"/>
        <v>0</v>
      </c>
      <c r="AU21" s="196">
        <f t="shared" ca="1" si="13"/>
        <v>0</v>
      </c>
      <c r="AV21" s="196">
        <f t="shared" ca="1" si="13"/>
        <v>0</v>
      </c>
      <c r="AW21" s="196">
        <f t="shared" ca="1" si="13"/>
        <v>0</v>
      </c>
      <c r="AX21" s="196">
        <f t="shared" ca="1" si="13"/>
        <v>0</v>
      </c>
      <c r="AY21" s="196">
        <f t="shared" ca="1" si="13"/>
        <v>0</v>
      </c>
      <c r="AZ21" s="196">
        <f t="shared" ca="1" si="13"/>
        <v>0</v>
      </c>
      <c r="BA21" s="196">
        <f t="shared" ca="1" si="13"/>
        <v>0</v>
      </c>
      <c r="BB21" s="196">
        <f t="shared" ca="1" si="13"/>
        <v>0</v>
      </c>
      <c r="BC21" s="196">
        <f ca="1">SUM(BC22:BC24)</f>
        <v>0</v>
      </c>
      <c r="BD21" s="196">
        <f t="shared" ref="BD21:BO21" ca="1" si="14">+SUM(BD22:BD24)</f>
        <v>0</v>
      </c>
      <c r="BE21" s="196">
        <f t="shared" ca="1" si="14"/>
        <v>0</v>
      </c>
      <c r="BF21" s="196">
        <f t="shared" ca="1" si="14"/>
        <v>0</v>
      </c>
      <c r="BG21" s="196">
        <f t="shared" ca="1" si="14"/>
        <v>0</v>
      </c>
      <c r="BH21" s="196">
        <f t="shared" ca="1" si="14"/>
        <v>0</v>
      </c>
      <c r="BI21" s="196">
        <f t="shared" ca="1" si="14"/>
        <v>0</v>
      </c>
      <c r="BJ21" s="196">
        <f t="shared" ca="1" si="14"/>
        <v>0</v>
      </c>
      <c r="BK21" s="196">
        <f t="shared" ca="1" si="14"/>
        <v>0</v>
      </c>
      <c r="BL21" s="196">
        <f t="shared" ca="1" si="14"/>
        <v>0</v>
      </c>
      <c r="BM21" s="196">
        <f t="shared" ca="1" si="14"/>
        <v>0</v>
      </c>
      <c r="BN21" s="196">
        <f t="shared" ca="1" si="14"/>
        <v>0</v>
      </c>
      <c r="BO21" s="196">
        <f t="shared" ca="1" si="14"/>
        <v>0</v>
      </c>
      <c r="BP21" s="196">
        <f ca="1">SUM(BP22:BP24)</f>
        <v>0</v>
      </c>
    </row>
    <row r="22" spans="2:68" s="1" customFormat="1" ht="15" customHeight="1" x14ac:dyDescent="0.25">
      <c r="B22" s="223" t="str">
        <f>B12</f>
        <v>Lening 1 - (-)</v>
      </c>
      <c r="C22" s="211"/>
      <c r="D22" s="184">
        <f>'8.2. Aflossingstabel'!$AJ15</f>
        <v>0</v>
      </c>
      <c r="E22" s="184">
        <f ca="1">+OFFSET('8.2. Aflossingstabel'!$AJ15,E$8-1,0)</f>
        <v>0</v>
      </c>
      <c r="F22" s="184">
        <f ca="1">+OFFSET('8.2. Aflossingstabel'!$AJ15,F$8-1,0)</f>
        <v>0</v>
      </c>
      <c r="G22" s="184">
        <f ca="1">+OFFSET('8.2. Aflossingstabel'!$AJ15,G$8-1,0)</f>
        <v>0</v>
      </c>
      <c r="H22" s="184">
        <f ca="1">+OFFSET('8.2. Aflossingstabel'!$AJ15,H$8-1,0)</f>
        <v>0</v>
      </c>
      <c r="I22" s="184">
        <f ca="1">+OFFSET('8.2. Aflossingstabel'!$AJ15,I$8-1,0)</f>
        <v>0</v>
      </c>
      <c r="J22" s="184">
        <f ca="1">+OFFSET('8.2. Aflossingstabel'!$AJ15,J$8-1,0)</f>
        <v>0</v>
      </c>
      <c r="K22" s="184">
        <f ca="1">+OFFSET('8.2. Aflossingstabel'!$AJ15,K$8-1,0)</f>
        <v>0</v>
      </c>
      <c r="L22" s="184">
        <f ca="1">+OFFSET('8.2. Aflossingstabel'!$AJ15,L$8-1,0)</f>
        <v>0</v>
      </c>
      <c r="M22" s="184">
        <f ca="1">+OFFSET('8.2. Aflossingstabel'!$AJ15,M$8-1,0)</f>
        <v>0</v>
      </c>
      <c r="N22" s="184">
        <f ca="1">+OFFSET('8.2. Aflossingstabel'!$AJ15,N$8-1,0)</f>
        <v>0</v>
      </c>
      <c r="O22" s="184">
        <f ca="1">+OFFSET('8.2. Aflossingstabel'!$AJ15,O$8-1,0)</f>
        <v>0</v>
      </c>
      <c r="P22" s="193">
        <f ca="1">SUM(D22:O22)</f>
        <v>0</v>
      </c>
      <c r="Q22" s="184">
        <f ca="1">+OFFSET('8.2. Aflossingstabel'!$AJ15,Q$8-1,0)</f>
        <v>0</v>
      </c>
      <c r="R22" s="184">
        <f ca="1">+OFFSET('8.2. Aflossingstabel'!$AJ15,R$8-1,0)</f>
        <v>0</v>
      </c>
      <c r="S22" s="184">
        <f ca="1">+OFFSET('8.2. Aflossingstabel'!$AJ15,S$8-1,0)</f>
        <v>0</v>
      </c>
      <c r="T22" s="184">
        <f ca="1">+OFFSET('8.2. Aflossingstabel'!$AJ15,T$8-1,0)</f>
        <v>0</v>
      </c>
      <c r="U22" s="184">
        <f ca="1">+OFFSET('8.2. Aflossingstabel'!$AJ15,U$8-1,0)</f>
        <v>0</v>
      </c>
      <c r="V22" s="184">
        <f ca="1">+OFFSET('8.2. Aflossingstabel'!$AJ15,V$8-1,0)</f>
        <v>0</v>
      </c>
      <c r="W22" s="184">
        <f ca="1">+OFFSET('8.2. Aflossingstabel'!$AJ15,W$8-1,0)</f>
        <v>0</v>
      </c>
      <c r="X22" s="184">
        <f ca="1">+OFFSET('8.2. Aflossingstabel'!$AJ15,X$8-1,0)</f>
        <v>0</v>
      </c>
      <c r="Y22" s="184">
        <f ca="1">+OFFSET('8.2. Aflossingstabel'!$AJ15,Y$8-1,0)</f>
        <v>0</v>
      </c>
      <c r="Z22" s="184">
        <f ca="1">+OFFSET('8.2. Aflossingstabel'!$AJ15,Z$8-1,0)</f>
        <v>0</v>
      </c>
      <c r="AA22" s="184">
        <f ca="1">+OFFSET('8.2. Aflossingstabel'!$AJ15,AA$8-1,0)</f>
        <v>0</v>
      </c>
      <c r="AB22" s="184">
        <f ca="1">+OFFSET('8.2. Aflossingstabel'!$AJ15,AB$8-1,0)</f>
        <v>0</v>
      </c>
      <c r="AC22" s="193">
        <f ca="1">SUM(Q22:AB22)</f>
        <v>0</v>
      </c>
      <c r="AD22" s="184">
        <f ca="1">+OFFSET('8.2. Aflossingstabel'!$AJ15,AD$8-1,0)</f>
        <v>0</v>
      </c>
      <c r="AE22" s="184">
        <f ca="1">+OFFSET('8.2. Aflossingstabel'!$AJ15,AE$8-1,0)</f>
        <v>0</v>
      </c>
      <c r="AF22" s="184">
        <f ca="1">+OFFSET('8.2. Aflossingstabel'!$AJ15,AF$8-1,0)</f>
        <v>0</v>
      </c>
      <c r="AG22" s="184">
        <f ca="1">+OFFSET('8.2. Aflossingstabel'!$AJ15,AG$8-1,0)</f>
        <v>0</v>
      </c>
      <c r="AH22" s="184">
        <f ca="1">+OFFSET('8.2. Aflossingstabel'!$AJ15,AH$8-1,0)</f>
        <v>0</v>
      </c>
      <c r="AI22" s="184">
        <f ca="1">+OFFSET('8.2. Aflossingstabel'!$AJ15,AI$8-1,0)</f>
        <v>0</v>
      </c>
      <c r="AJ22" s="184">
        <f ca="1">+OFFSET('8.2. Aflossingstabel'!$AJ15,AJ$8-1,0)</f>
        <v>0</v>
      </c>
      <c r="AK22" s="184">
        <f ca="1">+OFFSET('8.2. Aflossingstabel'!$AJ15,AK$8-1,0)</f>
        <v>0</v>
      </c>
      <c r="AL22" s="184">
        <f ca="1">+OFFSET('8.2. Aflossingstabel'!$AJ15,AL$8-1,0)</f>
        <v>0</v>
      </c>
      <c r="AM22" s="184">
        <f ca="1">+OFFSET('8.2. Aflossingstabel'!$AJ15,AM$8-1,0)</f>
        <v>0</v>
      </c>
      <c r="AN22" s="184">
        <f ca="1">+OFFSET('8.2. Aflossingstabel'!$AJ15,AN$8-1,0)</f>
        <v>0</v>
      </c>
      <c r="AO22" s="184">
        <f ca="1">+OFFSET('8.2. Aflossingstabel'!$AJ15,AO$8-1,0)</f>
        <v>0</v>
      </c>
      <c r="AP22" s="193">
        <f ca="1">SUM(AD22:AO22)</f>
        <v>0</v>
      </c>
      <c r="AQ22" s="184">
        <f ca="1">+OFFSET('8.2. Aflossingstabel'!$AJ15,AQ$8-1,0)</f>
        <v>0</v>
      </c>
      <c r="AR22" s="184">
        <f ca="1">+OFFSET('8.2. Aflossingstabel'!$AJ15,AR$8-1,0)</f>
        <v>0</v>
      </c>
      <c r="AS22" s="184">
        <f ca="1">+OFFSET('8.2. Aflossingstabel'!$AJ15,AS$8-1,0)</f>
        <v>0</v>
      </c>
      <c r="AT22" s="184">
        <f ca="1">+OFFSET('8.2. Aflossingstabel'!$AJ15,AT$8-1,0)</f>
        <v>0</v>
      </c>
      <c r="AU22" s="184">
        <f ca="1">+OFFSET('8.2. Aflossingstabel'!$AJ15,AU$8-1,0)</f>
        <v>0</v>
      </c>
      <c r="AV22" s="184">
        <f ca="1">+OFFSET('8.2. Aflossingstabel'!$AJ15,AV$8-1,0)</f>
        <v>0</v>
      </c>
      <c r="AW22" s="184">
        <f ca="1">+OFFSET('8.2. Aflossingstabel'!$AJ15,AW$8-1,0)</f>
        <v>0</v>
      </c>
      <c r="AX22" s="184">
        <f ca="1">+OFFSET('8.2. Aflossingstabel'!$AJ15,AX$8-1,0)</f>
        <v>0</v>
      </c>
      <c r="AY22" s="184">
        <f ca="1">+OFFSET('8.2. Aflossingstabel'!$AJ15,AY$8-1,0)</f>
        <v>0</v>
      </c>
      <c r="AZ22" s="184">
        <f ca="1">+OFFSET('8.2. Aflossingstabel'!$AJ15,AZ$8-1,0)</f>
        <v>0</v>
      </c>
      <c r="BA22" s="184">
        <f ca="1">+OFFSET('8.2. Aflossingstabel'!$AJ15,BA$8-1,0)</f>
        <v>0</v>
      </c>
      <c r="BB22" s="184">
        <f ca="1">+OFFSET('8.2. Aflossingstabel'!$AJ15,BB$8-1,0)</f>
        <v>0</v>
      </c>
      <c r="BC22" s="193">
        <f ca="1">SUM(AQ22:BB22)</f>
        <v>0</v>
      </c>
      <c r="BD22" s="184">
        <f ca="1">+OFFSET('8.2. Aflossingstabel'!$AJ15,BD$8-1,0)</f>
        <v>0</v>
      </c>
      <c r="BE22" s="184">
        <f ca="1">+OFFSET('8.2. Aflossingstabel'!$AJ15,BE$8-1,0)</f>
        <v>0</v>
      </c>
      <c r="BF22" s="184">
        <f ca="1">+OFFSET('8.2. Aflossingstabel'!$AJ15,BF$8-1,0)</f>
        <v>0</v>
      </c>
      <c r="BG22" s="184">
        <f ca="1">+OFFSET('8.2. Aflossingstabel'!$AJ15,BG$8-1,0)</f>
        <v>0</v>
      </c>
      <c r="BH22" s="184">
        <f ca="1">+OFFSET('8.2. Aflossingstabel'!$AJ15,BH$8-1,0)</f>
        <v>0</v>
      </c>
      <c r="BI22" s="184">
        <f ca="1">+OFFSET('8.2. Aflossingstabel'!$AJ15,BI$8-1,0)</f>
        <v>0</v>
      </c>
      <c r="BJ22" s="184">
        <f ca="1">+OFFSET('8.2. Aflossingstabel'!$AJ15,BJ$8-1,0)</f>
        <v>0</v>
      </c>
      <c r="BK22" s="184">
        <f ca="1">+OFFSET('8.2. Aflossingstabel'!$AJ15,BK$8-1,0)</f>
        <v>0</v>
      </c>
      <c r="BL22" s="184">
        <f ca="1">+OFFSET('8.2. Aflossingstabel'!$AJ15,BL$8-1,0)</f>
        <v>0</v>
      </c>
      <c r="BM22" s="184">
        <f ca="1">+OFFSET('8.2. Aflossingstabel'!$AJ15,BM$8-1,0)</f>
        <v>0</v>
      </c>
      <c r="BN22" s="184">
        <f ca="1">+OFFSET('8.2. Aflossingstabel'!$AJ15,BN$8-1,0)</f>
        <v>0</v>
      </c>
      <c r="BO22" s="184">
        <f ca="1">+OFFSET('8.2. Aflossingstabel'!$AJ15,BO$8-1,0)</f>
        <v>0</v>
      </c>
      <c r="BP22" s="193">
        <f ca="1">SUM(BD22:BO22)</f>
        <v>0</v>
      </c>
    </row>
    <row r="23" spans="2:68" s="1" customFormat="1" ht="15" customHeight="1" x14ac:dyDescent="0.25">
      <c r="B23" s="223" t="str">
        <f>B13</f>
        <v>Lening 2 - (-)</v>
      </c>
      <c r="C23" s="211"/>
      <c r="D23" s="184">
        <f>'8.2. Aflossingstabel'!$AQ15</f>
        <v>0</v>
      </c>
      <c r="E23" s="184">
        <f ca="1">+OFFSET('8.2. Aflossingstabel'!$AQ15,E$8-1,0)</f>
        <v>0</v>
      </c>
      <c r="F23" s="184">
        <f ca="1">+OFFSET('8.2. Aflossingstabel'!$AQ15,F$8-1,0)</f>
        <v>0</v>
      </c>
      <c r="G23" s="184">
        <f ca="1">+OFFSET('8.2. Aflossingstabel'!$AQ15,G$8-1,0)</f>
        <v>0</v>
      </c>
      <c r="H23" s="184">
        <f ca="1">+OFFSET('8.2. Aflossingstabel'!$AQ15,H$8-1,0)</f>
        <v>0</v>
      </c>
      <c r="I23" s="184">
        <f ca="1">+OFFSET('8.2. Aflossingstabel'!$AQ15,I$8-1,0)</f>
        <v>0</v>
      </c>
      <c r="J23" s="184">
        <f ca="1">+OFFSET('8.2. Aflossingstabel'!$AQ15,J$8-1,0)</f>
        <v>0</v>
      </c>
      <c r="K23" s="184">
        <f ca="1">+OFFSET('8.2. Aflossingstabel'!$AQ15,K$8-1,0)</f>
        <v>0</v>
      </c>
      <c r="L23" s="184">
        <f ca="1">+OFFSET('8.2. Aflossingstabel'!$AQ15,L$8-1,0)</f>
        <v>0</v>
      </c>
      <c r="M23" s="184">
        <f ca="1">+OFFSET('8.2. Aflossingstabel'!$AQ15,M$8-1,0)</f>
        <v>0</v>
      </c>
      <c r="N23" s="184">
        <f ca="1">+OFFSET('8.2. Aflossingstabel'!$AQ15,N$8-1,0)</f>
        <v>0</v>
      </c>
      <c r="O23" s="184">
        <f ca="1">+OFFSET('8.2. Aflossingstabel'!$AQ15,O$8-1,0)</f>
        <v>0</v>
      </c>
      <c r="P23" s="193">
        <f ca="1">SUM(D23:O23)</f>
        <v>0</v>
      </c>
      <c r="Q23" s="184">
        <f ca="1">+OFFSET('8.2. Aflossingstabel'!$AQ15,Q$8-1,0)</f>
        <v>0</v>
      </c>
      <c r="R23" s="184">
        <f ca="1">+OFFSET('8.2. Aflossingstabel'!$AQ15,R$8-1,0)</f>
        <v>0</v>
      </c>
      <c r="S23" s="184">
        <f ca="1">+OFFSET('8.2. Aflossingstabel'!$AQ15,S$8-1,0)</f>
        <v>0</v>
      </c>
      <c r="T23" s="184">
        <f ca="1">+OFFSET('8.2. Aflossingstabel'!$AQ15,T$8-1,0)</f>
        <v>0</v>
      </c>
      <c r="U23" s="184">
        <f ca="1">+OFFSET('8.2. Aflossingstabel'!$AQ15,U$8-1,0)</f>
        <v>0</v>
      </c>
      <c r="V23" s="184">
        <f ca="1">+OFFSET('8.2. Aflossingstabel'!$AQ15,V$8-1,0)</f>
        <v>0</v>
      </c>
      <c r="W23" s="184">
        <f ca="1">+OFFSET('8.2. Aflossingstabel'!$AQ15,W$8-1,0)</f>
        <v>0</v>
      </c>
      <c r="X23" s="184">
        <f ca="1">+OFFSET('8.2. Aflossingstabel'!$AQ15,X$8-1,0)</f>
        <v>0</v>
      </c>
      <c r="Y23" s="184">
        <f ca="1">+OFFSET('8.2. Aflossingstabel'!$AQ15,Y$8-1,0)</f>
        <v>0</v>
      </c>
      <c r="Z23" s="184">
        <f ca="1">+OFFSET('8.2. Aflossingstabel'!$AQ15,Z$8-1,0)</f>
        <v>0</v>
      </c>
      <c r="AA23" s="184">
        <f ca="1">+OFFSET('8.2. Aflossingstabel'!$AQ15,AA$8-1,0)</f>
        <v>0</v>
      </c>
      <c r="AB23" s="184">
        <f ca="1">+OFFSET('8.2. Aflossingstabel'!$AQ15,AB$8-1,0)</f>
        <v>0</v>
      </c>
      <c r="AC23" s="193">
        <f ca="1">SUM(Q23:AB23)</f>
        <v>0</v>
      </c>
      <c r="AD23" s="184">
        <f ca="1">+OFFSET('8.2. Aflossingstabel'!$AQ15,AD$8-1,0)</f>
        <v>0</v>
      </c>
      <c r="AE23" s="184">
        <f ca="1">+OFFSET('8.2. Aflossingstabel'!$AQ15,AE$8-1,0)</f>
        <v>0</v>
      </c>
      <c r="AF23" s="184">
        <f ca="1">+OFFSET('8.2. Aflossingstabel'!$AQ15,AF$8-1,0)</f>
        <v>0</v>
      </c>
      <c r="AG23" s="184">
        <f ca="1">+OFFSET('8.2. Aflossingstabel'!$AQ15,AG$8-1,0)</f>
        <v>0</v>
      </c>
      <c r="AH23" s="184">
        <f ca="1">+OFFSET('8.2. Aflossingstabel'!$AQ15,AH$8-1,0)</f>
        <v>0</v>
      </c>
      <c r="AI23" s="184">
        <f ca="1">+OFFSET('8.2. Aflossingstabel'!$AQ15,AI$8-1,0)</f>
        <v>0</v>
      </c>
      <c r="AJ23" s="184">
        <f ca="1">+OFFSET('8.2. Aflossingstabel'!$AQ15,AJ$8-1,0)</f>
        <v>0</v>
      </c>
      <c r="AK23" s="184">
        <f ca="1">+OFFSET('8.2. Aflossingstabel'!$AQ15,AK$8-1,0)</f>
        <v>0</v>
      </c>
      <c r="AL23" s="184">
        <f ca="1">+OFFSET('8.2. Aflossingstabel'!$AQ15,AL$8-1,0)</f>
        <v>0</v>
      </c>
      <c r="AM23" s="184">
        <f ca="1">+OFFSET('8.2. Aflossingstabel'!$AQ15,AM$8-1,0)</f>
        <v>0</v>
      </c>
      <c r="AN23" s="184">
        <f ca="1">+OFFSET('8.2. Aflossingstabel'!$AQ15,AN$8-1,0)</f>
        <v>0</v>
      </c>
      <c r="AO23" s="184">
        <f ca="1">+OFFSET('8.2. Aflossingstabel'!$AQ15,AO$8-1,0)</f>
        <v>0</v>
      </c>
      <c r="AP23" s="193">
        <f ca="1">SUM(AD23:AO23)</f>
        <v>0</v>
      </c>
      <c r="AQ23" s="184">
        <f ca="1">+OFFSET('8.2. Aflossingstabel'!$AQ15,AQ$8-1,0)</f>
        <v>0</v>
      </c>
      <c r="AR23" s="184">
        <f ca="1">+OFFSET('8.2. Aflossingstabel'!$AQ15,AR$8-1,0)</f>
        <v>0</v>
      </c>
      <c r="AS23" s="184">
        <f ca="1">+OFFSET('8.2. Aflossingstabel'!$AQ15,AS$8-1,0)</f>
        <v>0</v>
      </c>
      <c r="AT23" s="184">
        <f ca="1">+OFFSET('8.2. Aflossingstabel'!$AQ15,AT$8-1,0)</f>
        <v>0</v>
      </c>
      <c r="AU23" s="184">
        <f ca="1">+OFFSET('8.2. Aflossingstabel'!$AQ15,AU$8-1,0)</f>
        <v>0</v>
      </c>
      <c r="AV23" s="184">
        <f ca="1">+OFFSET('8.2. Aflossingstabel'!$AQ15,AV$8-1,0)</f>
        <v>0</v>
      </c>
      <c r="AW23" s="184">
        <f ca="1">+OFFSET('8.2. Aflossingstabel'!$AQ15,AW$8-1,0)</f>
        <v>0</v>
      </c>
      <c r="AX23" s="184">
        <f ca="1">+OFFSET('8.2. Aflossingstabel'!$AQ15,AX$8-1,0)</f>
        <v>0</v>
      </c>
      <c r="AY23" s="184">
        <f ca="1">+OFFSET('8.2. Aflossingstabel'!$AQ15,AY$8-1,0)</f>
        <v>0</v>
      </c>
      <c r="AZ23" s="184">
        <f ca="1">+OFFSET('8.2. Aflossingstabel'!$AQ15,AZ$8-1,0)</f>
        <v>0</v>
      </c>
      <c r="BA23" s="184">
        <f ca="1">+OFFSET('8.2. Aflossingstabel'!$AQ15,BA$8-1,0)</f>
        <v>0</v>
      </c>
      <c r="BB23" s="184">
        <f ca="1">+OFFSET('8.2. Aflossingstabel'!$AQ15,BB$8-1,0)</f>
        <v>0</v>
      </c>
      <c r="BC23" s="193">
        <f ca="1">SUM(AQ23:BB23)</f>
        <v>0</v>
      </c>
      <c r="BD23" s="184">
        <f ca="1">+OFFSET('8.2. Aflossingstabel'!$AQ15,BD$8-1,0)</f>
        <v>0</v>
      </c>
      <c r="BE23" s="184">
        <f ca="1">+OFFSET('8.2. Aflossingstabel'!$AQ15,BE$8-1,0)</f>
        <v>0</v>
      </c>
      <c r="BF23" s="184">
        <f ca="1">+OFFSET('8.2. Aflossingstabel'!$AQ15,BF$8-1,0)</f>
        <v>0</v>
      </c>
      <c r="BG23" s="184">
        <f ca="1">+OFFSET('8.2. Aflossingstabel'!$AQ15,BG$8-1,0)</f>
        <v>0</v>
      </c>
      <c r="BH23" s="184">
        <f ca="1">+OFFSET('8.2. Aflossingstabel'!$AQ15,BH$8-1,0)</f>
        <v>0</v>
      </c>
      <c r="BI23" s="184">
        <f ca="1">+OFFSET('8.2. Aflossingstabel'!$AQ15,BI$8-1,0)</f>
        <v>0</v>
      </c>
      <c r="BJ23" s="184">
        <f ca="1">+OFFSET('8.2. Aflossingstabel'!$AQ15,BJ$8-1,0)</f>
        <v>0</v>
      </c>
      <c r="BK23" s="184">
        <f ca="1">+OFFSET('8.2. Aflossingstabel'!$AQ15,BK$8-1,0)</f>
        <v>0</v>
      </c>
      <c r="BL23" s="184">
        <f ca="1">+OFFSET('8.2. Aflossingstabel'!$AQ15,BL$8-1,0)</f>
        <v>0</v>
      </c>
      <c r="BM23" s="184">
        <f ca="1">+OFFSET('8.2. Aflossingstabel'!$AQ15,BM$8-1,0)</f>
        <v>0</v>
      </c>
      <c r="BN23" s="184">
        <f ca="1">+OFFSET('8.2. Aflossingstabel'!$AQ15,BN$8-1,0)</f>
        <v>0</v>
      </c>
      <c r="BO23" s="184">
        <f ca="1">+OFFSET('8.2. Aflossingstabel'!$AQ15,BO$8-1,0)</f>
        <v>0</v>
      </c>
      <c r="BP23" s="193">
        <f ca="1">SUM(BD23:BO23)</f>
        <v>0</v>
      </c>
    </row>
    <row r="24" spans="2:68" s="1" customFormat="1" ht="15" customHeight="1" x14ac:dyDescent="0.25">
      <c r="B24" s="223" t="str">
        <f>B14</f>
        <v>Lening 3 - (-)</v>
      </c>
      <c r="C24" s="211"/>
      <c r="D24" s="184">
        <f>'8.2. Aflossingstabel'!$AX15</f>
        <v>0</v>
      </c>
      <c r="E24" s="184">
        <f ca="1">+OFFSET('8.2. Aflossingstabel'!$AX15,E$8-1,0)</f>
        <v>0</v>
      </c>
      <c r="F24" s="184">
        <f ca="1">+OFFSET('8.2. Aflossingstabel'!$AX15,F$8-1,0)</f>
        <v>0</v>
      </c>
      <c r="G24" s="184">
        <f ca="1">+OFFSET('8.2. Aflossingstabel'!$AX15,G$8-1,0)</f>
        <v>0</v>
      </c>
      <c r="H24" s="184">
        <f ca="1">+OFFSET('8.2. Aflossingstabel'!$AX15,H$8-1,0)</f>
        <v>0</v>
      </c>
      <c r="I24" s="184">
        <f ca="1">+OFFSET('8.2. Aflossingstabel'!$AX15,I$8-1,0)</f>
        <v>0</v>
      </c>
      <c r="J24" s="184">
        <f ca="1">+OFFSET('8.2. Aflossingstabel'!$AX15,J$8-1,0)</f>
        <v>0</v>
      </c>
      <c r="K24" s="184">
        <f ca="1">+OFFSET('8.2. Aflossingstabel'!$AX15,K$8-1,0)</f>
        <v>0</v>
      </c>
      <c r="L24" s="184">
        <f ca="1">+OFFSET('8.2. Aflossingstabel'!$AX15,L$8-1,0)</f>
        <v>0</v>
      </c>
      <c r="M24" s="184">
        <f ca="1">+OFFSET('8.2. Aflossingstabel'!$AX15,M$8-1,0)</f>
        <v>0</v>
      </c>
      <c r="N24" s="184">
        <f ca="1">+OFFSET('8.2. Aflossingstabel'!$AX15,N$8-1,0)</f>
        <v>0</v>
      </c>
      <c r="O24" s="184">
        <f ca="1">+OFFSET('8.2. Aflossingstabel'!$AX15,O$8-1,0)</f>
        <v>0</v>
      </c>
      <c r="P24" s="193">
        <f ca="1">SUM(D24:O24)</f>
        <v>0</v>
      </c>
      <c r="Q24" s="184">
        <f ca="1">+OFFSET('8.2. Aflossingstabel'!$AX15,Q$8-1,0)</f>
        <v>0</v>
      </c>
      <c r="R24" s="184">
        <f ca="1">+OFFSET('8.2. Aflossingstabel'!$AX15,R$8-1,0)</f>
        <v>0</v>
      </c>
      <c r="S24" s="184">
        <f ca="1">+OFFSET('8.2. Aflossingstabel'!$AX15,S$8-1,0)</f>
        <v>0</v>
      </c>
      <c r="T24" s="184">
        <f ca="1">+OFFSET('8.2. Aflossingstabel'!$AX15,T$8-1,0)</f>
        <v>0</v>
      </c>
      <c r="U24" s="184">
        <f ca="1">+OFFSET('8.2. Aflossingstabel'!$AX15,U$8-1,0)</f>
        <v>0</v>
      </c>
      <c r="V24" s="184">
        <f ca="1">+OFFSET('8.2. Aflossingstabel'!$AX15,V$8-1,0)</f>
        <v>0</v>
      </c>
      <c r="W24" s="184">
        <f ca="1">+OFFSET('8.2. Aflossingstabel'!$AX15,W$8-1,0)</f>
        <v>0</v>
      </c>
      <c r="X24" s="184">
        <f ca="1">+OFFSET('8.2. Aflossingstabel'!$AX15,X$8-1,0)</f>
        <v>0</v>
      </c>
      <c r="Y24" s="184">
        <f ca="1">+OFFSET('8.2. Aflossingstabel'!$AX15,Y$8-1,0)</f>
        <v>0</v>
      </c>
      <c r="Z24" s="184">
        <f ca="1">+OFFSET('8.2. Aflossingstabel'!$AX15,Z$8-1,0)</f>
        <v>0</v>
      </c>
      <c r="AA24" s="184">
        <f ca="1">+OFFSET('8.2. Aflossingstabel'!$AX15,AA$8-1,0)</f>
        <v>0</v>
      </c>
      <c r="AB24" s="184">
        <f ca="1">+OFFSET('8.2. Aflossingstabel'!$AX15,AB$8-1,0)</f>
        <v>0</v>
      </c>
      <c r="AC24" s="193">
        <f ca="1">SUM(Q24:AB24)</f>
        <v>0</v>
      </c>
      <c r="AD24" s="184">
        <f ca="1">+OFFSET('8.2. Aflossingstabel'!$AX15,AD$8-1,0)</f>
        <v>0</v>
      </c>
      <c r="AE24" s="184">
        <f ca="1">+OFFSET('8.2. Aflossingstabel'!$AX15,AE$8-1,0)</f>
        <v>0</v>
      </c>
      <c r="AF24" s="184">
        <f ca="1">+OFFSET('8.2. Aflossingstabel'!$AX15,AF$8-1,0)</f>
        <v>0</v>
      </c>
      <c r="AG24" s="184">
        <f ca="1">+OFFSET('8.2. Aflossingstabel'!$AX15,AG$8-1,0)</f>
        <v>0</v>
      </c>
      <c r="AH24" s="184">
        <f ca="1">+OFFSET('8.2. Aflossingstabel'!$AX15,AH$8-1,0)</f>
        <v>0</v>
      </c>
      <c r="AI24" s="184">
        <f ca="1">+OFFSET('8.2. Aflossingstabel'!$AX15,AI$8-1,0)</f>
        <v>0</v>
      </c>
      <c r="AJ24" s="184">
        <f ca="1">+OFFSET('8.2. Aflossingstabel'!$AX15,AJ$8-1,0)</f>
        <v>0</v>
      </c>
      <c r="AK24" s="184">
        <f ca="1">+OFFSET('8.2. Aflossingstabel'!$AX15,AK$8-1,0)</f>
        <v>0</v>
      </c>
      <c r="AL24" s="184">
        <f ca="1">+OFFSET('8.2. Aflossingstabel'!$AX15,AL$8-1,0)</f>
        <v>0</v>
      </c>
      <c r="AM24" s="184">
        <f ca="1">+OFFSET('8.2. Aflossingstabel'!$AX15,AM$8-1,0)</f>
        <v>0</v>
      </c>
      <c r="AN24" s="184">
        <f ca="1">+OFFSET('8.2. Aflossingstabel'!$AX15,AN$8-1,0)</f>
        <v>0</v>
      </c>
      <c r="AO24" s="184">
        <f ca="1">+OFFSET('8.2. Aflossingstabel'!$AX15,AO$8-1,0)</f>
        <v>0</v>
      </c>
      <c r="AP24" s="193">
        <f ca="1">SUM(AD24:AO24)</f>
        <v>0</v>
      </c>
      <c r="AQ24" s="184">
        <f ca="1">+OFFSET('8.2. Aflossingstabel'!$AX15,AQ$8-1,0)</f>
        <v>0</v>
      </c>
      <c r="AR24" s="184">
        <f ca="1">+OFFSET('8.2. Aflossingstabel'!$AX15,AR$8-1,0)</f>
        <v>0</v>
      </c>
      <c r="AS24" s="184">
        <f ca="1">+OFFSET('8.2. Aflossingstabel'!$AX15,AS$8-1,0)</f>
        <v>0</v>
      </c>
      <c r="AT24" s="184">
        <f ca="1">+OFFSET('8.2. Aflossingstabel'!$AX15,AT$8-1,0)</f>
        <v>0</v>
      </c>
      <c r="AU24" s="184">
        <f ca="1">+OFFSET('8.2. Aflossingstabel'!$AX15,AU$8-1,0)</f>
        <v>0</v>
      </c>
      <c r="AV24" s="184">
        <f ca="1">+OFFSET('8.2. Aflossingstabel'!$AX15,AV$8-1,0)</f>
        <v>0</v>
      </c>
      <c r="AW24" s="184">
        <f ca="1">+OFFSET('8.2. Aflossingstabel'!$AX15,AW$8-1,0)</f>
        <v>0</v>
      </c>
      <c r="AX24" s="184">
        <f ca="1">+OFFSET('8.2. Aflossingstabel'!$AX15,AX$8-1,0)</f>
        <v>0</v>
      </c>
      <c r="AY24" s="184">
        <f ca="1">+OFFSET('8.2. Aflossingstabel'!$AX15,AY$8-1,0)</f>
        <v>0</v>
      </c>
      <c r="AZ24" s="184">
        <f ca="1">+OFFSET('8.2. Aflossingstabel'!$AX15,AZ$8-1,0)</f>
        <v>0</v>
      </c>
      <c r="BA24" s="184">
        <f ca="1">+OFFSET('8.2. Aflossingstabel'!$AX15,BA$8-1,0)</f>
        <v>0</v>
      </c>
      <c r="BB24" s="184">
        <f ca="1">+OFFSET('8.2. Aflossingstabel'!$AX15,BB$8-1,0)</f>
        <v>0</v>
      </c>
      <c r="BC24" s="193">
        <f ca="1">SUM(AQ24:BB24)</f>
        <v>0</v>
      </c>
      <c r="BD24" s="184">
        <f ca="1">+OFFSET('8.2. Aflossingstabel'!$AX15,BD$8-1,0)</f>
        <v>0</v>
      </c>
      <c r="BE24" s="184">
        <f ca="1">+OFFSET('8.2. Aflossingstabel'!$AX15,BE$8-1,0)</f>
        <v>0</v>
      </c>
      <c r="BF24" s="184">
        <f ca="1">+OFFSET('8.2. Aflossingstabel'!$AX15,BF$8-1,0)</f>
        <v>0</v>
      </c>
      <c r="BG24" s="184">
        <f ca="1">+OFFSET('8.2. Aflossingstabel'!$AX15,BG$8-1,0)</f>
        <v>0</v>
      </c>
      <c r="BH24" s="184">
        <f ca="1">+OFFSET('8.2. Aflossingstabel'!$AX15,BH$8-1,0)</f>
        <v>0</v>
      </c>
      <c r="BI24" s="184">
        <f ca="1">+OFFSET('8.2. Aflossingstabel'!$AX15,BI$8-1,0)</f>
        <v>0</v>
      </c>
      <c r="BJ24" s="184">
        <f ca="1">+OFFSET('8.2. Aflossingstabel'!$AX15,BJ$8-1,0)</f>
        <v>0</v>
      </c>
      <c r="BK24" s="184">
        <f ca="1">+OFFSET('8.2. Aflossingstabel'!$AX15,BK$8-1,0)</f>
        <v>0</v>
      </c>
      <c r="BL24" s="184">
        <f ca="1">+OFFSET('8.2. Aflossingstabel'!$AX15,BL$8-1,0)</f>
        <v>0</v>
      </c>
      <c r="BM24" s="184">
        <f ca="1">+OFFSET('8.2. Aflossingstabel'!$AX15,BM$8-1,0)</f>
        <v>0</v>
      </c>
      <c r="BN24" s="184">
        <f ca="1">+OFFSET('8.2. Aflossingstabel'!$AX15,BN$8-1,0)</f>
        <v>0</v>
      </c>
      <c r="BO24" s="184">
        <f ca="1">+OFFSET('8.2. Aflossingstabel'!$AX15,BO$8-1,0)</f>
        <v>0</v>
      </c>
      <c r="BP24" s="193">
        <f ca="1">SUM(BD24:BO24)</f>
        <v>0</v>
      </c>
    </row>
    <row r="25" spans="2:68" s="1" customFormat="1" ht="15" customHeight="1" x14ac:dyDescent="0.25">
      <c r="B25" s="5"/>
      <c r="P25" s="45"/>
      <c r="AC25" s="45"/>
      <c r="AP25" s="45"/>
      <c r="BC25" s="45"/>
      <c r="BP25" s="45"/>
    </row>
    <row r="26" spans="2:68" s="1" customFormat="1" ht="15" customHeight="1" x14ac:dyDescent="0.25">
      <c r="B26" s="194" t="s">
        <v>210</v>
      </c>
      <c r="C26" s="221"/>
      <c r="D26" s="196">
        <f t="shared" ref="D26:O26" si="15">+SUM(D27:D29)</f>
        <v>0</v>
      </c>
      <c r="E26" s="196">
        <f t="shared" ca="1" si="15"/>
        <v>0</v>
      </c>
      <c r="F26" s="196">
        <f t="shared" ca="1" si="15"/>
        <v>0</v>
      </c>
      <c r="G26" s="196">
        <f t="shared" ca="1" si="15"/>
        <v>0</v>
      </c>
      <c r="H26" s="196">
        <f t="shared" ca="1" si="15"/>
        <v>0</v>
      </c>
      <c r="I26" s="196">
        <f t="shared" ca="1" si="15"/>
        <v>0</v>
      </c>
      <c r="J26" s="196">
        <f t="shared" ca="1" si="15"/>
        <v>0</v>
      </c>
      <c r="K26" s="196">
        <f t="shared" ca="1" si="15"/>
        <v>0</v>
      </c>
      <c r="L26" s="196">
        <f t="shared" ca="1" si="15"/>
        <v>0</v>
      </c>
      <c r="M26" s="196">
        <f t="shared" ca="1" si="15"/>
        <v>0</v>
      </c>
      <c r="N26" s="196">
        <f t="shared" ca="1" si="15"/>
        <v>0</v>
      </c>
      <c r="O26" s="196">
        <f t="shared" ca="1" si="15"/>
        <v>0</v>
      </c>
      <c r="P26" s="196">
        <f ca="1">SUM(P27:P29)</f>
        <v>0</v>
      </c>
      <c r="Q26" s="196">
        <f t="shared" ref="Q26:AB26" ca="1" si="16">+SUM(Q27:Q29)</f>
        <v>0</v>
      </c>
      <c r="R26" s="196">
        <f t="shared" ca="1" si="16"/>
        <v>0</v>
      </c>
      <c r="S26" s="196">
        <f t="shared" ca="1" si="16"/>
        <v>0</v>
      </c>
      <c r="T26" s="196">
        <f t="shared" ca="1" si="16"/>
        <v>0</v>
      </c>
      <c r="U26" s="196">
        <f t="shared" ca="1" si="16"/>
        <v>0</v>
      </c>
      <c r="V26" s="196">
        <f t="shared" ca="1" si="16"/>
        <v>0</v>
      </c>
      <c r="W26" s="196">
        <f t="shared" ca="1" si="16"/>
        <v>0</v>
      </c>
      <c r="X26" s="196">
        <f t="shared" ca="1" si="16"/>
        <v>0</v>
      </c>
      <c r="Y26" s="196">
        <f t="shared" ca="1" si="16"/>
        <v>0</v>
      </c>
      <c r="Z26" s="196">
        <f t="shared" ca="1" si="16"/>
        <v>0</v>
      </c>
      <c r="AA26" s="196">
        <f t="shared" ca="1" si="16"/>
        <v>0</v>
      </c>
      <c r="AB26" s="196">
        <f t="shared" ca="1" si="16"/>
        <v>0</v>
      </c>
      <c r="AC26" s="196">
        <f ca="1">SUM(AC27:AC29)</f>
        <v>0</v>
      </c>
      <c r="AD26" s="196">
        <f t="shared" ref="AD26:AO26" ca="1" si="17">+SUM(AD27:AD29)</f>
        <v>0</v>
      </c>
      <c r="AE26" s="196">
        <f t="shared" ca="1" si="17"/>
        <v>0</v>
      </c>
      <c r="AF26" s="196">
        <f t="shared" ca="1" si="17"/>
        <v>0</v>
      </c>
      <c r="AG26" s="196">
        <f t="shared" ca="1" si="17"/>
        <v>0</v>
      </c>
      <c r="AH26" s="196">
        <f t="shared" ca="1" si="17"/>
        <v>0</v>
      </c>
      <c r="AI26" s="196">
        <f t="shared" ca="1" si="17"/>
        <v>0</v>
      </c>
      <c r="AJ26" s="196">
        <f t="shared" ca="1" si="17"/>
        <v>0</v>
      </c>
      <c r="AK26" s="196">
        <f t="shared" ca="1" si="17"/>
        <v>0</v>
      </c>
      <c r="AL26" s="196">
        <f t="shared" ca="1" si="17"/>
        <v>0</v>
      </c>
      <c r="AM26" s="196">
        <f t="shared" ca="1" si="17"/>
        <v>0</v>
      </c>
      <c r="AN26" s="196">
        <f t="shared" ca="1" si="17"/>
        <v>0</v>
      </c>
      <c r="AO26" s="196">
        <f t="shared" ca="1" si="17"/>
        <v>0</v>
      </c>
      <c r="AP26" s="196">
        <f ca="1">SUM(AP27:AP29)</f>
        <v>0</v>
      </c>
      <c r="AQ26" s="196">
        <f t="shared" ref="AQ26:BB26" ca="1" si="18">+SUM(AQ27:AQ29)</f>
        <v>0</v>
      </c>
      <c r="AR26" s="196">
        <f t="shared" ca="1" si="18"/>
        <v>0</v>
      </c>
      <c r="AS26" s="196">
        <f t="shared" ca="1" si="18"/>
        <v>0</v>
      </c>
      <c r="AT26" s="196">
        <f t="shared" ca="1" si="18"/>
        <v>0</v>
      </c>
      <c r="AU26" s="196">
        <f t="shared" ca="1" si="18"/>
        <v>0</v>
      </c>
      <c r="AV26" s="196">
        <f t="shared" ca="1" si="18"/>
        <v>0</v>
      </c>
      <c r="AW26" s="196">
        <f t="shared" ca="1" si="18"/>
        <v>0</v>
      </c>
      <c r="AX26" s="196">
        <f t="shared" ca="1" si="18"/>
        <v>0</v>
      </c>
      <c r="AY26" s="196">
        <f t="shared" ca="1" si="18"/>
        <v>0</v>
      </c>
      <c r="AZ26" s="196">
        <f t="shared" ca="1" si="18"/>
        <v>0</v>
      </c>
      <c r="BA26" s="196">
        <f t="shared" ca="1" si="18"/>
        <v>0</v>
      </c>
      <c r="BB26" s="196">
        <f t="shared" ca="1" si="18"/>
        <v>0</v>
      </c>
      <c r="BC26" s="196">
        <f ca="1">SUM(BC27:BC29)</f>
        <v>0</v>
      </c>
      <c r="BD26" s="196">
        <f t="shared" ref="BD26:BO26" ca="1" si="19">+SUM(BD27:BD29)</f>
        <v>0</v>
      </c>
      <c r="BE26" s="196">
        <f t="shared" ca="1" si="19"/>
        <v>0</v>
      </c>
      <c r="BF26" s="196">
        <f t="shared" ca="1" si="19"/>
        <v>0</v>
      </c>
      <c r="BG26" s="196">
        <f t="shared" ca="1" si="19"/>
        <v>0</v>
      </c>
      <c r="BH26" s="196">
        <f t="shared" ca="1" si="19"/>
        <v>0</v>
      </c>
      <c r="BI26" s="196">
        <f t="shared" ca="1" si="19"/>
        <v>0</v>
      </c>
      <c r="BJ26" s="196">
        <f t="shared" ca="1" si="19"/>
        <v>0</v>
      </c>
      <c r="BK26" s="196">
        <f t="shared" ca="1" si="19"/>
        <v>0</v>
      </c>
      <c r="BL26" s="196">
        <f t="shared" ca="1" si="19"/>
        <v>0</v>
      </c>
      <c r="BM26" s="196">
        <f t="shared" ca="1" si="19"/>
        <v>0</v>
      </c>
      <c r="BN26" s="196">
        <f t="shared" ca="1" si="19"/>
        <v>0</v>
      </c>
      <c r="BO26" s="196">
        <f t="shared" ca="1" si="19"/>
        <v>0</v>
      </c>
      <c r="BP26" s="196">
        <f ca="1">SUM(BP27:BP29)</f>
        <v>0</v>
      </c>
    </row>
    <row r="27" spans="2:68" s="1" customFormat="1" ht="15" customHeight="1" x14ac:dyDescent="0.25">
      <c r="B27" s="223" t="str">
        <f>B12</f>
        <v>Lening 1 - (-)</v>
      </c>
      <c r="C27" s="211"/>
      <c r="D27" s="184">
        <f t="shared" ref="D27:G29" si="20">+D17+D22</f>
        <v>0</v>
      </c>
      <c r="E27" s="184">
        <f t="shared" ca="1" si="20"/>
        <v>0</v>
      </c>
      <c r="F27" s="184">
        <f t="shared" ca="1" si="20"/>
        <v>0</v>
      </c>
      <c r="G27" s="184">
        <f t="shared" ca="1" si="20"/>
        <v>0</v>
      </c>
      <c r="H27" s="184">
        <f t="shared" ref="H27:O27" ca="1" si="21">+H17+H22</f>
        <v>0</v>
      </c>
      <c r="I27" s="184">
        <f t="shared" ca="1" si="21"/>
        <v>0</v>
      </c>
      <c r="J27" s="184">
        <f t="shared" ca="1" si="21"/>
        <v>0</v>
      </c>
      <c r="K27" s="184">
        <f t="shared" ca="1" si="21"/>
        <v>0</v>
      </c>
      <c r="L27" s="184">
        <f t="shared" ca="1" si="21"/>
        <v>0</v>
      </c>
      <c r="M27" s="184">
        <f t="shared" ca="1" si="21"/>
        <v>0</v>
      </c>
      <c r="N27" s="184">
        <f t="shared" ca="1" si="21"/>
        <v>0</v>
      </c>
      <c r="O27" s="184">
        <f t="shared" ca="1" si="21"/>
        <v>0</v>
      </c>
      <c r="P27" s="193">
        <f ca="1">SUM(D27:O27)</f>
        <v>0</v>
      </c>
      <c r="Q27" s="184">
        <f t="shared" ref="Q27:BO27" ca="1" si="22">+Q17+Q22</f>
        <v>0</v>
      </c>
      <c r="R27" s="184">
        <f t="shared" ca="1" si="22"/>
        <v>0</v>
      </c>
      <c r="S27" s="184">
        <f t="shared" ca="1" si="22"/>
        <v>0</v>
      </c>
      <c r="T27" s="184">
        <f t="shared" ca="1" si="22"/>
        <v>0</v>
      </c>
      <c r="U27" s="184">
        <f t="shared" ca="1" si="22"/>
        <v>0</v>
      </c>
      <c r="V27" s="184">
        <f t="shared" ca="1" si="22"/>
        <v>0</v>
      </c>
      <c r="W27" s="184">
        <f t="shared" ca="1" si="22"/>
        <v>0</v>
      </c>
      <c r="X27" s="184">
        <f t="shared" ca="1" si="22"/>
        <v>0</v>
      </c>
      <c r="Y27" s="184">
        <f t="shared" ca="1" si="22"/>
        <v>0</v>
      </c>
      <c r="Z27" s="184">
        <f t="shared" ca="1" si="22"/>
        <v>0</v>
      </c>
      <c r="AA27" s="184">
        <f t="shared" ca="1" si="22"/>
        <v>0</v>
      </c>
      <c r="AB27" s="184">
        <f t="shared" ca="1" si="22"/>
        <v>0</v>
      </c>
      <c r="AC27" s="193">
        <f ca="1">SUM(Q27:AB27)</f>
        <v>0</v>
      </c>
      <c r="AD27" s="184">
        <f t="shared" ca="1" si="22"/>
        <v>0</v>
      </c>
      <c r="AE27" s="184">
        <f t="shared" ca="1" si="22"/>
        <v>0</v>
      </c>
      <c r="AF27" s="184">
        <f t="shared" ca="1" si="22"/>
        <v>0</v>
      </c>
      <c r="AG27" s="184">
        <f t="shared" ca="1" si="22"/>
        <v>0</v>
      </c>
      <c r="AH27" s="184">
        <f t="shared" ca="1" si="22"/>
        <v>0</v>
      </c>
      <c r="AI27" s="184">
        <f t="shared" ca="1" si="22"/>
        <v>0</v>
      </c>
      <c r="AJ27" s="184">
        <f t="shared" ca="1" si="22"/>
        <v>0</v>
      </c>
      <c r="AK27" s="184">
        <f t="shared" ca="1" si="22"/>
        <v>0</v>
      </c>
      <c r="AL27" s="184">
        <f t="shared" ca="1" si="22"/>
        <v>0</v>
      </c>
      <c r="AM27" s="184">
        <f t="shared" ca="1" si="22"/>
        <v>0</v>
      </c>
      <c r="AN27" s="184">
        <f t="shared" ca="1" si="22"/>
        <v>0</v>
      </c>
      <c r="AO27" s="184">
        <f t="shared" ca="1" si="22"/>
        <v>0</v>
      </c>
      <c r="AP27" s="193">
        <f ca="1">SUM(AD27:AO27)</f>
        <v>0</v>
      </c>
      <c r="AQ27" s="184">
        <f t="shared" ca="1" si="22"/>
        <v>0</v>
      </c>
      <c r="AR27" s="184">
        <f t="shared" ca="1" si="22"/>
        <v>0</v>
      </c>
      <c r="AS27" s="184">
        <f t="shared" ca="1" si="22"/>
        <v>0</v>
      </c>
      <c r="AT27" s="184">
        <f t="shared" ca="1" si="22"/>
        <v>0</v>
      </c>
      <c r="AU27" s="184">
        <f t="shared" ca="1" si="22"/>
        <v>0</v>
      </c>
      <c r="AV27" s="184">
        <f t="shared" ca="1" si="22"/>
        <v>0</v>
      </c>
      <c r="AW27" s="184">
        <f t="shared" ca="1" si="22"/>
        <v>0</v>
      </c>
      <c r="AX27" s="184">
        <f t="shared" ca="1" si="22"/>
        <v>0</v>
      </c>
      <c r="AY27" s="184">
        <f t="shared" ca="1" si="22"/>
        <v>0</v>
      </c>
      <c r="AZ27" s="184">
        <f t="shared" ca="1" si="22"/>
        <v>0</v>
      </c>
      <c r="BA27" s="184">
        <f t="shared" ca="1" si="22"/>
        <v>0</v>
      </c>
      <c r="BB27" s="184">
        <f t="shared" ca="1" si="22"/>
        <v>0</v>
      </c>
      <c r="BC27" s="193">
        <f ca="1">SUM(AQ27:BB27)</f>
        <v>0</v>
      </c>
      <c r="BD27" s="184">
        <f t="shared" ca="1" si="22"/>
        <v>0</v>
      </c>
      <c r="BE27" s="184">
        <f t="shared" ca="1" si="22"/>
        <v>0</v>
      </c>
      <c r="BF27" s="184">
        <f t="shared" ca="1" si="22"/>
        <v>0</v>
      </c>
      <c r="BG27" s="184">
        <f t="shared" ca="1" si="22"/>
        <v>0</v>
      </c>
      <c r="BH27" s="184">
        <f t="shared" ca="1" si="22"/>
        <v>0</v>
      </c>
      <c r="BI27" s="184">
        <f t="shared" ca="1" si="22"/>
        <v>0</v>
      </c>
      <c r="BJ27" s="184">
        <f t="shared" ca="1" si="22"/>
        <v>0</v>
      </c>
      <c r="BK27" s="184">
        <f t="shared" ca="1" si="22"/>
        <v>0</v>
      </c>
      <c r="BL27" s="184">
        <f t="shared" ca="1" si="22"/>
        <v>0</v>
      </c>
      <c r="BM27" s="184">
        <f t="shared" ca="1" si="22"/>
        <v>0</v>
      </c>
      <c r="BN27" s="184">
        <f t="shared" ca="1" si="22"/>
        <v>0</v>
      </c>
      <c r="BO27" s="184">
        <f t="shared" ca="1" si="22"/>
        <v>0</v>
      </c>
      <c r="BP27" s="193">
        <f ca="1">SUM(BD27:BO27)</f>
        <v>0</v>
      </c>
    </row>
    <row r="28" spans="2:68" s="1" customFormat="1" ht="15" customHeight="1" x14ac:dyDescent="0.25">
      <c r="B28" s="223" t="str">
        <f>B13</f>
        <v>Lening 2 - (-)</v>
      </c>
      <c r="C28" s="211"/>
      <c r="D28" s="184">
        <f t="shared" si="20"/>
        <v>0</v>
      </c>
      <c r="E28" s="184">
        <f t="shared" ca="1" si="20"/>
        <v>0</v>
      </c>
      <c r="F28" s="184">
        <f t="shared" ca="1" si="20"/>
        <v>0</v>
      </c>
      <c r="G28" s="184">
        <f t="shared" ca="1" si="20"/>
        <v>0</v>
      </c>
      <c r="H28" s="184">
        <f t="shared" ref="H28:O28" ca="1" si="23">+H18+H23</f>
        <v>0</v>
      </c>
      <c r="I28" s="184">
        <f t="shared" ca="1" si="23"/>
        <v>0</v>
      </c>
      <c r="J28" s="184">
        <f t="shared" ca="1" si="23"/>
        <v>0</v>
      </c>
      <c r="K28" s="184">
        <f t="shared" ca="1" si="23"/>
        <v>0</v>
      </c>
      <c r="L28" s="184">
        <f t="shared" ca="1" si="23"/>
        <v>0</v>
      </c>
      <c r="M28" s="184">
        <f t="shared" ca="1" si="23"/>
        <v>0</v>
      </c>
      <c r="N28" s="184">
        <f t="shared" ca="1" si="23"/>
        <v>0</v>
      </c>
      <c r="O28" s="184">
        <f t="shared" ca="1" si="23"/>
        <v>0</v>
      </c>
      <c r="P28" s="193">
        <f ca="1">SUM(D28:O28)</f>
        <v>0</v>
      </c>
      <c r="Q28" s="184">
        <f t="shared" ref="Q28:BO28" ca="1" si="24">+Q18+Q23</f>
        <v>0</v>
      </c>
      <c r="R28" s="184">
        <f t="shared" ca="1" si="24"/>
        <v>0</v>
      </c>
      <c r="S28" s="184">
        <f t="shared" ca="1" si="24"/>
        <v>0</v>
      </c>
      <c r="T28" s="184">
        <f t="shared" ca="1" si="24"/>
        <v>0</v>
      </c>
      <c r="U28" s="184">
        <f t="shared" ca="1" si="24"/>
        <v>0</v>
      </c>
      <c r="V28" s="184">
        <f t="shared" ca="1" si="24"/>
        <v>0</v>
      </c>
      <c r="W28" s="184">
        <f t="shared" ca="1" si="24"/>
        <v>0</v>
      </c>
      <c r="X28" s="184">
        <f t="shared" ca="1" si="24"/>
        <v>0</v>
      </c>
      <c r="Y28" s="184">
        <f t="shared" ca="1" si="24"/>
        <v>0</v>
      </c>
      <c r="Z28" s="184">
        <f t="shared" ca="1" si="24"/>
        <v>0</v>
      </c>
      <c r="AA28" s="184">
        <f t="shared" ca="1" si="24"/>
        <v>0</v>
      </c>
      <c r="AB28" s="184">
        <f t="shared" ca="1" si="24"/>
        <v>0</v>
      </c>
      <c r="AC28" s="193">
        <f ca="1">SUM(Q28:AB28)</f>
        <v>0</v>
      </c>
      <c r="AD28" s="184">
        <f t="shared" ca="1" si="24"/>
        <v>0</v>
      </c>
      <c r="AE28" s="184">
        <f t="shared" ca="1" si="24"/>
        <v>0</v>
      </c>
      <c r="AF28" s="184">
        <f t="shared" ca="1" si="24"/>
        <v>0</v>
      </c>
      <c r="AG28" s="184">
        <f t="shared" ca="1" si="24"/>
        <v>0</v>
      </c>
      <c r="AH28" s="184">
        <f t="shared" ca="1" si="24"/>
        <v>0</v>
      </c>
      <c r="AI28" s="184">
        <f t="shared" ca="1" si="24"/>
        <v>0</v>
      </c>
      <c r="AJ28" s="184">
        <f t="shared" ca="1" si="24"/>
        <v>0</v>
      </c>
      <c r="AK28" s="184">
        <f t="shared" ca="1" si="24"/>
        <v>0</v>
      </c>
      <c r="AL28" s="184">
        <f t="shared" ca="1" si="24"/>
        <v>0</v>
      </c>
      <c r="AM28" s="184">
        <f t="shared" ca="1" si="24"/>
        <v>0</v>
      </c>
      <c r="AN28" s="184">
        <f t="shared" ca="1" si="24"/>
        <v>0</v>
      </c>
      <c r="AO28" s="184">
        <f t="shared" ca="1" si="24"/>
        <v>0</v>
      </c>
      <c r="AP28" s="193">
        <f ca="1">SUM(AD28:AO28)</f>
        <v>0</v>
      </c>
      <c r="AQ28" s="184">
        <f t="shared" ca="1" si="24"/>
        <v>0</v>
      </c>
      <c r="AR28" s="184">
        <f t="shared" ca="1" si="24"/>
        <v>0</v>
      </c>
      <c r="AS28" s="184">
        <f t="shared" ca="1" si="24"/>
        <v>0</v>
      </c>
      <c r="AT28" s="184">
        <f t="shared" ca="1" si="24"/>
        <v>0</v>
      </c>
      <c r="AU28" s="184">
        <f t="shared" ca="1" si="24"/>
        <v>0</v>
      </c>
      <c r="AV28" s="184">
        <f t="shared" ca="1" si="24"/>
        <v>0</v>
      </c>
      <c r="AW28" s="184">
        <f t="shared" ca="1" si="24"/>
        <v>0</v>
      </c>
      <c r="AX28" s="184">
        <f t="shared" ca="1" si="24"/>
        <v>0</v>
      </c>
      <c r="AY28" s="184">
        <f t="shared" ca="1" si="24"/>
        <v>0</v>
      </c>
      <c r="AZ28" s="184">
        <f t="shared" ca="1" si="24"/>
        <v>0</v>
      </c>
      <c r="BA28" s="184">
        <f t="shared" ca="1" si="24"/>
        <v>0</v>
      </c>
      <c r="BB28" s="184">
        <f t="shared" ca="1" si="24"/>
        <v>0</v>
      </c>
      <c r="BC28" s="193">
        <f ca="1">SUM(AQ28:BB28)</f>
        <v>0</v>
      </c>
      <c r="BD28" s="184">
        <f t="shared" ca="1" si="24"/>
        <v>0</v>
      </c>
      <c r="BE28" s="184">
        <f t="shared" ca="1" si="24"/>
        <v>0</v>
      </c>
      <c r="BF28" s="184">
        <f t="shared" ca="1" si="24"/>
        <v>0</v>
      </c>
      <c r="BG28" s="184">
        <f t="shared" ca="1" si="24"/>
        <v>0</v>
      </c>
      <c r="BH28" s="184">
        <f t="shared" ca="1" si="24"/>
        <v>0</v>
      </c>
      <c r="BI28" s="184">
        <f t="shared" ca="1" si="24"/>
        <v>0</v>
      </c>
      <c r="BJ28" s="184">
        <f t="shared" ca="1" si="24"/>
        <v>0</v>
      </c>
      <c r="BK28" s="184">
        <f t="shared" ca="1" si="24"/>
        <v>0</v>
      </c>
      <c r="BL28" s="184">
        <f t="shared" ca="1" si="24"/>
        <v>0</v>
      </c>
      <c r="BM28" s="184">
        <f t="shared" ca="1" si="24"/>
        <v>0</v>
      </c>
      <c r="BN28" s="184">
        <f t="shared" ca="1" si="24"/>
        <v>0</v>
      </c>
      <c r="BO28" s="184">
        <f t="shared" ca="1" si="24"/>
        <v>0</v>
      </c>
      <c r="BP28" s="193">
        <f ca="1">SUM(BD28:BO28)</f>
        <v>0</v>
      </c>
    </row>
    <row r="29" spans="2:68" s="1" customFormat="1" ht="15" customHeight="1" x14ac:dyDescent="0.25">
      <c r="B29" s="223" t="str">
        <f>B14</f>
        <v>Lening 3 - (-)</v>
      </c>
      <c r="C29" s="211"/>
      <c r="D29" s="184">
        <f t="shared" si="20"/>
        <v>0</v>
      </c>
      <c r="E29" s="184">
        <f t="shared" ca="1" si="20"/>
        <v>0</v>
      </c>
      <c r="F29" s="184">
        <f t="shared" ca="1" si="20"/>
        <v>0</v>
      </c>
      <c r="G29" s="184">
        <f t="shared" ca="1" si="20"/>
        <v>0</v>
      </c>
      <c r="H29" s="184">
        <f t="shared" ref="H29:O29" ca="1" si="25">+H19+H24</f>
        <v>0</v>
      </c>
      <c r="I29" s="184">
        <f t="shared" ca="1" si="25"/>
        <v>0</v>
      </c>
      <c r="J29" s="184">
        <f t="shared" ca="1" si="25"/>
        <v>0</v>
      </c>
      <c r="K29" s="184">
        <f t="shared" ca="1" si="25"/>
        <v>0</v>
      </c>
      <c r="L29" s="184">
        <f t="shared" ca="1" si="25"/>
        <v>0</v>
      </c>
      <c r="M29" s="184">
        <f t="shared" ca="1" si="25"/>
        <v>0</v>
      </c>
      <c r="N29" s="184">
        <f t="shared" ca="1" si="25"/>
        <v>0</v>
      </c>
      <c r="O29" s="184">
        <f t="shared" ca="1" si="25"/>
        <v>0</v>
      </c>
      <c r="P29" s="193">
        <f ca="1">SUM(D29:O29)</f>
        <v>0</v>
      </c>
      <c r="Q29" s="184">
        <f t="shared" ref="Q29:BO29" ca="1" si="26">+Q19+Q24</f>
        <v>0</v>
      </c>
      <c r="R29" s="184">
        <f t="shared" ca="1" si="26"/>
        <v>0</v>
      </c>
      <c r="S29" s="184">
        <f t="shared" ca="1" si="26"/>
        <v>0</v>
      </c>
      <c r="T29" s="184">
        <f t="shared" ca="1" si="26"/>
        <v>0</v>
      </c>
      <c r="U29" s="184">
        <f t="shared" ca="1" si="26"/>
        <v>0</v>
      </c>
      <c r="V29" s="184">
        <f t="shared" ca="1" si="26"/>
        <v>0</v>
      </c>
      <c r="W29" s="184">
        <f t="shared" ca="1" si="26"/>
        <v>0</v>
      </c>
      <c r="X29" s="184">
        <f t="shared" ca="1" si="26"/>
        <v>0</v>
      </c>
      <c r="Y29" s="184">
        <f t="shared" ca="1" si="26"/>
        <v>0</v>
      </c>
      <c r="Z29" s="184">
        <f t="shared" ca="1" si="26"/>
        <v>0</v>
      </c>
      <c r="AA29" s="184">
        <f t="shared" ca="1" si="26"/>
        <v>0</v>
      </c>
      <c r="AB29" s="184">
        <f t="shared" ca="1" si="26"/>
        <v>0</v>
      </c>
      <c r="AC29" s="193">
        <f ca="1">SUM(Q29:AB29)</f>
        <v>0</v>
      </c>
      <c r="AD29" s="184">
        <f t="shared" ca="1" si="26"/>
        <v>0</v>
      </c>
      <c r="AE29" s="184">
        <f t="shared" ca="1" si="26"/>
        <v>0</v>
      </c>
      <c r="AF29" s="184">
        <f t="shared" ca="1" si="26"/>
        <v>0</v>
      </c>
      <c r="AG29" s="184">
        <f t="shared" ca="1" si="26"/>
        <v>0</v>
      </c>
      <c r="AH29" s="184">
        <f t="shared" ca="1" si="26"/>
        <v>0</v>
      </c>
      <c r="AI29" s="184">
        <f t="shared" ca="1" si="26"/>
        <v>0</v>
      </c>
      <c r="AJ29" s="184">
        <f t="shared" ca="1" si="26"/>
        <v>0</v>
      </c>
      <c r="AK29" s="184">
        <f t="shared" ca="1" si="26"/>
        <v>0</v>
      </c>
      <c r="AL29" s="184">
        <f t="shared" ca="1" si="26"/>
        <v>0</v>
      </c>
      <c r="AM29" s="184">
        <f t="shared" ca="1" si="26"/>
        <v>0</v>
      </c>
      <c r="AN29" s="184">
        <f t="shared" ca="1" si="26"/>
        <v>0</v>
      </c>
      <c r="AO29" s="184">
        <f t="shared" ca="1" si="26"/>
        <v>0</v>
      </c>
      <c r="AP29" s="193">
        <f ca="1">SUM(AD29:AO29)</f>
        <v>0</v>
      </c>
      <c r="AQ29" s="184">
        <f t="shared" ca="1" si="26"/>
        <v>0</v>
      </c>
      <c r="AR29" s="184">
        <f t="shared" ca="1" si="26"/>
        <v>0</v>
      </c>
      <c r="AS29" s="184">
        <f t="shared" ca="1" si="26"/>
        <v>0</v>
      </c>
      <c r="AT29" s="184">
        <f t="shared" ca="1" si="26"/>
        <v>0</v>
      </c>
      <c r="AU29" s="184">
        <f t="shared" ca="1" si="26"/>
        <v>0</v>
      </c>
      <c r="AV29" s="184">
        <f t="shared" ca="1" si="26"/>
        <v>0</v>
      </c>
      <c r="AW29" s="184">
        <f t="shared" ca="1" si="26"/>
        <v>0</v>
      </c>
      <c r="AX29" s="184">
        <f t="shared" ca="1" si="26"/>
        <v>0</v>
      </c>
      <c r="AY29" s="184">
        <f t="shared" ca="1" si="26"/>
        <v>0</v>
      </c>
      <c r="AZ29" s="184">
        <f t="shared" ca="1" si="26"/>
        <v>0</v>
      </c>
      <c r="BA29" s="184">
        <f t="shared" ca="1" si="26"/>
        <v>0</v>
      </c>
      <c r="BB29" s="184">
        <f t="shared" ca="1" si="26"/>
        <v>0</v>
      </c>
      <c r="BC29" s="193">
        <f ca="1">SUM(AQ29:BB29)</f>
        <v>0</v>
      </c>
      <c r="BD29" s="184">
        <f t="shared" ca="1" si="26"/>
        <v>0</v>
      </c>
      <c r="BE29" s="184">
        <f t="shared" ca="1" si="26"/>
        <v>0</v>
      </c>
      <c r="BF29" s="184">
        <f t="shared" ca="1" si="26"/>
        <v>0</v>
      </c>
      <c r="BG29" s="184">
        <f t="shared" ca="1" si="26"/>
        <v>0</v>
      </c>
      <c r="BH29" s="184">
        <f t="shared" ca="1" si="26"/>
        <v>0</v>
      </c>
      <c r="BI29" s="184">
        <f t="shared" ca="1" si="26"/>
        <v>0</v>
      </c>
      <c r="BJ29" s="184">
        <f t="shared" ca="1" si="26"/>
        <v>0</v>
      </c>
      <c r="BK29" s="184">
        <f t="shared" ca="1" si="26"/>
        <v>0</v>
      </c>
      <c r="BL29" s="184">
        <f t="shared" ca="1" si="26"/>
        <v>0</v>
      </c>
      <c r="BM29" s="184">
        <f t="shared" ca="1" si="26"/>
        <v>0</v>
      </c>
      <c r="BN29" s="184">
        <f t="shared" ca="1" si="26"/>
        <v>0</v>
      </c>
      <c r="BO29" s="184">
        <f t="shared" ca="1" si="26"/>
        <v>0</v>
      </c>
      <c r="BP29" s="193">
        <f ca="1">SUM(BD29:BO29)</f>
        <v>0</v>
      </c>
    </row>
    <row r="30" spans="2:68" s="1" customFormat="1" ht="15" customHeight="1" x14ac:dyDescent="0.25">
      <c r="B30" s="5"/>
      <c r="P30" s="45"/>
      <c r="AC30" s="45"/>
      <c r="AP30" s="45"/>
      <c r="BC30" s="45"/>
      <c r="BP30" s="45"/>
    </row>
    <row r="31" spans="2:68" s="1" customFormat="1" ht="15" customHeight="1" x14ac:dyDescent="0.25">
      <c r="B31" s="194" t="s">
        <v>193</v>
      </c>
      <c r="C31" s="221"/>
      <c r="D31" s="196">
        <f t="shared" ref="D31:O31" si="27">+SUM(D32:D34)</f>
        <v>0</v>
      </c>
      <c r="E31" s="196">
        <f t="shared" ca="1" si="27"/>
        <v>0</v>
      </c>
      <c r="F31" s="196">
        <f t="shared" ca="1" si="27"/>
        <v>0</v>
      </c>
      <c r="G31" s="196">
        <f t="shared" ca="1" si="27"/>
        <v>0</v>
      </c>
      <c r="H31" s="196">
        <f t="shared" ca="1" si="27"/>
        <v>0</v>
      </c>
      <c r="I31" s="196">
        <f t="shared" ca="1" si="27"/>
        <v>0</v>
      </c>
      <c r="J31" s="196">
        <f t="shared" ca="1" si="27"/>
        <v>0</v>
      </c>
      <c r="K31" s="196">
        <f t="shared" ca="1" si="27"/>
        <v>0</v>
      </c>
      <c r="L31" s="196">
        <f t="shared" ca="1" si="27"/>
        <v>0</v>
      </c>
      <c r="M31" s="196">
        <f t="shared" ca="1" si="27"/>
        <v>0</v>
      </c>
      <c r="N31" s="196">
        <f t="shared" ca="1" si="27"/>
        <v>0</v>
      </c>
      <c r="O31" s="196">
        <f t="shared" ca="1" si="27"/>
        <v>0</v>
      </c>
      <c r="P31" s="213"/>
      <c r="Q31" s="196">
        <f t="shared" ref="Q31:AB31" ca="1" si="28">+SUM(Q32:Q34)</f>
        <v>0</v>
      </c>
      <c r="R31" s="196">
        <f t="shared" ca="1" si="28"/>
        <v>0</v>
      </c>
      <c r="S31" s="196">
        <f t="shared" ca="1" si="28"/>
        <v>0</v>
      </c>
      <c r="T31" s="196">
        <f t="shared" ca="1" si="28"/>
        <v>0</v>
      </c>
      <c r="U31" s="196">
        <f t="shared" ca="1" si="28"/>
        <v>0</v>
      </c>
      <c r="V31" s="196">
        <f t="shared" ca="1" si="28"/>
        <v>0</v>
      </c>
      <c r="W31" s="196">
        <f t="shared" ca="1" si="28"/>
        <v>0</v>
      </c>
      <c r="X31" s="196">
        <f t="shared" ca="1" si="28"/>
        <v>0</v>
      </c>
      <c r="Y31" s="196">
        <f t="shared" ca="1" si="28"/>
        <v>0</v>
      </c>
      <c r="Z31" s="196">
        <f t="shared" ca="1" si="28"/>
        <v>0</v>
      </c>
      <c r="AA31" s="196">
        <f t="shared" ca="1" si="28"/>
        <v>0</v>
      </c>
      <c r="AB31" s="196">
        <f t="shared" ca="1" si="28"/>
        <v>0</v>
      </c>
      <c r="AC31" s="213"/>
      <c r="AD31" s="196">
        <f t="shared" ref="AD31:AO31" ca="1" si="29">+SUM(AD32:AD34)</f>
        <v>0</v>
      </c>
      <c r="AE31" s="196">
        <f t="shared" ca="1" si="29"/>
        <v>0</v>
      </c>
      <c r="AF31" s="196">
        <f t="shared" ca="1" si="29"/>
        <v>0</v>
      </c>
      <c r="AG31" s="196">
        <f t="shared" ca="1" si="29"/>
        <v>0</v>
      </c>
      <c r="AH31" s="196">
        <f t="shared" ca="1" si="29"/>
        <v>0</v>
      </c>
      <c r="AI31" s="196">
        <f t="shared" ca="1" si="29"/>
        <v>0</v>
      </c>
      <c r="AJ31" s="196">
        <f t="shared" ca="1" si="29"/>
        <v>0</v>
      </c>
      <c r="AK31" s="196">
        <f t="shared" ca="1" si="29"/>
        <v>0</v>
      </c>
      <c r="AL31" s="196">
        <f t="shared" ca="1" si="29"/>
        <v>0</v>
      </c>
      <c r="AM31" s="196">
        <f t="shared" ca="1" si="29"/>
        <v>0</v>
      </c>
      <c r="AN31" s="196">
        <f t="shared" ca="1" si="29"/>
        <v>0</v>
      </c>
      <c r="AO31" s="196">
        <f t="shared" ca="1" si="29"/>
        <v>0</v>
      </c>
      <c r="AP31" s="213"/>
      <c r="AQ31" s="196">
        <f t="shared" ref="AQ31:BB31" ca="1" si="30">+SUM(AQ32:AQ34)</f>
        <v>0</v>
      </c>
      <c r="AR31" s="196">
        <f t="shared" ca="1" si="30"/>
        <v>0</v>
      </c>
      <c r="AS31" s="196">
        <f t="shared" ca="1" si="30"/>
        <v>0</v>
      </c>
      <c r="AT31" s="196">
        <f t="shared" ca="1" si="30"/>
        <v>0</v>
      </c>
      <c r="AU31" s="196">
        <f t="shared" ca="1" si="30"/>
        <v>0</v>
      </c>
      <c r="AV31" s="196">
        <f t="shared" ca="1" si="30"/>
        <v>0</v>
      </c>
      <c r="AW31" s="196">
        <f t="shared" ca="1" si="30"/>
        <v>0</v>
      </c>
      <c r="AX31" s="196">
        <f t="shared" ca="1" si="30"/>
        <v>0</v>
      </c>
      <c r="AY31" s="196">
        <f t="shared" ca="1" si="30"/>
        <v>0</v>
      </c>
      <c r="AZ31" s="196">
        <f t="shared" ca="1" si="30"/>
        <v>0</v>
      </c>
      <c r="BA31" s="196">
        <f t="shared" ca="1" si="30"/>
        <v>0</v>
      </c>
      <c r="BB31" s="196">
        <f t="shared" ca="1" si="30"/>
        <v>0</v>
      </c>
      <c r="BC31" s="213"/>
      <c r="BD31" s="196">
        <f t="shared" ref="BD31:BO31" ca="1" si="31">+SUM(BD32:BD34)</f>
        <v>0</v>
      </c>
      <c r="BE31" s="196">
        <f t="shared" ca="1" si="31"/>
        <v>0</v>
      </c>
      <c r="BF31" s="196">
        <f t="shared" ca="1" si="31"/>
        <v>0</v>
      </c>
      <c r="BG31" s="196">
        <f t="shared" ca="1" si="31"/>
        <v>0</v>
      </c>
      <c r="BH31" s="196">
        <f t="shared" ca="1" si="31"/>
        <v>0</v>
      </c>
      <c r="BI31" s="196">
        <f t="shared" ca="1" si="31"/>
        <v>0</v>
      </c>
      <c r="BJ31" s="196">
        <f t="shared" ca="1" si="31"/>
        <v>0</v>
      </c>
      <c r="BK31" s="196">
        <f t="shared" ca="1" si="31"/>
        <v>0</v>
      </c>
      <c r="BL31" s="196">
        <f t="shared" ca="1" si="31"/>
        <v>0</v>
      </c>
      <c r="BM31" s="196">
        <f t="shared" ca="1" si="31"/>
        <v>0</v>
      </c>
      <c r="BN31" s="196">
        <f t="shared" ca="1" si="31"/>
        <v>0</v>
      </c>
      <c r="BO31" s="196">
        <f t="shared" ca="1" si="31"/>
        <v>0</v>
      </c>
      <c r="BP31" s="213"/>
    </row>
    <row r="32" spans="2:68" s="1" customFormat="1" ht="15" customHeight="1" x14ac:dyDescent="0.25">
      <c r="B32" s="223" t="str">
        <f>B12</f>
        <v>Lening 1 - (-)</v>
      </c>
      <c r="C32" s="211"/>
      <c r="D32" s="184">
        <f>+D12-D22</f>
        <v>0</v>
      </c>
      <c r="E32" s="184">
        <f t="shared" ref="E32:G34" ca="1" si="32">+D32+E12-E22</f>
        <v>0</v>
      </c>
      <c r="F32" s="184">
        <f t="shared" ca="1" si="32"/>
        <v>0</v>
      </c>
      <c r="G32" s="184">
        <f t="shared" ca="1" si="32"/>
        <v>0</v>
      </c>
      <c r="H32" s="184">
        <f t="shared" ref="H32:O32" ca="1" si="33">+G32+H12-H22</f>
        <v>0</v>
      </c>
      <c r="I32" s="184">
        <f t="shared" ca="1" si="33"/>
        <v>0</v>
      </c>
      <c r="J32" s="184">
        <f t="shared" ca="1" si="33"/>
        <v>0</v>
      </c>
      <c r="K32" s="184">
        <f t="shared" ca="1" si="33"/>
        <v>0</v>
      </c>
      <c r="L32" s="184">
        <f t="shared" ca="1" si="33"/>
        <v>0</v>
      </c>
      <c r="M32" s="184">
        <f t="shared" ca="1" si="33"/>
        <v>0</v>
      </c>
      <c r="N32" s="184">
        <f t="shared" ca="1" si="33"/>
        <v>0</v>
      </c>
      <c r="O32" s="184">
        <f t="shared" ca="1" si="33"/>
        <v>0</v>
      </c>
      <c r="P32" s="45"/>
      <c r="Q32" s="184">
        <f ca="1">+O32+Q12-Q22</f>
        <v>0</v>
      </c>
      <c r="R32" s="184">
        <f t="shared" ref="R32:BO32" ca="1" si="34">+Q32+R12-R22</f>
        <v>0</v>
      </c>
      <c r="S32" s="184">
        <f t="shared" ca="1" si="34"/>
        <v>0</v>
      </c>
      <c r="T32" s="184">
        <f t="shared" ca="1" si="34"/>
        <v>0</v>
      </c>
      <c r="U32" s="184">
        <f t="shared" ca="1" si="34"/>
        <v>0</v>
      </c>
      <c r="V32" s="184">
        <f t="shared" ca="1" si="34"/>
        <v>0</v>
      </c>
      <c r="W32" s="184">
        <f t="shared" ca="1" si="34"/>
        <v>0</v>
      </c>
      <c r="X32" s="184">
        <f t="shared" ca="1" si="34"/>
        <v>0</v>
      </c>
      <c r="Y32" s="184">
        <f t="shared" ca="1" si="34"/>
        <v>0</v>
      </c>
      <c r="Z32" s="184">
        <f t="shared" ca="1" si="34"/>
        <v>0</v>
      </c>
      <c r="AA32" s="184">
        <f t="shared" ca="1" si="34"/>
        <v>0</v>
      </c>
      <c r="AB32" s="184">
        <f t="shared" ca="1" si="34"/>
        <v>0</v>
      </c>
      <c r="AC32" s="45"/>
      <c r="AD32" s="184">
        <f ca="1">+AB32+AD12-AD22</f>
        <v>0</v>
      </c>
      <c r="AE32" s="184">
        <f t="shared" ca="1" si="34"/>
        <v>0</v>
      </c>
      <c r="AF32" s="184">
        <f t="shared" ca="1" si="34"/>
        <v>0</v>
      </c>
      <c r="AG32" s="184">
        <f t="shared" ca="1" si="34"/>
        <v>0</v>
      </c>
      <c r="AH32" s="184">
        <f t="shared" ca="1" si="34"/>
        <v>0</v>
      </c>
      <c r="AI32" s="184">
        <f t="shared" ca="1" si="34"/>
        <v>0</v>
      </c>
      <c r="AJ32" s="184">
        <f t="shared" ca="1" si="34"/>
        <v>0</v>
      </c>
      <c r="AK32" s="184">
        <f t="shared" ca="1" si="34"/>
        <v>0</v>
      </c>
      <c r="AL32" s="184">
        <f t="shared" ca="1" si="34"/>
        <v>0</v>
      </c>
      <c r="AM32" s="184">
        <f t="shared" ca="1" si="34"/>
        <v>0</v>
      </c>
      <c r="AN32" s="184">
        <f t="shared" ca="1" si="34"/>
        <v>0</v>
      </c>
      <c r="AO32" s="184">
        <f t="shared" ca="1" si="34"/>
        <v>0</v>
      </c>
      <c r="AP32" s="45"/>
      <c r="AQ32" s="184">
        <f ca="1">+AO32+AQ12-AQ22</f>
        <v>0</v>
      </c>
      <c r="AR32" s="184">
        <f t="shared" ca="1" si="34"/>
        <v>0</v>
      </c>
      <c r="AS32" s="184">
        <f t="shared" ca="1" si="34"/>
        <v>0</v>
      </c>
      <c r="AT32" s="184">
        <f t="shared" ca="1" si="34"/>
        <v>0</v>
      </c>
      <c r="AU32" s="184">
        <f t="shared" ca="1" si="34"/>
        <v>0</v>
      </c>
      <c r="AV32" s="184">
        <f t="shared" ca="1" si="34"/>
        <v>0</v>
      </c>
      <c r="AW32" s="184">
        <f t="shared" ca="1" si="34"/>
        <v>0</v>
      </c>
      <c r="AX32" s="184">
        <f t="shared" ca="1" si="34"/>
        <v>0</v>
      </c>
      <c r="AY32" s="184">
        <f t="shared" ca="1" si="34"/>
        <v>0</v>
      </c>
      <c r="AZ32" s="184">
        <f t="shared" ca="1" si="34"/>
        <v>0</v>
      </c>
      <c r="BA32" s="184">
        <f t="shared" ca="1" si="34"/>
        <v>0</v>
      </c>
      <c r="BB32" s="184">
        <f t="shared" ca="1" si="34"/>
        <v>0</v>
      </c>
      <c r="BC32" s="45"/>
      <c r="BD32" s="184">
        <f ca="1">+BB32+BD12-BD22</f>
        <v>0</v>
      </c>
      <c r="BE32" s="184">
        <f t="shared" ca="1" si="34"/>
        <v>0</v>
      </c>
      <c r="BF32" s="184">
        <f t="shared" ca="1" si="34"/>
        <v>0</v>
      </c>
      <c r="BG32" s="184">
        <f t="shared" ca="1" si="34"/>
        <v>0</v>
      </c>
      <c r="BH32" s="184">
        <f t="shared" ca="1" si="34"/>
        <v>0</v>
      </c>
      <c r="BI32" s="184">
        <f t="shared" ca="1" si="34"/>
        <v>0</v>
      </c>
      <c r="BJ32" s="184">
        <f t="shared" ca="1" si="34"/>
        <v>0</v>
      </c>
      <c r="BK32" s="184">
        <f t="shared" ca="1" si="34"/>
        <v>0</v>
      </c>
      <c r="BL32" s="184">
        <f t="shared" ca="1" si="34"/>
        <v>0</v>
      </c>
      <c r="BM32" s="184">
        <f t="shared" ca="1" si="34"/>
        <v>0</v>
      </c>
      <c r="BN32" s="184">
        <f t="shared" ca="1" si="34"/>
        <v>0</v>
      </c>
      <c r="BO32" s="184">
        <f t="shared" ca="1" si="34"/>
        <v>0</v>
      </c>
      <c r="BP32" s="45"/>
    </row>
    <row r="33" spans="2:68" s="1" customFormat="1" ht="15" customHeight="1" x14ac:dyDescent="0.25">
      <c r="B33" s="223" t="str">
        <f>B13</f>
        <v>Lening 2 - (-)</v>
      </c>
      <c r="C33" s="211"/>
      <c r="D33" s="184">
        <f>+D13-D23</f>
        <v>0</v>
      </c>
      <c r="E33" s="184">
        <f t="shared" ca="1" si="32"/>
        <v>0</v>
      </c>
      <c r="F33" s="184">
        <f t="shared" ca="1" si="32"/>
        <v>0</v>
      </c>
      <c r="G33" s="184">
        <f t="shared" ca="1" si="32"/>
        <v>0</v>
      </c>
      <c r="H33" s="184">
        <f t="shared" ref="H33:O33" ca="1" si="35">+G33+H13-H23</f>
        <v>0</v>
      </c>
      <c r="I33" s="184">
        <f t="shared" ca="1" si="35"/>
        <v>0</v>
      </c>
      <c r="J33" s="184">
        <f t="shared" ca="1" si="35"/>
        <v>0</v>
      </c>
      <c r="K33" s="184">
        <f t="shared" ca="1" si="35"/>
        <v>0</v>
      </c>
      <c r="L33" s="184">
        <f t="shared" ca="1" si="35"/>
        <v>0</v>
      </c>
      <c r="M33" s="184">
        <f t="shared" ca="1" si="35"/>
        <v>0</v>
      </c>
      <c r="N33" s="184">
        <f t="shared" ca="1" si="35"/>
        <v>0</v>
      </c>
      <c r="O33" s="184">
        <f t="shared" ca="1" si="35"/>
        <v>0</v>
      </c>
      <c r="P33" s="45"/>
      <c r="Q33" s="184">
        <f ca="1">+O33+Q13-Q23</f>
        <v>0</v>
      </c>
      <c r="R33" s="184">
        <f t="shared" ref="R33:BO33" ca="1" si="36">+Q33+R13-R23</f>
        <v>0</v>
      </c>
      <c r="S33" s="184">
        <f t="shared" ca="1" si="36"/>
        <v>0</v>
      </c>
      <c r="T33" s="184">
        <f t="shared" ca="1" si="36"/>
        <v>0</v>
      </c>
      <c r="U33" s="184">
        <f t="shared" ca="1" si="36"/>
        <v>0</v>
      </c>
      <c r="V33" s="184">
        <f t="shared" ca="1" si="36"/>
        <v>0</v>
      </c>
      <c r="W33" s="184">
        <f t="shared" ca="1" si="36"/>
        <v>0</v>
      </c>
      <c r="X33" s="184">
        <f t="shared" ca="1" si="36"/>
        <v>0</v>
      </c>
      <c r="Y33" s="184">
        <f t="shared" ca="1" si="36"/>
        <v>0</v>
      </c>
      <c r="Z33" s="184">
        <f t="shared" ca="1" si="36"/>
        <v>0</v>
      </c>
      <c r="AA33" s="184">
        <f t="shared" ca="1" si="36"/>
        <v>0</v>
      </c>
      <c r="AB33" s="184">
        <f t="shared" ca="1" si="36"/>
        <v>0</v>
      </c>
      <c r="AC33" s="45"/>
      <c r="AD33" s="184">
        <f ca="1">+AB33+AD13-AD23</f>
        <v>0</v>
      </c>
      <c r="AE33" s="184">
        <f t="shared" ca="1" si="36"/>
        <v>0</v>
      </c>
      <c r="AF33" s="184">
        <f t="shared" ca="1" si="36"/>
        <v>0</v>
      </c>
      <c r="AG33" s="184">
        <f t="shared" ca="1" si="36"/>
        <v>0</v>
      </c>
      <c r="AH33" s="184">
        <f t="shared" ca="1" si="36"/>
        <v>0</v>
      </c>
      <c r="AI33" s="184">
        <f t="shared" ca="1" si="36"/>
        <v>0</v>
      </c>
      <c r="AJ33" s="184">
        <f t="shared" ca="1" si="36"/>
        <v>0</v>
      </c>
      <c r="AK33" s="184">
        <f t="shared" ca="1" si="36"/>
        <v>0</v>
      </c>
      <c r="AL33" s="184">
        <f t="shared" ca="1" si="36"/>
        <v>0</v>
      </c>
      <c r="AM33" s="184">
        <f t="shared" ca="1" si="36"/>
        <v>0</v>
      </c>
      <c r="AN33" s="184">
        <f t="shared" ca="1" si="36"/>
        <v>0</v>
      </c>
      <c r="AO33" s="184">
        <f t="shared" ca="1" si="36"/>
        <v>0</v>
      </c>
      <c r="AP33" s="45"/>
      <c r="AQ33" s="184">
        <f ca="1">+AO33+AQ13-AQ23</f>
        <v>0</v>
      </c>
      <c r="AR33" s="184">
        <f t="shared" ca="1" si="36"/>
        <v>0</v>
      </c>
      <c r="AS33" s="184">
        <f t="shared" ca="1" si="36"/>
        <v>0</v>
      </c>
      <c r="AT33" s="184">
        <f t="shared" ca="1" si="36"/>
        <v>0</v>
      </c>
      <c r="AU33" s="184">
        <f t="shared" ca="1" si="36"/>
        <v>0</v>
      </c>
      <c r="AV33" s="184">
        <f t="shared" ca="1" si="36"/>
        <v>0</v>
      </c>
      <c r="AW33" s="184">
        <f t="shared" ca="1" si="36"/>
        <v>0</v>
      </c>
      <c r="AX33" s="184">
        <f t="shared" ca="1" si="36"/>
        <v>0</v>
      </c>
      <c r="AY33" s="184">
        <f t="shared" ca="1" si="36"/>
        <v>0</v>
      </c>
      <c r="AZ33" s="184">
        <f t="shared" ca="1" si="36"/>
        <v>0</v>
      </c>
      <c r="BA33" s="184">
        <f t="shared" ca="1" si="36"/>
        <v>0</v>
      </c>
      <c r="BB33" s="184">
        <f t="shared" ca="1" si="36"/>
        <v>0</v>
      </c>
      <c r="BC33" s="45"/>
      <c r="BD33" s="184">
        <f ca="1">+BB33+BD13-BD23</f>
        <v>0</v>
      </c>
      <c r="BE33" s="184">
        <f t="shared" ca="1" si="36"/>
        <v>0</v>
      </c>
      <c r="BF33" s="184">
        <f t="shared" ca="1" si="36"/>
        <v>0</v>
      </c>
      <c r="BG33" s="184">
        <f t="shared" ca="1" si="36"/>
        <v>0</v>
      </c>
      <c r="BH33" s="184">
        <f t="shared" ca="1" si="36"/>
        <v>0</v>
      </c>
      <c r="BI33" s="184">
        <f t="shared" ca="1" si="36"/>
        <v>0</v>
      </c>
      <c r="BJ33" s="184">
        <f t="shared" ca="1" si="36"/>
        <v>0</v>
      </c>
      <c r="BK33" s="184">
        <f t="shared" ca="1" si="36"/>
        <v>0</v>
      </c>
      <c r="BL33" s="184">
        <f t="shared" ca="1" si="36"/>
        <v>0</v>
      </c>
      <c r="BM33" s="184">
        <f t="shared" ca="1" si="36"/>
        <v>0</v>
      </c>
      <c r="BN33" s="184">
        <f t="shared" ca="1" si="36"/>
        <v>0</v>
      </c>
      <c r="BO33" s="184">
        <f t="shared" ca="1" si="36"/>
        <v>0</v>
      </c>
      <c r="BP33" s="45"/>
    </row>
    <row r="34" spans="2:68" s="1" customFormat="1" ht="15" customHeight="1" x14ac:dyDescent="0.25">
      <c r="B34" s="223" t="str">
        <f>B14</f>
        <v>Lening 3 - (-)</v>
      </c>
      <c r="C34" s="211"/>
      <c r="D34" s="184">
        <f>+D14-D24</f>
        <v>0</v>
      </c>
      <c r="E34" s="184">
        <f t="shared" ca="1" si="32"/>
        <v>0</v>
      </c>
      <c r="F34" s="184">
        <f t="shared" ca="1" si="32"/>
        <v>0</v>
      </c>
      <c r="G34" s="184">
        <f t="shared" ca="1" si="32"/>
        <v>0</v>
      </c>
      <c r="H34" s="184">
        <f t="shared" ref="H34:O34" ca="1" si="37">+G34+H14-H24</f>
        <v>0</v>
      </c>
      <c r="I34" s="184">
        <f t="shared" ca="1" si="37"/>
        <v>0</v>
      </c>
      <c r="J34" s="184">
        <f t="shared" ca="1" si="37"/>
        <v>0</v>
      </c>
      <c r="K34" s="184">
        <f t="shared" ca="1" si="37"/>
        <v>0</v>
      </c>
      <c r="L34" s="184">
        <f t="shared" ca="1" si="37"/>
        <v>0</v>
      </c>
      <c r="M34" s="184">
        <f t="shared" ca="1" si="37"/>
        <v>0</v>
      </c>
      <c r="N34" s="184">
        <f t="shared" ca="1" si="37"/>
        <v>0</v>
      </c>
      <c r="O34" s="184">
        <f t="shared" ca="1" si="37"/>
        <v>0</v>
      </c>
      <c r="P34" s="45"/>
      <c r="Q34" s="184">
        <f ca="1">+O34+Q14-Q24</f>
        <v>0</v>
      </c>
      <c r="R34" s="184">
        <f t="shared" ref="R34:BO34" ca="1" si="38">+Q34+R14-R24</f>
        <v>0</v>
      </c>
      <c r="S34" s="184">
        <f t="shared" ca="1" si="38"/>
        <v>0</v>
      </c>
      <c r="T34" s="184">
        <f t="shared" ca="1" si="38"/>
        <v>0</v>
      </c>
      <c r="U34" s="184">
        <f t="shared" ca="1" si="38"/>
        <v>0</v>
      </c>
      <c r="V34" s="184">
        <f t="shared" ca="1" si="38"/>
        <v>0</v>
      </c>
      <c r="W34" s="184">
        <f t="shared" ca="1" si="38"/>
        <v>0</v>
      </c>
      <c r="X34" s="184">
        <f t="shared" ca="1" si="38"/>
        <v>0</v>
      </c>
      <c r="Y34" s="184">
        <f t="shared" ca="1" si="38"/>
        <v>0</v>
      </c>
      <c r="Z34" s="184">
        <f t="shared" ca="1" si="38"/>
        <v>0</v>
      </c>
      <c r="AA34" s="184">
        <f t="shared" ca="1" si="38"/>
        <v>0</v>
      </c>
      <c r="AB34" s="184">
        <f t="shared" ca="1" si="38"/>
        <v>0</v>
      </c>
      <c r="AC34" s="45"/>
      <c r="AD34" s="184">
        <f ca="1">+AB34+AD14-AD24</f>
        <v>0</v>
      </c>
      <c r="AE34" s="184">
        <f t="shared" ca="1" si="38"/>
        <v>0</v>
      </c>
      <c r="AF34" s="184">
        <f t="shared" ca="1" si="38"/>
        <v>0</v>
      </c>
      <c r="AG34" s="184">
        <f t="shared" ca="1" si="38"/>
        <v>0</v>
      </c>
      <c r="AH34" s="184">
        <f t="shared" ca="1" si="38"/>
        <v>0</v>
      </c>
      <c r="AI34" s="184">
        <f t="shared" ca="1" si="38"/>
        <v>0</v>
      </c>
      <c r="AJ34" s="184">
        <f t="shared" ca="1" si="38"/>
        <v>0</v>
      </c>
      <c r="AK34" s="184">
        <f t="shared" ca="1" si="38"/>
        <v>0</v>
      </c>
      <c r="AL34" s="184">
        <f t="shared" ca="1" si="38"/>
        <v>0</v>
      </c>
      <c r="AM34" s="184">
        <f t="shared" ca="1" si="38"/>
        <v>0</v>
      </c>
      <c r="AN34" s="184">
        <f t="shared" ca="1" si="38"/>
        <v>0</v>
      </c>
      <c r="AO34" s="184">
        <f t="shared" ca="1" si="38"/>
        <v>0</v>
      </c>
      <c r="AP34" s="45"/>
      <c r="AQ34" s="184">
        <f ca="1">+AO34+AQ14-AQ24</f>
        <v>0</v>
      </c>
      <c r="AR34" s="184">
        <f t="shared" ca="1" si="38"/>
        <v>0</v>
      </c>
      <c r="AS34" s="184">
        <f t="shared" ca="1" si="38"/>
        <v>0</v>
      </c>
      <c r="AT34" s="184">
        <f t="shared" ca="1" si="38"/>
        <v>0</v>
      </c>
      <c r="AU34" s="184">
        <f t="shared" ca="1" si="38"/>
        <v>0</v>
      </c>
      <c r="AV34" s="184">
        <f t="shared" ca="1" si="38"/>
        <v>0</v>
      </c>
      <c r="AW34" s="184">
        <f t="shared" ca="1" si="38"/>
        <v>0</v>
      </c>
      <c r="AX34" s="184">
        <f t="shared" ca="1" si="38"/>
        <v>0</v>
      </c>
      <c r="AY34" s="184">
        <f t="shared" ca="1" si="38"/>
        <v>0</v>
      </c>
      <c r="AZ34" s="184">
        <f t="shared" ca="1" si="38"/>
        <v>0</v>
      </c>
      <c r="BA34" s="184">
        <f t="shared" ca="1" si="38"/>
        <v>0</v>
      </c>
      <c r="BB34" s="184">
        <f t="shared" ca="1" si="38"/>
        <v>0</v>
      </c>
      <c r="BC34" s="45"/>
      <c r="BD34" s="184">
        <f ca="1">+BB34+BD14-BD24</f>
        <v>0</v>
      </c>
      <c r="BE34" s="184">
        <f t="shared" ca="1" si="38"/>
        <v>0</v>
      </c>
      <c r="BF34" s="184">
        <f t="shared" ca="1" si="38"/>
        <v>0</v>
      </c>
      <c r="BG34" s="184">
        <f t="shared" ca="1" si="38"/>
        <v>0</v>
      </c>
      <c r="BH34" s="184">
        <f t="shared" ca="1" si="38"/>
        <v>0</v>
      </c>
      <c r="BI34" s="184">
        <f t="shared" ca="1" si="38"/>
        <v>0</v>
      </c>
      <c r="BJ34" s="184">
        <f t="shared" ca="1" si="38"/>
        <v>0</v>
      </c>
      <c r="BK34" s="184">
        <f t="shared" ca="1" si="38"/>
        <v>0</v>
      </c>
      <c r="BL34" s="184">
        <f t="shared" ca="1" si="38"/>
        <v>0</v>
      </c>
      <c r="BM34" s="184">
        <f t="shared" ca="1" si="38"/>
        <v>0</v>
      </c>
      <c r="BN34" s="184">
        <f t="shared" ca="1" si="38"/>
        <v>0</v>
      </c>
      <c r="BO34" s="184">
        <f t="shared" ca="1" si="38"/>
        <v>0</v>
      </c>
      <c r="BP34" s="45"/>
    </row>
    <row r="35" spans="2:68" s="1" customFormat="1" ht="15" customHeight="1" x14ac:dyDescent="0.25">
      <c r="P35" s="45"/>
      <c r="AC35" s="45"/>
      <c r="AP35" s="45"/>
      <c r="BC35" s="45"/>
      <c r="BP35" s="45"/>
    </row>
    <row r="36" spans="2:68" s="1" customFormat="1" ht="15" customHeight="1" x14ac:dyDescent="0.25">
      <c r="P36" s="45"/>
      <c r="AC36" s="45"/>
      <c r="AP36" s="45"/>
      <c r="BC36" s="45"/>
      <c r="BP36" s="45"/>
    </row>
    <row r="37" spans="2:68" s="1" customFormat="1" ht="15" customHeight="1" x14ac:dyDescent="0.25">
      <c r="P37" s="45"/>
      <c r="AC37" s="45"/>
      <c r="AP37" s="45"/>
      <c r="BC37" s="45"/>
      <c r="BP37" s="45"/>
    </row>
    <row r="38" spans="2:68" s="1" customFormat="1" ht="15" customHeight="1" x14ac:dyDescent="0.25">
      <c r="P38" s="45"/>
      <c r="AC38" s="45"/>
      <c r="AP38" s="45"/>
      <c r="BC38" s="45"/>
      <c r="BP38" s="45"/>
    </row>
    <row r="39" spans="2:68" s="1" customFormat="1" ht="15" customHeight="1" x14ac:dyDescent="0.25">
      <c r="P39" s="45"/>
      <c r="AC39" s="45"/>
      <c r="AP39" s="45"/>
      <c r="BC39" s="45"/>
      <c r="BP39" s="45"/>
    </row>
    <row r="40" spans="2:68" s="1" customFormat="1" ht="15" customHeight="1" x14ac:dyDescent="0.25">
      <c r="P40" s="45"/>
      <c r="AC40" s="45"/>
      <c r="AP40" s="45"/>
      <c r="BC40" s="45"/>
      <c r="BP40" s="45"/>
    </row>
    <row r="41" spans="2:68" s="1" customFormat="1" ht="15" customHeight="1" x14ac:dyDescent="0.25">
      <c r="P41" s="45"/>
      <c r="AC41" s="45"/>
      <c r="AP41" s="45"/>
      <c r="BC41" s="45"/>
      <c r="BP41" s="45"/>
    </row>
    <row r="42" spans="2:68" s="1" customFormat="1" ht="15" customHeight="1" x14ac:dyDescent="0.25">
      <c r="P42" s="45"/>
      <c r="AC42" s="45"/>
      <c r="AP42" s="45"/>
      <c r="BC42" s="45"/>
      <c r="BP42" s="45"/>
    </row>
    <row r="43" spans="2:68" s="1" customFormat="1" ht="15" customHeight="1" x14ac:dyDescent="0.25">
      <c r="P43" s="45"/>
      <c r="AC43" s="45"/>
      <c r="AP43" s="45"/>
      <c r="BC43" s="45"/>
      <c r="BP43" s="45"/>
    </row>
    <row r="44" spans="2:68" s="1" customFormat="1" ht="15" customHeight="1" x14ac:dyDescent="0.25">
      <c r="P44" s="45"/>
      <c r="AC44" s="45"/>
      <c r="AP44" s="45"/>
      <c r="BC44" s="45"/>
      <c r="BP44" s="45"/>
    </row>
    <row r="45" spans="2:68" s="1" customFormat="1" ht="15" customHeight="1" x14ac:dyDescent="0.25">
      <c r="P45" s="45"/>
      <c r="AC45" s="45"/>
      <c r="AP45" s="45"/>
      <c r="BC45" s="45"/>
      <c r="BP45" s="45"/>
    </row>
    <row r="46" spans="2:68" s="1" customFormat="1" ht="15" customHeight="1" x14ac:dyDescent="0.25">
      <c r="P46" s="45"/>
      <c r="AC46" s="45"/>
      <c r="AP46" s="45"/>
      <c r="BC46" s="45"/>
      <c r="BP46" s="45"/>
    </row>
    <row r="47" spans="2:68" s="1" customFormat="1" ht="15" customHeight="1" x14ac:dyDescent="0.25">
      <c r="P47" s="45"/>
      <c r="AC47" s="45"/>
      <c r="AP47" s="45"/>
      <c r="BC47" s="45"/>
      <c r="BP47" s="45"/>
    </row>
    <row r="48" spans="2:68" s="1" customFormat="1" ht="15" customHeight="1" x14ac:dyDescent="0.25">
      <c r="P48" s="45"/>
      <c r="AC48" s="45"/>
      <c r="AP48" s="45"/>
      <c r="BC48" s="45"/>
      <c r="BP48" s="45"/>
    </row>
    <row r="49" spans="16:68" s="1" customFormat="1" ht="15" customHeight="1" x14ac:dyDescent="0.25">
      <c r="P49" s="45"/>
      <c r="AC49" s="45"/>
      <c r="AP49" s="45"/>
      <c r="BC49" s="45"/>
      <c r="BP49" s="45"/>
    </row>
    <row r="50" spans="16:68" s="1" customFormat="1" ht="15" customHeight="1" x14ac:dyDescent="0.25">
      <c r="P50" s="45"/>
      <c r="AC50" s="45"/>
      <c r="AP50" s="45"/>
      <c r="BC50" s="45"/>
      <c r="BP50" s="45"/>
    </row>
    <row r="51" spans="16:68" s="1" customFormat="1" ht="15" customHeight="1" x14ac:dyDescent="0.25">
      <c r="P51" s="45"/>
      <c r="AC51" s="45"/>
      <c r="AP51" s="45"/>
      <c r="BC51" s="45"/>
      <c r="BP51" s="45"/>
    </row>
    <row r="52" spans="16:68" s="1" customFormat="1" ht="15" customHeight="1" x14ac:dyDescent="0.25">
      <c r="P52" s="45"/>
      <c r="AC52" s="45"/>
      <c r="AP52" s="45"/>
      <c r="BC52" s="45"/>
      <c r="BP52" s="45"/>
    </row>
    <row r="53" spans="16:68" s="1" customFormat="1" ht="15" customHeight="1" x14ac:dyDescent="0.25">
      <c r="P53" s="45"/>
      <c r="AC53" s="45"/>
      <c r="AP53" s="45"/>
      <c r="BC53" s="45"/>
      <c r="BP53" s="45"/>
    </row>
    <row r="54" spans="16:68" s="1" customFormat="1" ht="15" customHeight="1" x14ac:dyDescent="0.25">
      <c r="P54" s="45"/>
      <c r="AC54" s="45"/>
      <c r="AP54" s="45"/>
      <c r="BC54" s="45"/>
      <c r="BP54" s="45"/>
    </row>
    <row r="55" spans="16:68" s="1" customFormat="1" ht="15" customHeight="1" x14ac:dyDescent="0.25">
      <c r="P55" s="45"/>
      <c r="AC55" s="45"/>
      <c r="AP55" s="45"/>
      <c r="BC55" s="45"/>
      <c r="BP55" s="45"/>
    </row>
    <row r="56" spans="16:68" s="1" customFormat="1" ht="15" customHeight="1" x14ac:dyDescent="0.25">
      <c r="P56" s="45"/>
      <c r="AC56" s="45"/>
      <c r="AP56" s="45"/>
      <c r="BC56" s="45"/>
      <c r="BP56" s="45"/>
    </row>
    <row r="57" spans="16:68" s="1" customFormat="1" ht="15" customHeight="1" x14ac:dyDescent="0.25">
      <c r="P57" s="45"/>
      <c r="AC57" s="45"/>
      <c r="AP57" s="45"/>
      <c r="BC57" s="45"/>
      <c r="BP57" s="45"/>
    </row>
    <row r="58" spans="16:68" s="1" customFormat="1" ht="15" customHeight="1" x14ac:dyDescent="0.25">
      <c r="P58" s="45"/>
      <c r="AC58" s="45"/>
      <c r="AP58" s="45"/>
      <c r="BC58" s="45"/>
      <c r="BP58" s="45"/>
    </row>
    <row r="59" spans="16:68" s="1" customFormat="1" ht="15" customHeight="1" x14ac:dyDescent="0.25">
      <c r="P59" s="45"/>
      <c r="AC59" s="45"/>
      <c r="AP59" s="45"/>
      <c r="BC59" s="45"/>
      <c r="BP59" s="45"/>
    </row>
    <row r="60" spans="16:68" s="1" customFormat="1" ht="15" customHeight="1" x14ac:dyDescent="0.25">
      <c r="P60" s="45"/>
      <c r="AC60" s="45"/>
      <c r="AP60" s="45"/>
      <c r="BC60" s="45"/>
      <c r="BP60" s="45"/>
    </row>
    <row r="61" spans="16:68" s="1" customFormat="1" ht="15" customHeight="1" x14ac:dyDescent="0.25">
      <c r="P61" s="45"/>
      <c r="AC61" s="45"/>
      <c r="AP61" s="45"/>
      <c r="BC61" s="45"/>
      <c r="BP61" s="45"/>
    </row>
    <row r="62" spans="16:68" s="1" customFormat="1" ht="15" customHeight="1" x14ac:dyDescent="0.25">
      <c r="P62" s="45"/>
      <c r="AC62" s="45"/>
      <c r="AP62" s="45"/>
      <c r="BC62" s="45"/>
      <c r="BP62" s="45"/>
    </row>
    <row r="63" spans="16:68" s="1" customFormat="1" ht="15" customHeight="1" x14ac:dyDescent="0.25">
      <c r="P63" s="45"/>
      <c r="AC63" s="45"/>
      <c r="AP63" s="45"/>
      <c r="BC63" s="45"/>
      <c r="BP63" s="45"/>
    </row>
    <row r="64" spans="16:68" s="1" customFormat="1" ht="15" customHeight="1" x14ac:dyDescent="0.25">
      <c r="P64" s="45"/>
      <c r="AC64" s="45"/>
      <c r="AP64" s="45"/>
      <c r="BC64" s="45"/>
      <c r="BP64" s="45"/>
    </row>
    <row r="65" spans="16:68" s="1" customFormat="1" ht="15" customHeight="1" x14ac:dyDescent="0.25">
      <c r="P65" s="45"/>
      <c r="AC65" s="45"/>
      <c r="AP65" s="45"/>
      <c r="BC65" s="45"/>
      <c r="BP65" s="45"/>
    </row>
    <row r="66" spans="16:68" s="1" customFormat="1" ht="15" customHeight="1" x14ac:dyDescent="0.25">
      <c r="P66" s="45"/>
      <c r="AC66" s="45"/>
      <c r="AP66" s="45"/>
      <c r="BC66" s="45"/>
      <c r="BP66" s="45"/>
    </row>
    <row r="67" spans="16:68" s="1" customFormat="1" ht="15" customHeight="1" x14ac:dyDescent="0.25">
      <c r="P67" s="45"/>
      <c r="AC67" s="45"/>
      <c r="AP67" s="45"/>
      <c r="BC67" s="45"/>
      <c r="BP67" s="45"/>
    </row>
    <row r="68" spans="16:68" s="1" customFormat="1" ht="15" customHeight="1" x14ac:dyDescent="0.25">
      <c r="P68" s="45"/>
      <c r="AC68" s="45"/>
      <c r="AP68" s="45"/>
      <c r="BC68" s="45"/>
      <c r="BP68" s="45"/>
    </row>
    <row r="69" spans="16:68" s="1" customFormat="1" ht="15" customHeight="1" x14ac:dyDescent="0.25">
      <c r="P69" s="45"/>
      <c r="AC69" s="45"/>
      <c r="AP69" s="45"/>
      <c r="BC69" s="45"/>
      <c r="BP69" s="45"/>
    </row>
    <row r="70" spans="16:68" s="1" customFormat="1" ht="15" customHeight="1" x14ac:dyDescent="0.25">
      <c r="P70" s="45"/>
      <c r="AC70" s="45"/>
      <c r="AP70" s="45"/>
      <c r="BC70" s="45"/>
      <c r="BP70" s="45"/>
    </row>
    <row r="71" spans="16:68" s="1" customFormat="1" ht="15" customHeight="1" x14ac:dyDescent="0.25">
      <c r="P71" s="45"/>
      <c r="AC71" s="45"/>
      <c r="AP71" s="45"/>
      <c r="BC71" s="45"/>
      <c r="BP71" s="45"/>
    </row>
    <row r="72" spans="16:68" s="1" customFormat="1" ht="15" customHeight="1" x14ac:dyDescent="0.25">
      <c r="P72" s="45"/>
      <c r="AC72" s="45"/>
      <c r="AP72" s="45"/>
      <c r="BC72" s="45"/>
      <c r="BP72" s="45"/>
    </row>
    <row r="73" spans="16:68" s="1" customFormat="1" ht="15" customHeight="1" x14ac:dyDescent="0.25">
      <c r="P73" s="45"/>
      <c r="AC73" s="45"/>
      <c r="AP73" s="45"/>
      <c r="BC73" s="45"/>
      <c r="BP73" s="45"/>
    </row>
    <row r="74" spans="16:68" s="1" customFormat="1" ht="15" customHeight="1" x14ac:dyDescent="0.25">
      <c r="P74" s="45"/>
      <c r="AC74" s="45"/>
      <c r="AP74" s="45"/>
      <c r="BC74" s="45"/>
      <c r="BP74" s="45"/>
    </row>
    <row r="75" spans="16:68" s="1" customFormat="1" ht="15" customHeight="1" x14ac:dyDescent="0.25">
      <c r="P75" s="45"/>
      <c r="AC75" s="45"/>
      <c r="AP75" s="45"/>
      <c r="BC75" s="45"/>
      <c r="BP75" s="45"/>
    </row>
    <row r="76" spans="16:68" s="1" customFormat="1" ht="15" customHeight="1" x14ac:dyDescent="0.25">
      <c r="P76" s="45"/>
      <c r="AC76" s="45"/>
      <c r="AP76" s="45"/>
      <c r="BC76" s="45"/>
      <c r="BP76" s="45"/>
    </row>
    <row r="77" spans="16:68" s="1" customFormat="1" ht="15" customHeight="1" x14ac:dyDescent="0.25">
      <c r="P77" s="45"/>
      <c r="AC77" s="45"/>
      <c r="AP77" s="45"/>
      <c r="BC77" s="45"/>
      <c r="BP77" s="45"/>
    </row>
    <row r="78" spans="16:68" s="1" customFormat="1" ht="15" customHeight="1" x14ac:dyDescent="0.25">
      <c r="P78" s="45"/>
      <c r="AC78" s="45"/>
      <c r="AP78" s="45"/>
      <c r="BC78" s="45"/>
      <c r="BP78" s="45"/>
    </row>
    <row r="79" spans="16:68" s="1" customFormat="1" ht="15" customHeight="1" x14ac:dyDescent="0.25">
      <c r="P79" s="45"/>
      <c r="AC79" s="45"/>
      <c r="AP79" s="45"/>
      <c r="BC79" s="45"/>
      <c r="BP79" s="45"/>
    </row>
    <row r="80" spans="16:68" s="1" customFormat="1" ht="15" customHeight="1" x14ac:dyDescent="0.25">
      <c r="P80" s="45"/>
      <c r="AC80" s="45"/>
      <c r="AP80" s="45"/>
      <c r="BC80" s="45"/>
      <c r="BP80" s="45"/>
    </row>
    <row r="81" spans="16:68" s="1" customFormat="1" ht="15" customHeight="1" x14ac:dyDescent="0.25">
      <c r="P81" s="45"/>
      <c r="AC81" s="45"/>
      <c r="AP81" s="45"/>
      <c r="BC81" s="45"/>
      <c r="BP81" s="45"/>
    </row>
    <row r="82" spans="16:68" s="1" customFormat="1" ht="15" customHeight="1" x14ac:dyDescent="0.25">
      <c r="P82" s="45"/>
      <c r="AC82" s="45"/>
      <c r="AP82" s="45"/>
      <c r="BC82" s="45"/>
      <c r="BP82" s="45"/>
    </row>
    <row r="83" spans="16:68" s="1" customFormat="1" ht="15" customHeight="1" x14ac:dyDescent="0.25">
      <c r="P83" s="45"/>
      <c r="AC83" s="45"/>
      <c r="AP83" s="45"/>
      <c r="BC83" s="45"/>
      <c r="BP83" s="45"/>
    </row>
    <row r="84" spans="16:68" s="1" customFormat="1" ht="15" customHeight="1" x14ac:dyDescent="0.25">
      <c r="P84" s="45"/>
      <c r="AC84" s="45"/>
      <c r="AP84" s="45"/>
      <c r="BC84" s="45"/>
      <c r="BP84" s="45"/>
    </row>
    <row r="85" spans="16:68" s="1" customFormat="1" ht="15" customHeight="1" x14ac:dyDescent="0.25">
      <c r="P85" s="45"/>
      <c r="AC85" s="45"/>
      <c r="AP85" s="45"/>
      <c r="BC85" s="45"/>
      <c r="BP85" s="45"/>
    </row>
    <row r="86" spans="16:68" s="1" customFormat="1" ht="15" customHeight="1" x14ac:dyDescent="0.25">
      <c r="P86" s="45"/>
      <c r="AC86" s="45"/>
      <c r="AP86" s="45"/>
      <c r="BC86" s="45"/>
      <c r="BP86" s="45"/>
    </row>
    <row r="87" spans="16:68" s="1" customFormat="1" ht="15" customHeight="1" x14ac:dyDescent="0.25">
      <c r="P87" s="45"/>
      <c r="AC87" s="45"/>
      <c r="AP87" s="45"/>
      <c r="BC87" s="45"/>
      <c r="BP87" s="45"/>
    </row>
    <row r="88" spans="16:68" s="1" customFormat="1" ht="15" customHeight="1" x14ac:dyDescent="0.25">
      <c r="P88" s="45"/>
      <c r="AC88" s="45"/>
      <c r="AP88" s="45"/>
      <c r="BC88" s="45"/>
      <c r="BP88" s="45"/>
    </row>
    <row r="89" spans="16:68" s="1" customFormat="1" ht="15" customHeight="1" x14ac:dyDescent="0.25">
      <c r="P89" s="45"/>
      <c r="AC89" s="45"/>
      <c r="AP89" s="45"/>
      <c r="BC89" s="45"/>
      <c r="BP89" s="45"/>
    </row>
    <row r="90" spans="16:68" s="1" customFormat="1" ht="15" customHeight="1" x14ac:dyDescent="0.25">
      <c r="P90" s="45"/>
      <c r="AC90" s="45"/>
      <c r="AP90" s="45"/>
      <c r="BC90" s="45"/>
      <c r="BP90" s="45"/>
    </row>
    <row r="91" spans="16:68" s="1" customFormat="1" ht="15" customHeight="1" x14ac:dyDescent="0.25">
      <c r="P91" s="45"/>
      <c r="AC91" s="45"/>
      <c r="AP91" s="45"/>
      <c r="BC91" s="45"/>
      <c r="BP91" s="45"/>
    </row>
    <row r="92" spans="16:68" s="1" customFormat="1" ht="15" customHeight="1" x14ac:dyDescent="0.25">
      <c r="P92" s="45"/>
      <c r="AC92" s="45"/>
      <c r="AP92" s="45"/>
      <c r="BC92" s="45"/>
      <c r="BP92" s="45"/>
    </row>
    <row r="93" spans="16:68" s="1" customFormat="1" ht="15" customHeight="1" x14ac:dyDescent="0.25">
      <c r="P93" s="45"/>
      <c r="AC93" s="45"/>
      <c r="AP93" s="45"/>
      <c r="BC93" s="45"/>
      <c r="BP93" s="45"/>
    </row>
    <row r="94" spans="16:68" s="1" customFormat="1" ht="15" customHeight="1" x14ac:dyDescent="0.25">
      <c r="P94" s="45"/>
      <c r="AC94" s="45"/>
      <c r="AP94" s="45"/>
      <c r="BC94" s="45"/>
      <c r="BP94" s="45"/>
    </row>
    <row r="95" spans="16:68" s="1" customFormat="1" ht="15" customHeight="1" x14ac:dyDescent="0.25">
      <c r="P95" s="45"/>
      <c r="AC95" s="45"/>
      <c r="AP95" s="45"/>
      <c r="BC95" s="45"/>
      <c r="BP95" s="45"/>
    </row>
    <row r="96" spans="16:68" s="1" customFormat="1" ht="15" customHeight="1" x14ac:dyDescent="0.25">
      <c r="P96" s="45"/>
      <c r="AC96" s="45"/>
      <c r="AP96" s="45"/>
      <c r="BC96" s="45"/>
      <c r="BP96" s="45"/>
    </row>
    <row r="97" spans="16:68" s="1" customFormat="1" ht="15" customHeight="1" x14ac:dyDescent="0.25">
      <c r="P97" s="45"/>
      <c r="AC97" s="45"/>
      <c r="AP97" s="45"/>
      <c r="BC97" s="45"/>
      <c r="BP97" s="45"/>
    </row>
    <row r="98" spans="16:68" s="1" customFormat="1" ht="15" customHeight="1" x14ac:dyDescent="0.25">
      <c r="P98" s="45"/>
      <c r="AC98" s="45"/>
      <c r="AP98" s="45"/>
      <c r="BC98" s="45"/>
      <c r="BP98" s="45"/>
    </row>
    <row r="99" spans="16:68" s="1" customFormat="1" ht="15" customHeight="1" x14ac:dyDescent="0.25">
      <c r="P99" s="45"/>
      <c r="AC99" s="45"/>
      <c r="AP99" s="45"/>
      <c r="BC99" s="45"/>
      <c r="BP99" s="45"/>
    </row>
    <row r="100" spans="16:68" s="1" customFormat="1" ht="15" customHeight="1" x14ac:dyDescent="0.25">
      <c r="P100" s="45"/>
      <c r="AC100" s="45"/>
      <c r="AP100" s="45"/>
      <c r="BC100" s="45"/>
      <c r="BP100" s="45"/>
    </row>
    <row r="101" spans="16:68" s="1" customFormat="1" ht="15" customHeight="1" x14ac:dyDescent="0.25">
      <c r="P101" s="45"/>
      <c r="AC101" s="45"/>
      <c r="AP101" s="45"/>
      <c r="BC101" s="45"/>
      <c r="BP101" s="45"/>
    </row>
    <row r="102" spans="16:68" s="1" customFormat="1" ht="15" customHeight="1" x14ac:dyDescent="0.25">
      <c r="P102" s="45"/>
      <c r="AC102" s="45"/>
      <c r="AP102" s="45"/>
      <c r="BC102" s="45"/>
      <c r="BP102" s="45"/>
    </row>
    <row r="103" spans="16:68" s="1" customFormat="1" ht="15" customHeight="1" x14ac:dyDescent="0.25">
      <c r="P103" s="45"/>
      <c r="AC103" s="45"/>
      <c r="AP103" s="45"/>
      <c r="BC103" s="45"/>
      <c r="BP103" s="45"/>
    </row>
    <row r="104" spans="16:68" s="1" customFormat="1" ht="15" customHeight="1" x14ac:dyDescent="0.25">
      <c r="P104" s="45"/>
      <c r="AC104" s="45"/>
      <c r="AP104" s="45"/>
      <c r="BC104" s="45"/>
      <c r="BP104" s="45"/>
    </row>
    <row r="105" spans="16:68" s="1" customFormat="1" ht="15" customHeight="1" x14ac:dyDescent="0.25">
      <c r="P105" s="45"/>
      <c r="AC105" s="45"/>
      <c r="AP105" s="45"/>
      <c r="BC105" s="45"/>
      <c r="BP105" s="45"/>
    </row>
    <row r="106" spans="16:68" s="1" customFormat="1" ht="15" customHeight="1" x14ac:dyDescent="0.25">
      <c r="P106" s="45"/>
      <c r="AC106" s="45"/>
      <c r="AP106" s="45"/>
      <c r="BC106" s="45"/>
      <c r="BP106" s="45"/>
    </row>
    <row r="107" spans="16:68" s="1" customFormat="1" ht="15" customHeight="1" x14ac:dyDescent="0.25">
      <c r="P107" s="45"/>
      <c r="AC107" s="45"/>
      <c r="AP107" s="45"/>
      <c r="BC107" s="45"/>
      <c r="BP107" s="45"/>
    </row>
    <row r="108" spans="16:68" s="1" customFormat="1" ht="15" customHeight="1" x14ac:dyDescent="0.25">
      <c r="P108" s="45"/>
      <c r="AC108" s="45"/>
      <c r="AP108" s="45"/>
      <c r="BC108" s="45"/>
      <c r="BP108" s="45"/>
    </row>
    <row r="109" spans="16:68" s="1" customFormat="1" ht="15" customHeight="1" x14ac:dyDescent="0.25">
      <c r="P109" s="45"/>
      <c r="AC109" s="45"/>
      <c r="AP109" s="45"/>
      <c r="BC109" s="45"/>
      <c r="BP109" s="45"/>
    </row>
    <row r="110" spans="16:68" s="1" customFormat="1" ht="15" customHeight="1" x14ac:dyDescent="0.25">
      <c r="P110" s="45"/>
      <c r="AC110" s="45"/>
      <c r="AP110" s="45"/>
      <c r="BC110" s="45"/>
      <c r="BP110" s="45"/>
    </row>
    <row r="111" spans="16:68" s="1" customFormat="1" ht="15" customHeight="1" x14ac:dyDescent="0.25">
      <c r="P111" s="45"/>
      <c r="AC111" s="45"/>
      <c r="AP111" s="45"/>
      <c r="BC111" s="45"/>
      <c r="BP111" s="45"/>
    </row>
    <row r="112" spans="16:68" s="1" customFormat="1" ht="15" customHeight="1" x14ac:dyDescent="0.25">
      <c r="P112" s="45"/>
      <c r="AC112" s="45"/>
      <c r="AP112" s="45"/>
      <c r="BC112" s="45"/>
      <c r="BP112" s="45"/>
    </row>
    <row r="113" spans="16:68" s="1" customFormat="1" ht="15" customHeight="1" x14ac:dyDescent="0.25">
      <c r="P113" s="45"/>
      <c r="AC113" s="45"/>
      <c r="AP113" s="45"/>
      <c r="BC113" s="45"/>
      <c r="BP113" s="45"/>
    </row>
    <row r="114" spans="16:68" s="1" customFormat="1" ht="15" customHeight="1" x14ac:dyDescent="0.25">
      <c r="P114" s="45"/>
      <c r="AC114" s="45"/>
      <c r="AP114" s="45"/>
      <c r="BC114" s="45"/>
      <c r="BP114" s="45"/>
    </row>
    <row r="115" spans="16:68" s="1" customFormat="1" ht="15" customHeight="1" x14ac:dyDescent="0.25">
      <c r="P115" s="45"/>
      <c r="AC115" s="45"/>
      <c r="AP115" s="45"/>
      <c r="BC115" s="45"/>
      <c r="BP115" s="45"/>
    </row>
    <row r="116" spans="16:68" s="1" customFormat="1" ht="15" customHeight="1" x14ac:dyDescent="0.25">
      <c r="P116" s="45"/>
      <c r="AC116" s="45"/>
      <c r="AP116" s="45"/>
      <c r="BC116" s="45"/>
      <c r="BP116" s="45"/>
    </row>
    <row r="117" spans="16:68" s="1" customFormat="1" ht="15" customHeight="1" x14ac:dyDescent="0.25">
      <c r="P117" s="45"/>
      <c r="AC117" s="45"/>
      <c r="AP117" s="45"/>
      <c r="BC117" s="45"/>
      <c r="BP117" s="45"/>
    </row>
    <row r="118" spans="16:68" s="1" customFormat="1" ht="15" customHeight="1" x14ac:dyDescent="0.25">
      <c r="P118" s="45"/>
      <c r="AC118" s="45"/>
      <c r="AP118" s="45"/>
      <c r="BC118" s="45"/>
      <c r="BP118" s="45"/>
    </row>
    <row r="119" spans="16:68" s="1" customFormat="1" ht="15" customHeight="1" x14ac:dyDescent="0.25">
      <c r="P119" s="45"/>
      <c r="AC119" s="45"/>
      <c r="AP119" s="45"/>
      <c r="BC119" s="45"/>
      <c r="BP119" s="45"/>
    </row>
    <row r="120" spans="16:68" s="1" customFormat="1" ht="15" customHeight="1" x14ac:dyDescent="0.25">
      <c r="P120" s="45"/>
      <c r="AC120" s="45"/>
      <c r="AP120" s="45"/>
      <c r="BC120" s="45"/>
      <c r="BP120" s="45"/>
    </row>
    <row r="121" spans="16:68" s="1" customFormat="1" ht="15" customHeight="1" x14ac:dyDescent="0.25">
      <c r="P121" s="45"/>
      <c r="AC121" s="45"/>
      <c r="AP121" s="45"/>
      <c r="BC121" s="45"/>
      <c r="BP121" s="45"/>
    </row>
    <row r="122" spans="16:68" s="1" customFormat="1" ht="15" customHeight="1" x14ac:dyDescent="0.25">
      <c r="P122" s="45"/>
      <c r="AC122" s="45"/>
      <c r="AP122" s="45"/>
      <c r="BC122" s="45"/>
      <c r="BP122" s="45"/>
    </row>
    <row r="123" spans="16:68" s="1" customFormat="1" ht="15" customHeight="1" x14ac:dyDescent="0.25">
      <c r="P123" s="45"/>
      <c r="AC123" s="45"/>
      <c r="AP123" s="45"/>
      <c r="BC123" s="45"/>
      <c r="BP123" s="45"/>
    </row>
    <row r="124" spans="16:68" s="1" customFormat="1" ht="15" customHeight="1" x14ac:dyDescent="0.25">
      <c r="P124" s="45"/>
      <c r="AC124" s="45"/>
      <c r="AP124" s="45"/>
      <c r="BC124" s="45"/>
      <c r="BP124" s="45"/>
    </row>
    <row r="125" spans="16:68" s="1" customFormat="1" ht="15" customHeight="1" x14ac:dyDescent="0.25">
      <c r="P125" s="45"/>
      <c r="AC125" s="45"/>
      <c r="AP125" s="45"/>
      <c r="BC125" s="45"/>
      <c r="BP125" s="45"/>
    </row>
    <row r="126" spans="16:68" s="1" customFormat="1" ht="15" customHeight="1" x14ac:dyDescent="0.25">
      <c r="P126" s="45"/>
      <c r="AC126" s="45"/>
      <c r="AP126" s="45"/>
      <c r="BC126" s="45"/>
      <c r="BP126" s="45"/>
    </row>
    <row r="127" spans="16:68" s="1" customFormat="1" ht="15" customHeight="1" x14ac:dyDescent="0.25">
      <c r="P127" s="45"/>
      <c r="AC127" s="45"/>
      <c r="AP127" s="45"/>
      <c r="BC127" s="45"/>
      <c r="BP127" s="45"/>
    </row>
    <row r="128" spans="16:68" s="1" customFormat="1" ht="15" customHeight="1" x14ac:dyDescent="0.25">
      <c r="P128" s="45"/>
      <c r="AC128" s="45"/>
      <c r="AP128" s="45"/>
      <c r="BC128" s="45"/>
      <c r="BP128" s="45"/>
    </row>
    <row r="129" spans="16:68" s="1" customFormat="1" ht="15" customHeight="1" x14ac:dyDescent="0.25">
      <c r="P129" s="45"/>
      <c r="AC129" s="45"/>
      <c r="AP129" s="45"/>
      <c r="BC129" s="45"/>
      <c r="BP129" s="45"/>
    </row>
    <row r="130" spans="16:68" s="1" customFormat="1" ht="15" customHeight="1" x14ac:dyDescent="0.25">
      <c r="P130" s="45"/>
      <c r="AC130" s="45"/>
      <c r="AP130" s="45"/>
      <c r="BC130" s="45"/>
      <c r="BP130" s="45"/>
    </row>
    <row r="131" spans="16:68" s="1" customFormat="1" ht="15" customHeight="1" x14ac:dyDescent="0.25">
      <c r="P131" s="45"/>
      <c r="AC131" s="45"/>
      <c r="AP131" s="45"/>
      <c r="BC131" s="45"/>
      <c r="BP131" s="45"/>
    </row>
    <row r="132" spans="16:68" s="1" customFormat="1" ht="15" customHeight="1" x14ac:dyDescent="0.25">
      <c r="P132" s="45"/>
      <c r="AC132" s="45"/>
      <c r="AP132" s="45"/>
      <c r="BC132" s="45"/>
      <c r="BP132" s="45"/>
    </row>
    <row r="133" spans="16:68" s="1" customFormat="1" ht="15" customHeight="1" x14ac:dyDescent="0.25">
      <c r="P133" s="45"/>
      <c r="AC133" s="45"/>
      <c r="AP133" s="45"/>
      <c r="BC133" s="45"/>
      <c r="BP133" s="45"/>
    </row>
    <row r="134" spans="16:68" s="1" customFormat="1" ht="15" customHeight="1" x14ac:dyDescent="0.25">
      <c r="P134" s="45"/>
      <c r="AC134" s="45"/>
      <c r="AP134" s="45"/>
      <c r="BC134" s="45"/>
      <c r="BP134" s="45"/>
    </row>
    <row r="135" spans="16:68" s="1" customFormat="1" ht="15" customHeight="1" x14ac:dyDescent="0.25">
      <c r="P135" s="45"/>
      <c r="AC135" s="45"/>
      <c r="AP135" s="45"/>
      <c r="BC135" s="45"/>
      <c r="BP135" s="45"/>
    </row>
    <row r="136" spans="16:68" s="1" customFormat="1" ht="15" customHeight="1" x14ac:dyDescent="0.25">
      <c r="P136" s="45"/>
      <c r="AC136" s="45"/>
      <c r="AP136" s="45"/>
      <c r="BC136" s="45"/>
      <c r="BP136" s="45"/>
    </row>
    <row r="137" spans="16:68" s="1" customFormat="1" ht="15" customHeight="1" x14ac:dyDescent="0.25">
      <c r="P137" s="45"/>
      <c r="AC137" s="45"/>
      <c r="AP137" s="45"/>
      <c r="BC137" s="45"/>
      <c r="BP137" s="45"/>
    </row>
    <row r="138" spans="16:68" s="1" customFormat="1" ht="15" customHeight="1" x14ac:dyDescent="0.25">
      <c r="P138" s="45"/>
      <c r="AC138" s="45"/>
      <c r="AP138" s="45"/>
      <c r="BC138" s="45"/>
      <c r="BP138" s="45"/>
    </row>
    <row r="139" spans="16:68" s="1" customFormat="1" ht="15" customHeight="1" x14ac:dyDescent="0.25">
      <c r="P139" s="45"/>
      <c r="AC139" s="45"/>
      <c r="AP139" s="45"/>
      <c r="BC139" s="45"/>
      <c r="BP139" s="45"/>
    </row>
    <row r="140" spans="16:68" s="1" customFormat="1" ht="15" customHeight="1" x14ac:dyDescent="0.25">
      <c r="P140" s="45"/>
      <c r="AC140" s="45"/>
      <c r="AP140" s="45"/>
      <c r="BC140" s="45"/>
      <c r="BP140" s="45"/>
    </row>
    <row r="141" spans="16:68" s="1" customFormat="1" ht="15" customHeight="1" x14ac:dyDescent="0.25">
      <c r="P141" s="45"/>
      <c r="AC141" s="45"/>
      <c r="AP141" s="45"/>
      <c r="BC141" s="45"/>
      <c r="BP141" s="45"/>
    </row>
    <row r="142" spans="16:68" s="1" customFormat="1" ht="15" customHeight="1" x14ac:dyDescent="0.25">
      <c r="P142" s="45"/>
      <c r="AC142" s="45"/>
      <c r="AP142" s="45"/>
      <c r="BC142" s="45"/>
      <c r="BP142" s="45"/>
    </row>
    <row r="143" spans="16:68" s="1" customFormat="1" ht="15" customHeight="1" x14ac:dyDescent="0.25">
      <c r="P143" s="45"/>
      <c r="AC143" s="45"/>
      <c r="AP143" s="45"/>
      <c r="BC143" s="45"/>
      <c r="BP143" s="45"/>
    </row>
    <row r="144" spans="16:68" s="1" customFormat="1" ht="15" customHeight="1" x14ac:dyDescent="0.25">
      <c r="P144" s="45"/>
      <c r="AC144" s="45"/>
      <c r="AP144" s="45"/>
      <c r="BC144" s="45"/>
      <c r="BP144" s="45"/>
    </row>
    <row r="145" spans="16:68" s="1" customFormat="1" ht="15" customHeight="1" x14ac:dyDescent="0.25">
      <c r="P145" s="45"/>
      <c r="AC145" s="45"/>
      <c r="AP145" s="45"/>
      <c r="BC145" s="45"/>
      <c r="BP145" s="45"/>
    </row>
    <row r="146" spans="16:68" s="1" customFormat="1" ht="15" customHeight="1" x14ac:dyDescent="0.25">
      <c r="P146" s="45"/>
      <c r="AC146" s="45"/>
      <c r="AP146" s="45"/>
      <c r="BC146" s="45"/>
      <c r="BP146" s="45"/>
    </row>
    <row r="147" spans="16:68" s="1" customFormat="1" ht="15" customHeight="1" x14ac:dyDescent="0.25">
      <c r="P147" s="45"/>
      <c r="AC147" s="45"/>
      <c r="AP147" s="45"/>
      <c r="BC147" s="45"/>
      <c r="BP147" s="45"/>
    </row>
    <row r="148" spans="16:68" s="1" customFormat="1" ht="15" customHeight="1" x14ac:dyDescent="0.25">
      <c r="P148" s="45"/>
      <c r="AC148" s="45"/>
      <c r="AP148" s="45"/>
      <c r="BC148" s="45"/>
      <c r="BP148" s="45"/>
    </row>
    <row r="149" spans="16:68" s="1" customFormat="1" ht="15" customHeight="1" x14ac:dyDescent="0.25">
      <c r="P149" s="45"/>
      <c r="AC149" s="45"/>
      <c r="AP149" s="45"/>
      <c r="BC149" s="45"/>
      <c r="BP149" s="45"/>
    </row>
    <row r="150" spans="16:68" s="1" customFormat="1" ht="15" customHeight="1" x14ac:dyDescent="0.25">
      <c r="P150" s="45"/>
      <c r="AC150" s="45"/>
      <c r="AP150" s="45"/>
      <c r="BC150" s="45"/>
      <c r="BP150" s="45"/>
    </row>
    <row r="151" spans="16:68" s="1" customFormat="1" ht="15" customHeight="1" x14ac:dyDescent="0.25">
      <c r="P151" s="45"/>
      <c r="AC151" s="45"/>
      <c r="AP151" s="45"/>
      <c r="BC151" s="45"/>
      <c r="BP151" s="45"/>
    </row>
    <row r="152" spans="16:68" s="1" customFormat="1" ht="15" customHeight="1" x14ac:dyDescent="0.25">
      <c r="P152" s="45"/>
      <c r="AC152" s="45"/>
      <c r="AP152" s="45"/>
      <c r="BC152" s="45"/>
      <c r="BP152" s="45"/>
    </row>
    <row r="153" spans="16:68" s="1" customFormat="1" ht="15" customHeight="1" x14ac:dyDescent="0.25">
      <c r="P153" s="45"/>
      <c r="AC153" s="45"/>
      <c r="AP153" s="45"/>
      <c r="BC153" s="45"/>
      <c r="BP153" s="45"/>
    </row>
    <row r="154" spans="16:68" s="1" customFormat="1" ht="15" customHeight="1" x14ac:dyDescent="0.25">
      <c r="P154" s="45"/>
      <c r="AC154" s="45"/>
      <c r="AP154" s="45"/>
      <c r="BC154" s="45"/>
      <c r="BP154" s="45"/>
    </row>
    <row r="155" spans="16:68" s="1" customFormat="1" ht="15" customHeight="1" x14ac:dyDescent="0.25">
      <c r="P155" s="45"/>
      <c r="AC155" s="45"/>
      <c r="AP155" s="45"/>
      <c r="BC155" s="45"/>
      <c r="BP155" s="45"/>
    </row>
    <row r="156" spans="16:68" s="1" customFormat="1" ht="15" customHeight="1" x14ac:dyDescent="0.25">
      <c r="P156" s="45"/>
      <c r="AC156" s="45"/>
      <c r="AP156" s="45"/>
      <c r="BC156" s="45"/>
      <c r="BP156" s="45"/>
    </row>
    <row r="157" spans="16:68" s="1" customFormat="1" ht="15" customHeight="1" x14ac:dyDescent="0.25">
      <c r="P157" s="45"/>
      <c r="AC157" s="45"/>
      <c r="AP157" s="45"/>
      <c r="BC157" s="45"/>
      <c r="BP157" s="45"/>
    </row>
    <row r="158" spans="16:68" s="1" customFormat="1" ht="15" customHeight="1" x14ac:dyDescent="0.25">
      <c r="P158" s="45"/>
      <c r="AC158" s="45"/>
      <c r="AP158" s="45"/>
      <c r="BC158" s="45"/>
      <c r="BP158" s="45"/>
    </row>
    <row r="159" spans="16:68" s="1" customFormat="1" ht="15" customHeight="1" x14ac:dyDescent="0.25">
      <c r="P159" s="45"/>
      <c r="AC159" s="45"/>
      <c r="AP159" s="45"/>
      <c r="BC159" s="45"/>
      <c r="BP159" s="45"/>
    </row>
    <row r="160" spans="16:68" s="1" customFormat="1" ht="15" customHeight="1" x14ac:dyDescent="0.25">
      <c r="P160" s="45"/>
      <c r="AC160" s="45"/>
      <c r="AP160" s="45"/>
      <c r="BC160" s="45"/>
      <c r="BP160" s="45"/>
    </row>
    <row r="161" spans="16:68" s="1" customFormat="1" ht="15" customHeight="1" x14ac:dyDescent="0.25">
      <c r="P161" s="45"/>
      <c r="AC161" s="45"/>
      <c r="AP161" s="45"/>
      <c r="BC161" s="45"/>
      <c r="BP161" s="45"/>
    </row>
    <row r="162" spans="16:68" s="1" customFormat="1" ht="15" customHeight="1" x14ac:dyDescent="0.25">
      <c r="P162" s="45"/>
      <c r="AC162" s="45"/>
      <c r="AP162" s="45"/>
      <c r="BC162" s="45"/>
      <c r="BP162" s="45"/>
    </row>
    <row r="163" spans="16:68" s="1" customFormat="1" ht="15" customHeight="1" x14ac:dyDescent="0.25">
      <c r="P163" s="45"/>
      <c r="AC163" s="45"/>
      <c r="AP163" s="45"/>
      <c r="BC163" s="45"/>
      <c r="BP163" s="45"/>
    </row>
    <row r="164" spans="16:68" s="1" customFormat="1" ht="15" customHeight="1" x14ac:dyDescent="0.25">
      <c r="P164" s="45"/>
      <c r="AC164" s="45"/>
      <c r="AP164" s="45"/>
      <c r="BC164" s="45"/>
      <c r="BP164" s="45"/>
    </row>
    <row r="165" spans="16:68" s="1" customFormat="1" ht="15" customHeight="1" x14ac:dyDescent="0.25">
      <c r="P165" s="45"/>
      <c r="AC165" s="45"/>
      <c r="AP165" s="45"/>
      <c r="BC165" s="45"/>
      <c r="BP165" s="45"/>
    </row>
    <row r="166" spans="16:68" s="1" customFormat="1" ht="15" customHeight="1" x14ac:dyDescent="0.25">
      <c r="P166" s="45"/>
      <c r="AC166" s="45"/>
      <c r="AP166" s="45"/>
      <c r="BC166" s="45"/>
      <c r="BP166" s="45"/>
    </row>
    <row r="167" spans="16:68" s="1" customFormat="1" ht="15" customHeight="1" x14ac:dyDescent="0.25">
      <c r="P167" s="45"/>
      <c r="AC167" s="45"/>
      <c r="AP167" s="45"/>
      <c r="BC167" s="45"/>
      <c r="BP167" s="45"/>
    </row>
    <row r="168" spans="16:68" s="1" customFormat="1" ht="15" customHeight="1" x14ac:dyDescent="0.25">
      <c r="P168" s="45"/>
      <c r="AC168" s="45"/>
      <c r="AP168" s="45"/>
      <c r="BC168" s="45"/>
      <c r="BP168" s="45"/>
    </row>
    <row r="169" spans="16:68" s="1" customFormat="1" ht="15" customHeight="1" x14ac:dyDescent="0.25">
      <c r="P169" s="45"/>
      <c r="AC169" s="45"/>
      <c r="AP169" s="45"/>
      <c r="BC169" s="45"/>
      <c r="BP169" s="45"/>
    </row>
    <row r="170" spans="16:68" s="1" customFormat="1" ht="15" customHeight="1" x14ac:dyDescent="0.25">
      <c r="P170" s="45"/>
      <c r="AC170" s="45"/>
      <c r="AP170" s="45"/>
      <c r="BC170" s="45"/>
      <c r="BP170" s="45"/>
    </row>
    <row r="171" spans="16:68" s="1" customFormat="1" ht="15" customHeight="1" x14ac:dyDescent="0.25">
      <c r="P171" s="45"/>
      <c r="AC171" s="45"/>
      <c r="AP171" s="45"/>
      <c r="BC171" s="45"/>
      <c r="BP171" s="45"/>
    </row>
    <row r="172" spans="16:68" s="1" customFormat="1" ht="15" customHeight="1" x14ac:dyDescent="0.25">
      <c r="P172" s="45"/>
      <c r="AC172" s="45"/>
      <c r="AP172" s="45"/>
      <c r="BC172" s="45"/>
      <c r="BP172" s="45"/>
    </row>
    <row r="173" spans="16:68" s="1" customFormat="1" ht="15" customHeight="1" x14ac:dyDescent="0.25">
      <c r="P173" s="45"/>
      <c r="AC173" s="45"/>
      <c r="AP173" s="45"/>
      <c r="BC173" s="45"/>
      <c r="BP173" s="45"/>
    </row>
    <row r="174" spans="16:68" s="1" customFormat="1" ht="15" customHeight="1" x14ac:dyDescent="0.25">
      <c r="P174" s="45"/>
      <c r="AC174" s="45"/>
      <c r="AP174" s="45"/>
      <c r="BC174" s="45"/>
      <c r="BP174" s="45"/>
    </row>
    <row r="175" spans="16:68" s="1" customFormat="1" ht="15" customHeight="1" x14ac:dyDescent="0.25">
      <c r="P175" s="45"/>
      <c r="AC175" s="45"/>
      <c r="AP175" s="45"/>
      <c r="BC175" s="45"/>
      <c r="BP175" s="45"/>
    </row>
    <row r="176" spans="16:68" s="1" customFormat="1" ht="15" customHeight="1" x14ac:dyDescent="0.25">
      <c r="P176" s="45"/>
      <c r="AC176" s="45"/>
      <c r="AP176" s="45"/>
      <c r="BC176" s="45"/>
      <c r="BP176" s="45"/>
    </row>
    <row r="177" spans="16:68" s="1" customFormat="1" ht="15" customHeight="1" x14ac:dyDescent="0.25">
      <c r="P177" s="45"/>
      <c r="AC177" s="45"/>
      <c r="AP177" s="45"/>
      <c r="BC177" s="45"/>
      <c r="BP177" s="45"/>
    </row>
    <row r="178" spans="16:68" s="1" customFormat="1" ht="15" customHeight="1" x14ac:dyDescent="0.25">
      <c r="P178" s="45"/>
      <c r="AC178" s="45"/>
      <c r="AP178" s="45"/>
      <c r="BC178" s="45"/>
      <c r="BP178" s="45"/>
    </row>
    <row r="179" spans="16:68" s="1" customFormat="1" ht="15" customHeight="1" x14ac:dyDescent="0.25">
      <c r="P179" s="45"/>
      <c r="AC179" s="45"/>
      <c r="AP179" s="45"/>
      <c r="BC179" s="45"/>
      <c r="BP179" s="45"/>
    </row>
    <row r="180" spans="16:68" s="1" customFormat="1" ht="15" customHeight="1" x14ac:dyDescent="0.25">
      <c r="P180" s="45"/>
      <c r="AC180" s="45"/>
      <c r="AP180" s="45"/>
      <c r="BC180" s="45"/>
      <c r="BP180" s="45"/>
    </row>
    <row r="181" spans="16:68" s="1" customFormat="1" ht="15" customHeight="1" x14ac:dyDescent="0.25">
      <c r="P181" s="45"/>
      <c r="AC181" s="45"/>
      <c r="AP181" s="45"/>
      <c r="BC181" s="45"/>
      <c r="BP181" s="45"/>
    </row>
    <row r="182" spans="16:68" s="1" customFormat="1" ht="15" customHeight="1" x14ac:dyDescent="0.25">
      <c r="P182" s="45"/>
      <c r="AC182" s="45"/>
      <c r="AP182" s="45"/>
      <c r="BC182" s="45"/>
      <c r="BP182" s="45"/>
    </row>
    <row r="183" spans="16:68" s="1" customFormat="1" ht="15" customHeight="1" x14ac:dyDescent="0.25">
      <c r="P183" s="45"/>
      <c r="AC183" s="45"/>
      <c r="AP183" s="45"/>
      <c r="BC183" s="45"/>
      <c r="BP183" s="45"/>
    </row>
    <row r="184" spans="16:68" s="1" customFormat="1" ht="15" customHeight="1" x14ac:dyDescent="0.25">
      <c r="P184" s="45"/>
      <c r="AC184" s="45"/>
      <c r="AP184" s="45"/>
      <c r="BC184" s="45"/>
      <c r="BP184" s="45"/>
    </row>
    <row r="185" spans="16:68" s="1" customFormat="1" ht="15" customHeight="1" x14ac:dyDescent="0.25">
      <c r="P185" s="45"/>
      <c r="AC185" s="45"/>
      <c r="AP185" s="45"/>
      <c r="BC185" s="45"/>
      <c r="BP185" s="45"/>
    </row>
    <row r="186" spans="16:68" s="1" customFormat="1" ht="15" customHeight="1" x14ac:dyDescent="0.25">
      <c r="P186" s="45"/>
      <c r="AC186" s="45"/>
      <c r="AP186" s="45"/>
      <c r="BC186" s="45"/>
      <c r="BP186" s="45"/>
    </row>
    <row r="187" spans="16:68" s="1" customFormat="1" ht="15" customHeight="1" x14ac:dyDescent="0.25">
      <c r="P187" s="45"/>
      <c r="AC187" s="45"/>
      <c r="AP187" s="45"/>
      <c r="BC187" s="45"/>
      <c r="BP187" s="45"/>
    </row>
    <row r="188" spans="16:68" s="1" customFormat="1" ht="15" customHeight="1" x14ac:dyDescent="0.25">
      <c r="P188" s="45"/>
      <c r="AC188" s="45"/>
      <c r="AP188" s="45"/>
      <c r="BC188" s="45"/>
      <c r="BP188" s="45"/>
    </row>
    <row r="189" spans="16:68" s="1" customFormat="1" ht="15" customHeight="1" x14ac:dyDescent="0.25">
      <c r="P189" s="45"/>
      <c r="AC189" s="45"/>
      <c r="AP189" s="45"/>
      <c r="BC189" s="45"/>
      <c r="BP189" s="45"/>
    </row>
    <row r="190" spans="16:68" s="1" customFormat="1" ht="15" customHeight="1" x14ac:dyDescent="0.25">
      <c r="P190" s="45"/>
      <c r="AC190" s="45"/>
      <c r="AP190" s="45"/>
      <c r="BC190" s="45"/>
      <c r="BP190" s="45"/>
    </row>
    <row r="191" spans="16:68" s="1" customFormat="1" ht="15" customHeight="1" x14ac:dyDescent="0.25">
      <c r="P191" s="45"/>
      <c r="AC191" s="45"/>
      <c r="AP191" s="45"/>
      <c r="BC191" s="45"/>
      <c r="BP191" s="45"/>
    </row>
    <row r="192" spans="16:68" s="1" customFormat="1" ht="15" customHeight="1" x14ac:dyDescent="0.25">
      <c r="P192" s="45"/>
      <c r="AC192" s="45"/>
      <c r="AP192" s="45"/>
      <c r="BC192" s="45"/>
      <c r="BP192" s="45"/>
    </row>
    <row r="193" spans="16:68" s="1" customFormat="1" ht="15" customHeight="1" x14ac:dyDescent="0.25">
      <c r="P193" s="45"/>
      <c r="AC193" s="45"/>
      <c r="AP193" s="45"/>
      <c r="BC193" s="45"/>
      <c r="BP193" s="45"/>
    </row>
    <row r="194" spans="16:68" s="1" customFormat="1" ht="15" customHeight="1" x14ac:dyDescent="0.25">
      <c r="P194" s="45"/>
      <c r="AC194" s="45"/>
      <c r="AP194" s="45"/>
      <c r="BC194" s="45"/>
      <c r="BP194" s="45"/>
    </row>
    <row r="195" spans="16:68" s="1" customFormat="1" ht="15" customHeight="1" x14ac:dyDescent="0.25">
      <c r="P195" s="45"/>
      <c r="AC195" s="45"/>
      <c r="AP195" s="45"/>
      <c r="BC195" s="45"/>
      <c r="BP195" s="45"/>
    </row>
    <row r="196" spans="16:68" s="1" customFormat="1" ht="15" customHeight="1" x14ac:dyDescent="0.25">
      <c r="P196" s="45"/>
      <c r="AC196" s="45"/>
      <c r="AP196" s="45"/>
      <c r="BC196" s="45"/>
      <c r="BP196" s="45"/>
    </row>
    <row r="197" spans="16:68" s="1" customFormat="1" ht="15" customHeight="1" x14ac:dyDescent="0.25">
      <c r="P197" s="45"/>
      <c r="AC197" s="45"/>
      <c r="AP197" s="45"/>
      <c r="BC197" s="45"/>
      <c r="BP197" s="45"/>
    </row>
    <row r="198" spans="16:68" s="1" customFormat="1" ht="15" customHeight="1" x14ac:dyDescent="0.25">
      <c r="P198" s="45"/>
      <c r="AC198" s="45"/>
      <c r="AP198" s="45"/>
      <c r="BC198" s="45"/>
      <c r="BP198" s="45"/>
    </row>
    <row r="199" spans="16:68" s="1" customFormat="1" ht="15" customHeight="1" x14ac:dyDescent="0.25">
      <c r="P199" s="45"/>
      <c r="AC199" s="45"/>
      <c r="AP199" s="45"/>
      <c r="BC199" s="45"/>
      <c r="BP199" s="45"/>
    </row>
    <row r="200" spans="16:68" s="1" customFormat="1" ht="15" customHeight="1" x14ac:dyDescent="0.25">
      <c r="P200" s="45"/>
      <c r="AC200" s="45"/>
      <c r="AP200" s="45"/>
      <c r="BC200" s="45"/>
      <c r="BP200" s="45"/>
    </row>
    <row r="201" spans="16:68" s="1" customFormat="1" ht="15" customHeight="1" x14ac:dyDescent="0.25">
      <c r="P201" s="45"/>
      <c r="AC201" s="45"/>
      <c r="AP201" s="45"/>
      <c r="BC201" s="45"/>
      <c r="BP201" s="45"/>
    </row>
    <row r="202" spans="16:68" s="1" customFormat="1" ht="15" customHeight="1" x14ac:dyDescent="0.25">
      <c r="P202" s="45"/>
      <c r="AC202" s="45"/>
      <c r="AP202" s="45"/>
      <c r="BC202" s="45"/>
      <c r="BP202" s="45"/>
    </row>
    <row r="203" spans="16:68" s="1" customFormat="1" ht="15" customHeight="1" x14ac:dyDescent="0.25">
      <c r="P203" s="45"/>
      <c r="AC203" s="45"/>
      <c r="AP203" s="45"/>
      <c r="BC203" s="45"/>
      <c r="BP203" s="45"/>
    </row>
    <row r="204" spans="16:68" s="1" customFormat="1" ht="15" customHeight="1" x14ac:dyDescent="0.25">
      <c r="P204" s="45"/>
      <c r="AC204" s="45"/>
      <c r="AP204" s="45"/>
      <c r="BC204" s="45"/>
      <c r="BP204" s="45"/>
    </row>
    <row r="205" spans="16:68" s="1" customFormat="1" ht="15" customHeight="1" x14ac:dyDescent="0.25">
      <c r="P205" s="45"/>
      <c r="AC205" s="45"/>
      <c r="AP205" s="45"/>
      <c r="BC205" s="45"/>
      <c r="BP205" s="45"/>
    </row>
    <row r="206" spans="16:68" s="1" customFormat="1" ht="15" customHeight="1" x14ac:dyDescent="0.25">
      <c r="P206" s="45"/>
      <c r="AC206" s="45"/>
      <c r="AP206" s="45"/>
      <c r="BC206" s="45"/>
      <c r="BP206" s="45"/>
    </row>
    <row r="207" spans="16:68" s="1" customFormat="1" ht="15" customHeight="1" x14ac:dyDescent="0.25">
      <c r="P207" s="45"/>
      <c r="AC207" s="45"/>
      <c r="AP207" s="45"/>
      <c r="BC207" s="45"/>
      <c r="BP207" s="45"/>
    </row>
    <row r="208" spans="16:68" s="1" customFormat="1" ht="15" customHeight="1" x14ac:dyDescent="0.25">
      <c r="P208" s="45"/>
      <c r="AC208" s="45"/>
      <c r="AP208" s="45"/>
      <c r="BC208" s="45"/>
      <c r="BP208" s="45"/>
    </row>
    <row r="209" spans="16:68" s="1" customFormat="1" ht="15" customHeight="1" x14ac:dyDescent="0.25">
      <c r="P209" s="45"/>
      <c r="AC209" s="45"/>
      <c r="AP209" s="45"/>
      <c r="BC209" s="45"/>
      <c r="BP209" s="45"/>
    </row>
    <row r="210" spans="16:68" s="1" customFormat="1" ht="15" customHeight="1" x14ac:dyDescent="0.25">
      <c r="P210" s="45"/>
      <c r="AC210" s="45"/>
      <c r="AP210" s="45"/>
      <c r="BC210" s="45"/>
      <c r="BP210" s="45"/>
    </row>
    <row r="211" spans="16:68" s="1" customFormat="1" ht="15" customHeight="1" x14ac:dyDescent="0.25">
      <c r="P211" s="45"/>
      <c r="AC211" s="45"/>
      <c r="AP211" s="45"/>
      <c r="BC211" s="45"/>
      <c r="BP211" s="45"/>
    </row>
    <row r="212" spans="16:68" s="1" customFormat="1" ht="15" customHeight="1" x14ac:dyDescent="0.25">
      <c r="P212" s="45"/>
      <c r="AC212" s="45"/>
      <c r="AP212" s="45"/>
      <c r="BC212" s="45"/>
      <c r="BP212" s="45"/>
    </row>
    <row r="213" spans="16:68" s="1" customFormat="1" ht="15" customHeight="1" x14ac:dyDescent="0.25">
      <c r="P213" s="45"/>
      <c r="AC213" s="45"/>
      <c r="AP213" s="45"/>
      <c r="BC213" s="45"/>
      <c r="BP213" s="45"/>
    </row>
    <row r="214" spans="16:68" s="1" customFormat="1" ht="15" customHeight="1" x14ac:dyDescent="0.25">
      <c r="P214" s="45"/>
      <c r="AC214" s="45"/>
      <c r="AP214" s="45"/>
      <c r="BC214" s="45"/>
      <c r="BP214" s="45"/>
    </row>
    <row r="215" spans="16:68" s="1" customFormat="1" ht="15" customHeight="1" x14ac:dyDescent="0.25">
      <c r="P215" s="45"/>
      <c r="AC215" s="45"/>
      <c r="AP215" s="45"/>
      <c r="BC215" s="45"/>
      <c r="BP215" s="45"/>
    </row>
    <row r="216" spans="16:68" s="1" customFormat="1" ht="15" customHeight="1" x14ac:dyDescent="0.25">
      <c r="P216" s="45"/>
      <c r="AC216" s="45"/>
      <c r="AP216" s="45"/>
      <c r="BC216" s="45"/>
      <c r="BP216" s="45"/>
    </row>
    <row r="217" spans="16:68" s="1" customFormat="1" ht="15" customHeight="1" x14ac:dyDescent="0.25">
      <c r="P217" s="45"/>
      <c r="AC217" s="45"/>
      <c r="AP217" s="45"/>
      <c r="BC217" s="45"/>
      <c r="BP217" s="45"/>
    </row>
    <row r="218" spans="16:68" s="1" customFormat="1" ht="15" customHeight="1" x14ac:dyDescent="0.25">
      <c r="P218" s="45"/>
      <c r="AC218" s="45"/>
      <c r="AP218" s="45"/>
      <c r="BC218" s="45"/>
      <c r="BP218" s="45"/>
    </row>
    <row r="219" spans="16:68" s="1" customFormat="1" ht="15" customHeight="1" x14ac:dyDescent="0.25">
      <c r="P219" s="45"/>
      <c r="AC219" s="45"/>
      <c r="AP219" s="45"/>
      <c r="BC219" s="45"/>
      <c r="BP219" s="45"/>
    </row>
    <row r="220" spans="16:68" s="1" customFormat="1" ht="15" customHeight="1" x14ac:dyDescent="0.25">
      <c r="P220" s="45"/>
      <c r="AC220" s="45"/>
      <c r="AP220" s="45"/>
      <c r="BC220" s="45"/>
      <c r="BP220" s="45"/>
    </row>
    <row r="221" spans="16:68" s="1" customFormat="1" ht="15" customHeight="1" x14ac:dyDescent="0.25">
      <c r="P221" s="45"/>
      <c r="AC221" s="45"/>
      <c r="AP221" s="45"/>
      <c r="BC221" s="45"/>
      <c r="BP221" s="45"/>
    </row>
    <row r="222" spans="16:68" s="1" customFormat="1" ht="15" customHeight="1" x14ac:dyDescent="0.25">
      <c r="P222" s="45"/>
      <c r="AC222" s="45"/>
      <c r="AP222" s="45"/>
      <c r="BC222" s="45"/>
      <c r="BP222" s="45"/>
    </row>
    <row r="223" spans="16:68" s="1" customFormat="1" ht="15" customHeight="1" x14ac:dyDescent="0.25">
      <c r="P223" s="45"/>
      <c r="AC223" s="45"/>
      <c r="AP223" s="45"/>
      <c r="BC223" s="45"/>
      <c r="BP223" s="45"/>
    </row>
    <row r="224" spans="16:68" s="1" customFormat="1" ht="15" customHeight="1" x14ac:dyDescent="0.25">
      <c r="P224" s="45"/>
      <c r="AC224" s="45"/>
      <c r="AP224" s="45"/>
      <c r="BC224" s="45"/>
      <c r="BP224" s="45"/>
    </row>
    <row r="225" spans="16:68" s="1" customFormat="1" ht="15" customHeight="1" x14ac:dyDescent="0.25">
      <c r="P225" s="45"/>
      <c r="AC225" s="45"/>
      <c r="AP225" s="45"/>
      <c r="BC225" s="45"/>
      <c r="BP225" s="45"/>
    </row>
    <row r="226" spans="16:68" s="1" customFormat="1" ht="15" customHeight="1" x14ac:dyDescent="0.25">
      <c r="P226" s="45"/>
      <c r="AC226" s="45"/>
      <c r="AP226" s="45"/>
      <c r="BC226" s="45"/>
      <c r="BP226" s="45"/>
    </row>
    <row r="227" spans="16:68" s="1" customFormat="1" ht="15" customHeight="1" x14ac:dyDescent="0.25">
      <c r="P227" s="45"/>
      <c r="AC227" s="45"/>
      <c r="AP227" s="45"/>
      <c r="BC227" s="45"/>
      <c r="BP227" s="45"/>
    </row>
    <row r="228" spans="16:68" s="1" customFormat="1" ht="15" customHeight="1" x14ac:dyDescent="0.25">
      <c r="P228" s="45"/>
      <c r="AC228" s="45"/>
      <c r="AP228" s="45"/>
      <c r="BC228" s="45"/>
      <c r="BP228" s="45"/>
    </row>
    <row r="229" spans="16:68" s="1" customFormat="1" ht="15" customHeight="1" x14ac:dyDescent="0.25">
      <c r="P229" s="45"/>
      <c r="AC229" s="45"/>
      <c r="AP229" s="45"/>
      <c r="BC229" s="45"/>
      <c r="BP229" s="45"/>
    </row>
    <row r="230" spans="16:68" s="1" customFormat="1" ht="15" customHeight="1" x14ac:dyDescent="0.25">
      <c r="P230" s="45"/>
      <c r="AC230" s="45"/>
      <c r="AP230" s="45"/>
      <c r="BC230" s="45"/>
      <c r="BP230" s="45"/>
    </row>
    <row r="231" spans="16:68" s="1" customFormat="1" ht="15" customHeight="1" x14ac:dyDescent="0.25">
      <c r="P231" s="45"/>
      <c r="AC231" s="45"/>
      <c r="AP231" s="45"/>
      <c r="BC231" s="45"/>
      <c r="BP231" s="45"/>
    </row>
    <row r="232" spans="16:68" s="1" customFormat="1" ht="15" customHeight="1" x14ac:dyDescent="0.25">
      <c r="P232" s="45"/>
      <c r="AC232" s="45"/>
      <c r="AP232" s="45"/>
      <c r="BC232" s="45"/>
      <c r="BP232" s="45"/>
    </row>
    <row r="233" spans="16:68" s="1" customFormat="1" ht="15" customHeight="1" x14ac:dyDescent="0.25">
      <c r="P233" s="45"/>
      <c r="AC233" s="45"/>
      <c r="AP233" s="45"/>
      <c r="BC233" s="45"/>
      <c r="BP233" s="45"/>
    </row>
    <row r="234" spans="16:68" s="1" customFormat="1" ht="15" customHeight="1" x14ac:dyDescent="0.25">
      <c r="P234" s="45"/>
      <c r="AC234" s="45"/>
      <c r="AP234" s="45"/>
      <c r="BC234" s="45"/>
      <c r="BP234" s="45"/>
    </row>
    <row r="235" spans="16:68" s="1" customFormat="1" ht="15" customHeight="1" x14ac:dyDescent="0.25">
      <c r="P235" s="45"/>
      <c r="AC235" s="45"/>
      <c r="AP235" s="45"/>
      <c r="BC235" s="45"/>
      <c r="BP235" s="45"/>
    </row>
    <row r="236" spans="16:68" s="1" customFormat="1" ht="15" customHeight="1" x14ac:dyDescent="0.25">
      <c r="P236" s="45"/>
      <c r="AC236" s="45"/>
      <c r="AP236" s="45"/>
      <c r="BC236" s="45"/>
      <c r="BP236" s="45"/>
    </row>
    <row r="237" spans="16:68" s="1" customFormat="1" ht="15" customHeight="1" x14ac:dyDescent="0.25">
      <c r="P237" s="45"/>
      <c r="AC237" s="45"/>
      <c r="AP237" s="45"/>
      <c r="BC237" s="45"/>
      <c r="BP237" s="45"/>
    </row>
    <row r="238" spans="16:68" s="1" customFormat="1" ht="15" customHeight="1" x14ac:dyDescent="0.25">
      <c r="P238" s="45"/>
      <c r="AC238" s="45"/>
      <c r="AP238" s="45"/>
      <c r="BC238" s="45"/>
      <c r="BP238" s="45"/>
    </row>
    <row r="239" spans="16:68" s="1" customFormat="1" ht="15" customHeight="1" x14ac:dyDescent="0.25">
      <c r="P239" s="45"/>
      <c r="AC239" s="45"/>
      <c r="AP239" s="45"/>
      <c r="BC239" s="45"/>
      <c r="BP239" s="45"/>
    </row>
    <row r="240" spans="16:68" s="1" customFormat="1" ht="15" customHeight="1" x14ac:dyDescent="0.25">
      <c r="P240" s="45"/>
      <c r="AC240" s="45"/>
      <c r="AP240" s="45"/>
      <c r="BC240" s="45"/>
      <c r="BP240" s="45"/>
    </row>
    <row r="241" spans="16:68" s="1" customFormat="1" ht="15" customHeight="1" x14ac:dyDescent="0.25">
      <c r="P241" s="45"/>
      <c r="AC241" s="45"/>
      <c r="AP241" s="45"/>
      <c r="BC241" s="45"/>
      <c r="BP241" s="45"/>
    </row>
    <row r="242" spans="16:68" s="1" customFormat="1" ht="15" customHeight="1" x14ac:dyDescent="0.25">
      <c r="P242" s="45"/>
      <c r="AC242" s="45"/>
      <c r="AP242" s="45"/>
      <c r="BC242" s="45"/>
      <c r="BP242" s="45"/>
    </row>
    <row r="243" spans="16:68" s="1" customFormat="1" ht="15" customHeight="1" x14ac:dyDescent="0.25">
      <c r="P243" s="45"/>
      <c r="AC243" s="45"/>
      <c r="AP243" s="45"/>
      <c r="BC243" s="45"/>
      <c r="BP243" s="45"/>
    </row>
    <row r="244" spans="16:68" s="1" customFormat="1" ht="15" customHeight="1" x14ac:dyDescent="0.25">
      <c r="P244" s="45"/>
      <c r="AC244" s="45"/>
      <c r="AP244" s="45"/>
      <c r="BC244" s="45"/>
      <c r="BP244" s="45"/>
    </row>
    <row r="245" spans="16:68" s="1" customFormat="1" ht="15" customHeight="1" x14ac:dyDescent="0.25">
      <c r="P245" s="45"/>
      <c r="AC245" s="45"/>
      <c r="AP245" s="45"/>
      <c r="BC245" s="45"/>
      <c r="BP245" s="45"/>
    </row>
    <row r="246" spans="16:68" s="1" customFormat="1" ht="15" customHeight="1" x14ac:dyDescent="0.25">
      <c r="P246" s="45"/>
      <c r="AC246" s="45"/>
      <c r="AP246" s="45"/>
      <c r="BC246" s="45"/>
      <c r="BP246" s="45"/>
    </row>
    <row r="247" spans="16:68" s="1" customFormat="1" ht="15" customHeight="1" x14ac:dyDescent="0.25">
      <c r="P247" s="45"/>
      <c r="AC247" s="45"/>
      <c r="AP247" s="45"/>
      <c r="BC247" s="45"/>
      <c r="BP247" s="45"/>
    </row>
    <row r="248" spans="16:68" s="1" customFormat="1" ht="15" customHeight="1" x14ac:dyDescent="0.25">
      <c r="P248" s="45"/>
      <c r="AC248" s="45"/>
      <c r="AP248" s="45"/>
      <c r="BC248" s="45"/>
      <c r="BP248" s="45"/>
    </row>
    <row r="249" spans="16:68" s="1" customFormat="1" ht="15" customHeight="1" x14ac:dyDescent="0.25">
      <c r="P249" s="45"/>
      <c r="AC249" s="45"/>
      <c r="AP249" s="45"/>
      <c r="BC249" s="45"/>
      <c r="BP249" s="45"/>
    </row>
    <row r="250" spans="16:68" s="1" customFormat="1" ht="15" customHeight="1" x14ac:dyDescent="0.25">
      <c r="P250" s="45"/>
      <c r="AC250" s="45"/>
      <c r="AP250" s="45"/>
      <c r="BC250" s="45"/>
      <c r="BP250" s="45"/>
    </row>
    <row r="251" spans="16:68" s="1" customFormat="1" ht="15" customHeight="1" x14ac:dyDescent="0.25">
      <c r="P251" s="45"/>
      <c r="AC251" s="45"/>
      <c r="AP251" s="45"/>
      <c r="BC251" s="45"/>
      <c r="BP251" s="45"/>
    </row>
    <row r="252" spans="16:68" s="1" customFormat="1" ht="15" customHeight="1" x14ac:dyDescent="0.25">
      <c r="P252" s="45"/>
      <c r="AC252" s="45"/>
      <c r="AP252" s="45"/>
      <c r="BC252" s="45"/>
      <c r="BP252" s="45"/>
    </row>
    <row r="253" spans="16:68" s="1" customFormat="1" ht="15" customHeight="1" x14ac:dyDescent="0.25">
      <c r="P253" s="45"/>
      <c r="AC253" s="45"/>
      <c r="AP253" s="45"/>
      <c r="BC253" s="45"/>
      <c r="BP253" s="45"/>
    </row>
    <row r="254" spans="16:68" s="1" customFormat="1" ht="15" customHeight="1" x14ac:dyDescent="0.25">
      <c r="P254" s="45"/>
      <c r="AC254" s="45"/>
      <c r="AP254" s="45"/>
      <c r="BC254" s="45"/>
      <c r="BP254" s="45"/>
    </row>
    <row r="255" spans="16:68" s="1" customFormat="1" ht="15" customHeight="1" x14ac:dyDescent="0.25">
      <c r="P255" s="45"/>
      <c r="AC255" s="45"/>
      <c r="AP255" s="45"/>
      <c r="BC255" s="45"/>
      <c r="BP255" s="45"/>
    </row>
    <row r="256" spans="16:68" s="1" customFormat="1" ht="15" customHeight="1" x14ac:dyDescent="0.25">
      <c r="P256" s="45"/>
      <c r="AC256" s="45"/>
      <c r="AP256" s="45"/>
      <c r="BC256" s="45"/>
      <c r="BP256" s="45"/>
    </row>
    <row r="257" spans="16:68" s="1" customFormat="1" ht="15" customHeight="1" x14ac:dyDescent="0.25">
      <c r="P257" s="45"/>
      <c r="AC257" s="45"/>
      <c r="AP257" s="45"/>
      <c r="BC257" s="45"/>
      <c r="BP257" s="45"/>
    </row>
    <row r="258" spans="16:68" s="1" customFormat="1" ht="15" customHeight="1" x14ac:dyDescent="0.25">
      <c r="P258" s="45"/>
      <c r="AC258" s="45"/>
      <c r="AP258" s="45"/>
      <c r="BC258" s="45"/>
      <c r="BP258" s="45"/>
    </row>
    <row r="259" spans="16:68" s="1" customFormat="1" ht="15" customHeight="1" x14ac:dyDescent="0.25">
      <c r="P259" s="45"/>
      <c r="AC259" s="45"/>
      <c r="AP259" s="45"/>
      <c r="BC259" s="45"/>
      <c r="BP259" s="45"/>
    </row>
    <row r="260" spans="16:68" s="1" customFormat="1" ht="15" customHeight="1" x14ac:dyDescent="0.25">
      <c r="P260" s="45"/>
      <c r="AC260" s="45"/>
      <c r="AP260" s="45"/>
      <c r="BC260" s="45"/>
      <c r="BP260" s="45"/>
    </row>
    <row r="261" spans="16:68" s="1" customFormat="1" ht="15" customHeight="1" x14ac:dyDescent="0.25">
      <c r="P261" s="45"/>
      <c r="AC261" s="45"/>
      <c r="AP261" s="45"/>
      <c r="BC261" s="45"/>
      <c r="BP261" s="45"/>
    </row>
    <row r="262" spans="16:68" s="1" customFormat="1" ht="15" customHeight="1" x14ac:dyDescent="0.25">
      <c r="P262" s="45"/>
      <c r="AC262" s="45"/>
      <c r="AP262" s="45"/>
      <c r="BC262" s="45"/>
      <c r="BP262" s="45"/>
    </row>
    <row r="263" spans="16:68" s="1" customFormat="1" ht="15" customHeight="1" x14ac:dyDescent="0.25">
      <c r="P263" s="45"/>
      <c r="AC263" s="45"/>
      <c r="AP263" s="45"/>
      <c r="BC263" s="45"/>
      <c r="BP263" s="45"/>
    </row>
    <row r="264" spans="16:68" s="1" customFormat="1" ht="15" customHeight="1" x14ac:dyDescent="0.25">
      <c r="P264" s="45"/>
      <c r="AC264" s="45"/>
      <c r="AP264" s="45"/>
      <c r="BC264" s="45"/>
      <c r="BP264" s="45"/>
    </row>
    <row r="265" spans="16:68" s="1" customFormat="1" ht="15" customHeight="1" x14ac:dyDescent="0.25">
      <c r="P265" s="45"/>
      <c r="AC265" s="45"/>
      <c r="AP265" s="45"/>
      <c r="BC265" s="45"/>
      <c r="BP265" s="45"/>
    </row>
    <row r="266" spans="16:68" s="1" customFormat="1" ht="15" customHeight="1" x14ac:dyDescent="0.25">
      <c r="P266" s="45"/>
      <c r="AC266" s="45"/>
      <c r="AP266" s="45"/>
      <c r="BC266" s="45"/>
      <c r="BP266" s="45"/>
    </row>
    <row r="267" spans="16:68" s="1" customFormat="1" ht="15" customHeight="1" x14ac:dyDescent="0.25">
      <c r="P267" s="45"/>
      <c r="AC267" s="45"/>
      <c r="AP267" s="45"/>
      <c r="BC267" s="45"/>
      <c r="BP267" s="45"/>
    </row>
    <row r="268" spans="16:68" s="1" customFormat="1" ht="15" customHeight="1" x14ac:dyDescent="0.25">
      <c r="P268" s="45"/>
      <c r="AC268" s="45"/>
      <c r="AP268" s="45"/>
      <c r="BC268" s="45"/>
      <c r="BP268" s="45"/>
    </row>
    <row r="269" spans="16:68" s="1" customFormat="1" ht="15" customHeight="1" x14ac:dyDescent="0.25">
      <c r="P269" s="45"/>
      <c r="AC269" s="45"/>
      <c r="AP269" s="45"/>
      <c r="BC269" s="45"/>
      <c r="BP269" s="45"/>
    </row>
    <row r="270" spans="16:68" s="1" customFormat="1" ht="15" customHeight="1" x14ac:dyDescent="0.25">
      <c r="P270" s="45"/>
      <c r="AC270" s="45"/>
      <c r="AP270" s="45"/>
      <c r="BC270" s="45"/>
      <c r="BP270" s="45"/>
    </row>
    <row r="271" spans="16:68" s="1" customFormat="1" ht="15" customHeight="1" x14ac:dyDescent="0.25">
      <c r="P271" s="45"/>
      <c r="AC271" s="45"/>
      <c r="AP271" s="45"/>
      <c r="BC271" s="45"/>
      <c r="BP271" s="45"/>
    </row>
    <row r="272" spans="16:68" s="1" customFormat="1" ht="15" customHeight="1" x14ac:dyDescent="0.25">
      <c r="P272" s="45"/>
      <c r="AC272" s="45"/>
      <c r="AP272" s="45"/>
      <c r="BC272" s="45"/>
      <c r="BP272" s="45"/>
    </row>
    <row r="273" spans="16:68" s="1" customFormat="1" ht="15" customHeight="1" x14ac:dyDescent="0.25">
      <c r="P273" s="45"/>
      <c r="AC273" s="45"/>
      <c r="AP273" s="45"/>
      <c r="BC273" s="45"/>
      <c r="BP273" s="45"/>
    </row>
    <row r="274" spans="16:68" s="1" customFormat="1" ht="15" customHeight="1" x14ac:dyDescent="0.25">
      <c r="P274" s="45"/>
      <c r="AC274" s="45"/>
      <c r="AP274" s="45"/>
      <c r="BC274" s="45"/>
      <c r="BP274" s="45"/>
    </row>
    <row r="275" spans="16:68" s="1" customFormat="1" ht="15" customHeight="1" x14ac:dyDescent="0.25">
      <c r="P275" s="45"/>
      <c r="AC275" s="45"/>
      <c r="AP275" s="45"/>
      <c r="BC275" s="45"/>
      <c r="BP275" s="45"/>
    </row>
    <row r="276" spans="16:68" s="1" customFormat="1" ht="15" customHeight="1" x14ac:dyDescent="0.25">
      <c r="P276" s="45"/>
      <c r="AC276" s="45"/>
      <c r="AP276" s="45"/>
      <c r="BC276" s="45"/>
      <c r="BP276" s="45"/>
    </row>
    <row r="277" spans="16:68" s="1" customFormat="1" ht="15" customHeight="1" x14ac:dyDescent="0.25">
      <c r="P277" s="45"/>
      <c r="AC277" s="45"/>
      <c r="AP277" s="45"/>
      <c r="BC277" s="45"/>
      <c r="BP277" s="45"/>
    </row>
    <row r="278" spans="16:68" s="1" customFormat="1" ht="15" customHeight="1" x14ac:dyDescent="0.25">
      <c r="P278" s="45"/>
      <c r="AC278" s="45"/>
      <c r="AP278" s="45"/>
      <c r="BC278" s="45"/>
      <c r="BP278" s="45"/>
    </row>
    <row r="279" spans="16:68" s="1" customFormat="1" ht="15" customHeight="1" x14ac:dyDescent="0.25">
      <c r="P279" s="45"/>
      <c r="AC279" s="45"/>
      <c r="AP279" s="45"/>
      <c r="BC279" s="45"/>
      <c r="BP279" s="45"/>
    </row>
    <row r="280" spans="16:68" s="1" customFormat="1" ht="15" customHeight="1" x14ac:dyDescent="0.25">
      <c r="P280" s="45"/>
      <c r="AC280" s="45"/>
      <c r="AP280" s="45"/>
      <c r="BC280" s="45"/>
      <c r="BP280" s="45"/>
    </row>
    <row r="281" spans="16:68" s="1" customFormat="1" ht="15" customHeight="1" x14ac:dyDescent="0.25">
      <c r="P281" s="45"/>
      <c r="AC281" s="45"/>
      <c r="AP281" s="45"/>
      <c r="BC281" s="45"/>
      <c r="BP281" s="45"/>
    </row>
    <row r="282" spans="16:68" s="1" customFormat="1" ht="15" customHeight="1" x14ac:dyDescent="0.25">
      <c r="P282" s="45"/>
      <c r="AC282" s="45"/>
      <c r="AP282" s="45"/>
      <c r="BC282" s="45"/>
      <c r="BP282" s="45"/>
    </row>
    <row r="283" spans="16:68" s="1" customFormat="1" ht="15" customHeight="1" x14ac:dyDescent="0.25">
      <c r="P283" s="45"/>
      <c r="AC283" s="45"/>
      <c r="AP283" s="45"/>
      <c r="BC283" s="45"/>
      <c r="BP283" s="45"/>
    </row>
    <row r="284" spans="16:68" s="1" customFormat="1" ht="15" customHeight="1" x14ac:dyDescent="0.25">
      <c r="P284" s="45"/>
      <c r="AC284" s="45"/>
      <c r="AP284" s="45"/>
      <c r="BC284" s="45"/>
      <c r="BP284" s="45"/>
    </row>
    <row r="285" spans="16:68" s="1" customFormat="1" ht="15" customHeight="1" x14ac:dyDescent="0.25">
      <c r="P285" s="45"/>
      <c r="AC285" s="45"/>
      <c r="AP285" s="45"/>
      <c r="BC285" s="45"/>
      <c r="BP285" s="45"/>
    </row>
    <row r="286" spans="16:68" s="1" customFormat="1" ht="15" customHeight="1" x14ac:dyDescent="0.25">
      <c r="P286" s="45"/>
      <c r="AC286" s="45"/>
      <c r="AP286" s="45"/>
      <c r="BC286" s="45"/>
      <c r="BP286" s="45"/>
    </row>
    <row r="287" spans="16:68" s="1" customFormat="1" ht="15" customHeight="1" x14ac:dyDescent="0.25">
      <c r="P287" s="45"/>
      <c r="AC287" s="45"/>
      <c r="AP287" s="45"/>
      <c r="BC287" s="45"/>
      <c r="BP287" s="45"/>
    </row>
    <row r="288" spans="16:68" s="1" customFormat="1" ht="15" customHeight="1" x14ac:dyDescent="0.25">
      <c r="P288" s="45"/>
      <c r="AC288" s="45"/>
      <c r="AP288" s="45"/>
      <c r="BC288" s="45"/>
      <c r="BP288" s="45"/>
    </row>
    <row r="289" spans="16:68" s="1" customFormat="1" ht="15" customHeight="1" x14ac:dyDescent="0.25">
      <c r="P289" s="45"/>
      <c r="AC289" s="45"/>
      <c r="AP289" s="45"/>
      <c r="BC289" s="45"/>
      <c r="BP289" s="45"/>
    </row>
    <row r="290" spans="16:68" s="1" customFormat="1" ht="15" customHeight="1" x14ac:dyDescent="0.25">
      <c r="P290" s="45"/>
      <c r="AC290" s="45"/>
      <c r="AP290" s="45"/>
      <c r="BC290" s="45"/>
      <c r="BP290" s="45"/>
    </row>
    <row r="291" spans="16:68" s="1" customFormat="1" ht="15" customHeight="1" x14ac:dyDescent="0.25">
      <c r="P291" s="45"/>
      <c r="AC291" s="45"/>
      <c r="AP291" s="45"/>
      <c r="BC291" s="45"/>
      <c r="BP291" s="45"/>
    </row>
    <row r="292" spans="16:68" s="1" customFormat="1" ht="15" customHeight="1" x14ac:dyDescent="0.25">
      <c r="P292" s="45"/>
      <c r="AC292" s="45"/>
      <c r="AP292" s="45"/>
      <c r="BC292" s="45"/>
      <c r="BP292" s="45"/>
    </row>
    <row r="293" spans="16:68" s="1" customFormat="1" ht="15" customHeight="1" x14ac:dyDescent="0.25">
      <c r="P293" s="45"/>
      <c r="AC293" s="45"/>
      <c r="AP293" s="45"/>
      <c r="BC293" s="45"/>
      <c r="BP293" s="45"/>
    </row>
    <row r="294" spans="16:68" s="1" customFormat="1" ht="15" customHeight="1" x14ac:dyDescent="0.25">
      <c r="P294" s="45"/>
      <c r="AC294" s="45"/>
      <c r="AP294" s="45"/>
      <c r="BC294" s="45"/>
      <c r="BP294" s="45"/>
    </row>
    <row r="295" spans="16:68" s="1" customFormat="1" ht="15" customHeight="1" x14ac:dyDescent="0.25">
      <c r="P295" s="45"/>
      <c r="AC295" s="45"/>
      <c r="AP295" s="45"/>
      <c r="BC295" s="45"/>
      <c r="BP295" s="45"/>
    </row>
    <row r="296" spans="16:68" s="1" customFormat="1" ht="15" customHeight="1" x14ac:dyDescent="0.25">
      <c r="P296" s="45"/>
      <c r="AC296" s="45"/>
      <c r="AP296" s="45"/>
      <c r="BC296" s="45"/>
      <c r="BP296" s="45"/>
    </row>
    <row r="297" spans="16:68" s="1" customFormat="1" ht="15" customHeight="1" x14ac:dyDescent="0.25">
      <c r="P297" s="45"/>
      <c r="AC297" s="45"/>
      <c r="AP297" s="45"/>
      <c r="BC297" s="45"/>
      <c r="BP297" s="45"/>
    </row>
    <row r="298" spans="16:68" s="1" customFormat="1" ht="15" customHeight="1" x14ac:dyDescent="0.25">
      <c r="P298" s="45"/>
      <c r="AC298" s="45"/>
      <c r="AP298" s="45"/>
      <c r="BC298" s="45"/>
      <c r="BP298" s="45"/>
    </row>
    <row r="299" spans="16:68" s="1" customFormat="1" ht="15" customHeight="1" x14ac:dyDescent="0.25">
      <c r="P299" s="45"/>
      <c r="AC299" s="45"/>
      <c r="AP299" s="45"/>
      <c r="BC299" s="45"/>
      <c r="BP299" s="45"/>
    </row>
    <row r="300" spans="16:68" s="1" customFormat="1" ht="15" customHeight="1" x14ac:dyDescent="0.25">
      <c r="P300" s="45"/>
      <c r="AC300" s="45"/>
      <c r="AP300" s="45"/>
      <c r="BC300" s="45"/>
      <c r="BP300" s="45"/>
    </row>
    <row r="301" spans="16:68" s="1" customFormat="1" ht="15" customHeight="1" x14ac:dyDescent="0.25">
      <c r="P301" s="45"/>
      <c r="AC301" s="45"/>
      <c r="AP301" s="45"/>
      <c r="BC301" s="45"/>
      <c r="BP301" s="45"/>
    </row>
    <row r="302" spans="16:68" s="1" customFormat="1" ht="15" customHeight="1" x14ac:dyDescent="0.25">
      <c r="P302" s="45"/>
      <c r="AC302" s="45"/>
      <c r="AP302" s="45"/>
      <c r="BC302" s="45"/>
      <c r="BP302" s="45"/>
    </row>
    <row r="303" spans="16:68" s="1" customFormat="1" ht="15" customHeight="1" x14ac:dyDescent="0.25">
      <c r="P303" s="45"/>
      <c r="AC303" s="45"/>
      <c r="AP303" s="45"/>
      <c r="BC303" s="45"/>
      <c r="BP303" s="45"/>
    </row>
    <row r="304" spans="16:68" s="1" customFormat="1" ht="15" customHeight="1" x14ac:dyDescent="0.25">
      <c r="P304" s="45"/>
      <c r="AC304" s="45"/>
      <c r="AP304" s="45"/>
      <c r="BC304" s="45"/>
      <c r="BP304" s="45"/>
    </row>
    <row r="305" spans="16:68" s="1" customFormat="1" ht="15" customHeight="1" x14ac:dyDescent="0.25">
      <c r="P305" s="45"/>
      <c r="AC305" s="45"/>
      <c r="AP305" s="45"/>
      <c r="BC305" s="45"/>
      <c r="BP305" s="45"/>
    </row>
    <row r="306" spans="16:68" s="1" customFormat="1" ht="15" customHeight="1" x14ac:dyDescent="0.25">
      <c r="P306" s="45"/>
      <c r="AC306" s="45"/>
      <c r="AP306" s="45"/>
      <c r="BC306" s="45"/>
      <c r="BP306" s="45"/>
    </row>
    <row r="307" spans="16:68" s="1" customFormat="1" ht="15" customHeight="1" x14ac:dyDescent="0.25">
      <c r="P307" s="45"/>
      <c r="AC307" s="45"/>
      <c r="AP307" s="45"/>
      <c r="BC307" s="45"/>
      <c r="BP307" s="45"/>
    </row>
    <row r="308" spans="16:68" s="1" customFormat="1" ht="15" customHeight="1" x14ac:dyDescent="0.25">
      <c r="P308" s="45"/>
      <c r="AC308" s="45"/>
      <c r="AP308" s="45"/>
      <c r="BC308" s="45"/>
      <c r="BP308" s="45"/>
    </row>
    <row r="309" spans="16:68" s="1" customFormat="1" ht="15" customHeight="1" x14ac:dyDescent="0.25">
      <c r="P309" s="45"/>
      <c r="AC309" s="45"/>
      <c r="AP309" s="45"/>
      <c r="BC309" s="45"/>
      <c r="BP309" s="45"/>
    </row>
    <row r="310" spans="16:68" s="1" customFormat="1" ht="15" customHeight="1" x14ac:dyDescent="0.25">
      <c r="P310" s="45"/>
      <c r="AC310" s="45"/>
      <c r="AP310" s="45"/>
      <c r="BC310" s="45"/>
      <c r="BP310" s="45"/>
    </row>
    <row r="311" spans="16:68" s="1" customFormat="1" ht="15" customHeight="1" x14ac:dyDescent="0.25">
      <c r="P311" s="45"/>
      <c r="AC311" s="45"/>
      <c r="AP311" s="45"/>
      <c r="BC311" s="45"/>
      <c r="BP311" s="45"/>
    </row>
    <row r="312" spans="16:68" s="1" customFormat="1" ht="15" customHeight="1" x14ac:dyDescent="0.25">
      <c r="P312" s="45"/>
      <c r="AC312" s="45"/>
      <c r="AP312" s="45"/>
      <c r="BC312" s="45"/>
      <c r="BP312" s="45"/>
    </row>
    <row r="313" spans="16:68" s="1" customFormat="1" ht="15" customHeight="1" x14ac:dyDescent="0.25">
      <c r="P313" s="45"/>
      <c r="AC313" s="45"/>
      <c r="AP313" s="45"/>
      <c r="BC313" s="45"/>
      <c r="BP313" s="45"/>
    </row>
    <row r="314" spans="16:68" s="1" customFormat="1" ht="15" customHeight="1" x14ac:dyDescent="0.25">
      <c r="P314" s="45"/>
      <c r="AC314" s="45"/>
      <c r="AP314" s="45"/>
      <c r="BC314" s="45"/>
      <c r="BP314" s="45"/>
    </row>
    <row r="315" spans="16:68" s="1" customFormat="1" ht="15" customHeight="1" x14ac:dyDescent="0.25">
      <c r="P315" s="45"/>
      <c r="AC315" s="45"/>
      <c r="AP315" s="45"/>
      <c r="BC315" s="45"/>
      <c r="BP315" s="45"/>
    </row>
    <row r="316" spans="16:68" s="1" customFormat="1" ht="15" customHeight="1" x14ac:dyDescent="0.25">
      <c r="P316" s="45"/>
      <c r="AC316" s="45"/>
      <c r="AP316" s="45"/>
      <c r="BC316" s="45"/>
      <c r="BP316" s="45"/>
    </row>
    <row r="317" spans="16:68" s="1" customFormat="1" ht="15" customHeight="1" x14ac:dyDescent="0.25">
      <c r="P317" s="45"/>
      <c r="AC317" s="45"/>
      <c r="AP317" s="45"/>
      <c r="BC317" s="45"/>
      <c r="BP317" s="45"/>
    </row>
    <row r="318" spans="16:68" s="1" customFormat="1" ht="15" customHeight="1" x14ac:dyDescent="0.25">
      <c r="P318" s="45"/>
      <c r="AC318" s="45"/>
      <c r="AP318" s="45"/>
      <c r="BC318" s="45"/>
      <c r="BP318" s="45"/>
    </row>
    <row r="319" spans="16:68" s="1" customFormat="1" ht="15" customHeight="1" x14ac:dyDescent="0.25">
      <c r="P319" s="45"/>
      <c r="AC319" s="45"/>
      <c r="AP319" s="45"/>
      <c r="BC319" s="45"/>
      <c r="BP319" s="45"/>
    </row>
    <row r="320" spans="16:68" s="1" customFormat="1" ht="15" customHeight="1" x14ac:dyDescent="0.25">
      <c r="P320" s="45"/>
      <c r="AC320" s="45"/>
      <c r="AP320" s="45"/>
      <c r="BC320" s="45"/>
      <c r="BP320" s="45"/>
    </row>
    <row r="321" spans="16:68" s="1" customFormat="1" ht="15" customHeight="1" x14ac:dyDescent="0.25">
      <c r="P321" s="45"/>
      <c r="AC321" s="45"/>
      <c r="AP321" s="45"/>
      <c r="BC321" s="45"/>
      <c r="BP321" s="45"/>
    </row>
    <row r="322" spans="16:68" s="1" customFormat="1" ht="15" customHeight="1" x14ac:dyDescent="0.25">
      <c r="P322" s="45"/>
      <c r="AC322" s="45"/>
      <c r="AP322" s="45"/>
      <c r="BC322" s="45"/>
      <c r="BP322" s="45"/>
    </row>
    <row r="323" spans="16:68" s="1" customFormat="1" ht="15" customHeight="1" x14ac:dyDescent="0.25">
      <c r="P323" s="45"/>
      <c r="AC323" s="45"/>
      <c r="AP323" s="45"/>
      <c r="BC323" s="45"/>
      <c r="BP323" s="45"/>
    </row>
    <row r="324" spans="16:68" s="1" customFormat="1" ht="15" customHeight="1" x14ac:dyDescent="0.25">
      <c r="P324" s="45"/>
      <c r="AC324" s="45"/>
      <c r="AP324" s="45"/>
      <c r="BC324" s="45"/>
      <c r="BP324" s="45"/>
    </row>
    <row r="325" spans="16:68" s="1" customFormat="1" ht="15" customHeight="1" x14ac:dyDescent="0.25">
      <c r="P325" s="45"/>
      <c r="AC325" s="45"/>
      <c r="AP325" s="45"/>
      <c r="BC325" s="45"/>
      <c r="BP325" s="45"/>
    </row>
    <row r="326" spans="16:68" s="1" customFormat="1" ht="15" customHeight="1" x14ac:dyDescent="0.25">
      <c r="P326" s="45"/>
      <c r="AC326" s="45"/>
      <c r="AP326" s="45"/>
      <c r="BC326" s="45"/>
      <c r="BP326" s="45"/>
    </row>
    <row r="327" spans="16:68" s="1" customFormat="1" ht="15" customHeight="1" x14ac:dyDescent="0.25">
      <c r="P327" s="45"/>
      <c r="AC327" s="45"/>
      <c r="AP327" s="45"/>
      <c r="BC327" s="45"/>
      <c r="BP327" s="45"/>
    </row>
    <row r="328" spans="16:68" s="1" customFormat="1" ht="15" customHeight="1" x14ac:dyDescent="0.25">
      <c r="P328" s="45"/>
      <c r="AC328" s="45"/>
      <c r="AP328" s="45"/>
      <c r="BC328" s="45"/>
      <c r="BP328" s="45"/>
    </row>
    <row r="329" spans="16:68" s="1" customFormat="1" ht="15" customHeight="1" x14ac:dyDescent="0.25">
      <c r="P329" s="45"/>
      <c r="AC329" s="45"/>
      <c r="AP329" s="45"/>
      <c r="BC329" s="45"/>
      <c r="BP329" s="45"/>
    </row>
    <row r="330" spans="16:68" s="1" customFormat="1" ht="15" customHeight="1" x14ac:dyDescent="0.25">
      <c r="P330" s="45"/>
      <c r="AC330" s="45"/>
      <c r="AP330" s="45"/>
      <c r="BC330" s="45"/>
      <c r="BP330" s="45"/>
    </row>
    <row r="331" spans="16:68" s="1" customFormat="1" ht="15" customHeight="1" x14ac:dyDescent="0.25">
      <c r="P331" s="45"/>
      <c r="AC331" s="45"/>
      <c r="AP331" s="45"/>
      <c r="BC331" s="45"/>
      <c r="BP331" s="45"/>
    </row>
    <row r="332" spans="16:68" s="1" customFormat="1" ht="15" customHeight="1" x14ac:dyDescent="0.25">
      <c r="P332" s="45"/>
      <c r="AC332" s="45"/>
      <c r="AP332" s="45"/>
      <c r="BC332" s="45"/>
      <c r="BP332" s="45"/>
    </row>
    <row r="333" spans="16:68" s="1" customFormat="1" ht="15" customHeight="1" x14ac:dyDescent="0.25">
      <c r="P333" s="45"/>
      <c r="AC333" s="45"/>
      <c r="AP333" s="45"/>
      <c r="BC333" s="45"/>
      <c r="BP333" s="45"/>
    </row>
    <row r="334" spans="16:68" s="1" customFormat="1" ht="15" customHeight="1" x14ac:dyDescent="0.25">
      <c r="P334" s="45"/>
      <c r="AC334" s="45"/>
      <c r="AP334" s="45"/>
      <c r="BC334" s="45"/>
      <c r="BP334" s="45"/>
    </row>
    <row r="335" spans="16:68" s="1" customFormat="1" ht="15" customHeight="1" x14ac:dyDescent="0.25">
      <c r="P335" s="45"/>
      <c r="AC335" s="45"/>
      <c r="AP335" s="45"/>
      <c r="BC335" s="45"/>
      <c r="BP335" s="45"/>
    </row>
    <row r="336" spans="16:68" s="1" customFormat="1" ht="15" customHeight="1" x14ac:dyDescent="0.25">
      <c r="P336" s="45"/>
      <c r="AC336" s="45"/>
      <c r="AP336" s="45"/>
      <c r="BC336" s="45"/>
      <c r="BP336" s="45"/>
    </row>
    <row r="337" spans="16:68" s="1" customFormat="1" ht="15" customHeight="1" x14ac:dyDescent="0.25">
      <c r="P337" s="45"/>
      <c r="AC337" s="45"/>
      <c r="AP337" s="45"/>
      <c r="BC337" s="45"/>
      <c r="BP337" s="45"/>
    </row>
    <row r="338" spans="16:68" s="1" customFormat="1" ht="15" customHeight="1" x14ac:dyDescent="0.25">
      <c r="P338" s="45"/>
      <c r="AC338" s="45"/>
      <c r="AP338" s="45"/>
      <c r="BC338" s="45"/>
      <c r="BP338" s="45"/>
    </row>
    <row r="339" spans="16:68" s="1" customFormat="1" ht="15" customHeight="1" x14ac:dyDescent="0.25">
      <c r="P339" s="45"/>
      <c r="AC339" s="45"/>
      <c r="AP339" s="45"/>
      <c r="BC339" s="45"/>
      <c r="BP339" s="45"/>
    </row>
    <row r="340" spans="16:68" s="1" customFormat="1" ht="15" customHeight="1" x14ac:dyDescent="0.25">
      <c r="P340" s="45"/>
      <c r="AC340" s="45"/>
      <c r="AP340" s="45"/>
      <c r="BC340" s="45"/>
      <c r="BP340" s="45"/>
    </row>
    <row r="341" spans="16:68" s="1" customFormat="1" ht="15" customHeight="1" x14ac:dyDescent="0.25">
      <c r="P341" s="45"/>
      <c r="AC341" s="45"/>
      <c r="AP341" s="45"/>
      <c r="BC341" s="45"/>
      <c r="BP341" s="45"/>
    </row>
    <row r="342" spans="16:68" s="1" customFormat="1" ht="15" customHeight="1" x14ac:dyDescent="0.25">
      <c r="P342" s="45"/>
      <c r="AC342" s="45"/>
      <c r="AP342" s="45"/>
      <c r="BC342" s="45"/>
      <c r="BP342" s="45"/>
    </row>
    <row r="343" spans="16:68" s="1" customFormat="1" ht="15" customHeight="1" x14ac:dyDescent="0.25">
      <c r="P343" s="45"/>
      <c r="AC343" s="45"/>
      <c r="AP343" s="45"/>
      <c r="BC343" s="45"/>
      <c r="BP343" s="45"/>
    </row>
    <row r="344" spans="16:68" s="1" customFormat="1" ht="15" customHeight="1" x14ac:dyDescent="0.25">
      <c r="P344" s="45"/>
      <c r="AC344" s="45"/>
      <c r="AP344" s="45"/>
      <c r="BC344" s="45"/>
      <c r="BP344" s="45"/>
    </row>
    <row r="345" spans="16:68" s="1" customFormat="1" ht="15" customHeight="1" x14ac:dyDescent="0.25">
      <c r="P345" s="45"/>
      <c r="AC345" s="45"/>
      <c r="AP345" s="45"/>
      <c r="BC345" s="45"/>
      <c r="BP345" s="45"/>
    </row>
    <row r="346" spans="16:68" s="1" customFormat="1" ht="15" customHeight="1" x14ac:dyDescent="0.25">
      <c r="P346" s="45"/>
      <c r="AC346" s="45"/>
      <c r="AP346" s="45"/>
      <c r="BC346" s="45"/>
      <c r="BP346" s="45"/>
    </row>
    <row r="347" spans="16:68" s="1" customFormat="1" ht="15" customHeight="1" x14ac:dyDescent="0.25">
      <c r="P347" s="45"/>
      <c r="AC347" s="45"/>
      <c r="AP347" s="45"/>
      <c r="BC347" s="45"/>
      <c r="BP347" s="45"/>
    </row>
    <row r="348" spans="16:68" s="1" customFormat="1" ht="15" customHeight="1" x14ac:dyDescent="0.25">
      <c r="P348" s="45"/>
      <c r="AC348" s="45"/>
      <c r="AP348" s="45"/>
      <c r="BC348" s="45"/>
      <c r="BP348" s="45"/>
    </row>
    <row r="349" spans="16:68" s="1" customFormat="1" ht="15" customHeight="1" x14ac:dyDescent="0.25">
      <c r="P349" s="45"/>
      <c r="AC349" s="45"/>
      <c r="AP349" s="45"/>
      <c r="BC349" s="45"/>
      <c r="BP349" s="45"/>
    </row>
    <row r="350" spans="16:68" s="1" customFormat="1" ht="15" customHeight="1" x14ac:dyDescent="0.25">
      <c r="P350" s="45"/>
      <c r="AC350" s="45"/>
      <c r="AP350" s="45"/>
      <c r="BC350" s="45"/>
      <c r="BP350" s="45"/>
    </row>
    <row r="351" spans="16:68" s="1" customFormat="1" ht="15" customHeight="1" x14ac:dyDescent="0.25">
      <c r="P351" s="45"/>
      <c r="AC351" s="45"/>
      <c r="AP351" s="45"/>
      <c r="BC351" s="45"/>
      <c r="BP351" s="45"/>
    </row>
    <row r="352" spans="16:68" s="1" customFormat="1" ht="15" customHeight="1" x14ac:dyDescent="0.25">
      <c r="P352" s="45"/>
      <c r="AC352" s="45"/>
      <c r="AP352" s="45"/>
      <c r="BC352" s="45"/>
      <c r="BP352" s="45"/>
    </row>
    <row r="353" spans="16:68" s="1" customFormat="1" ht="15" customHeight="1" x14ac:dyDescent="0.25">
      <c r="P353" s="45"/>
      <c r="AC353" s="45"/>
      <c r="AP353" s="45"/>
      <c r="BC353" s="45"/>
      <c r="BP353" s="45"/>
    </row>
    <row r="354" spans="16:68" s="1" customFormat="1" ht="15" customHeight="1" x14ac:dyDescent="0.25">
      <c r="P354" s="45"/>
      <c r="AC354" s="45"/>
      <c r="AP354" s="45"/>
      <c r="BC354" s="45"/>
      <c r="BP354" s="45"/>
    </row>
    <row r="355" spans="16:68" s="1" customFormat="1" ht="15" customHeight="1" x14ac:dyDescent="0.25">
      <c r="P355" s="45"/>
      <c r="AC355" s="45"/>
      <c r="AP355" s="45"/>
      <c r="BC355" s="45"/>
      <c r="BP355" s="45"/>
    </row>
    <row r="356" spans="16:68" s="1" customFormat="1" ht="15" customHeight="1" x14ac:dyDescent="0.25">
      <c r="P356" s="45"/>
      <c r="AC356" s="45"/>
      <c r="AP356" s="45"/>
      <c r="BC356" s="45"/>
      <c r="BP356" s="45"/>
    </row>
    <row r="357" spans="16:68" s="1" customFormat="1" ht="15" customHeight="1" x14ac:dyDescent="0.25">
      <c r="P357" s="45"/>
      <c r="AC357" s="45"/>
      <c r="AP357" s="45"/>
      <c r="BC357" s="45"/>
      <c r="BP357" s="45"/>
    </row>
    <row r="358" spans="16:68" s="1" customFormat="1" ht="15" customHeight="1" x14ac:dyDescent="0.25">
      <c r="P358" s="45"/>
      <c r="AC358" s="45"/>
      <c r="AP358" s="45"/>
      <c r="BC358" s="45"/>
      <c r="BP358" s="45"/>
    </row>
    <row r="359" spans="16:68" s="1" customFormat="1" ht="15" customHeight="1" x14ac:dyDescent="0.25">
      <c r="P359" s="45"/>
      <c r="AC359" s="45"/>
      <c r="AP359" s="45"/>
      <c r="BC359" s="45"/>
      <c r="BP359" s="45"/>
    </row>
    <row r="360" spans="16:68" s="1" customFormat="1" ht="15" customHeight="1" x14ac:dyDescent="0.25">
      <c r="P360" s="45"/>
      <c r="AC360" s="45"/>
      <c r="AP360" s="45"/>
      <c r="BC360" s="45"/>
      <c r="BP360" s="45"/>
    </row>
    <row r="361" spans="16:68" s="1" customFormat="1" ht="15" customHeight="1" x14ac:dyDescent="0.25">
      <c r="P361" s="45"/>
      <c r="AC361" s="45"/>
      <c r="AP361" s="45"/>
      <c r="BC361" s="45"/>
      <c r="BP361" s="45"/>
    </row>
    <row r="362" spans="16:68" s="1" customFormat="1" ht="15" customHeight="1" x14ac:dyDescent="0.25">
      <c r="P362" s="45"/>
      <c r="AC362" s="45"/>
      <c r="AP362" s="45"/>
      <c r="BC362" s="45"/>
      <c r="BP362" s="45"/>
    </row>
    <row r="363" spans="16:68" s="1" customFormat="1" ht="15" customHeight="1" x14ac:dyDescent="0.25">
      <c r="P363" s="45"/>
      <c r="AC363" s="45"/>
      <c r="AP363" s="45"/>
      <c r="BC363" s="45"/>
      <c r="BP363" s="45"/>
    </row>
    <row r="364" spans="16:68" s="1" customFormat="1" ht="15" customHeight="1" x14ac:dyDescent="0.25">
      <c r="P364" s="45"/>
      <c r="AC364" s="45"/>
      <c r="AP364" s="45"/>
      <c r="BC364" s="45"/>
      <c r="BP364" s="45"/>
    </row>
    <row r="365" spans="16:68" s="1" customFormat="1" ht="15" customHeight="1" x14ac:dyDescent="0.25">
      <c r="P365" s="45"/>
      <c r="AC365" s="45"/>
      <c r="AP365" s="45"/>
      <c r="BC365" s="45"/>
      <c r="BP365" s="45"/>
    </row>
    <row r="366" spans="16:68" s="1" customFormat="1" ht="15" customHeight="1" x14ac:dyDescent="0.25">
      <c r="P366" s="45"/>
      <c r="AC366" s="45"/>
      <c r="AP366" s="45"/>
      <c r="BC366" s="45"/>
      <c r="BP366" s="45"/>
    </row>
    <row r="367" spans="16:68" s="1" customFormat="1" ht="15" customHeight="1" x14ac:dyDescent="0.25">
      <c r="P367" s="45"/>
      <c r="AC367" s="45"/>
      <c r="AP367" s="45"/>
      <c r="BC367" s="45"/>
      <c r="BP367" s="45"/>
    </row>
    <row r="368" spans="16:68" s="1" customFormat="1" ht="15" customHeight="1" x14ac:dyDescent="0.25">
      <c r="P368" s="45"/>
      <c r="AC368" s="45"/>
      <c r="AP368" s="45"/>
      <c r="BC368" s="45"/>
      <c r="BP368" s="45"/>
    </row>
    <row r="369" spans="16:68" s="1" customFormat="1" ht="15" customHeight="1" x14ac:dyDescent="0.25">
      <c r="P369" s="45"/>
      <c r="AC369" s="45"/>
      <c r="AP369" s="45"/>
      <c r="BC369" s="45"/>
      <c r="BP369" s="45"/>
    </row>
    <row r="370" spans="16:68" s="1" customFormat="1" ht="15" customHeight="1" x14ac:dyDescent="0.25">
      <c r="P370" s="45"/>
      <c r="AC370" s="45"/>
      <c r="AP370" s="45"/>
      <c r="BC370" s="45"/>
      <c r="BP370" s="45"/>
    </row>
    <row r="371" spans="16:68" s="1" customFormat="1" ht="15" customHeight="1" x14ac:dyDescent="0.25">
      <c r="P371" s="45"/>
      <c r="AC371" s="45"/>
      <c r="AP371" s="45"/>
      <c r="BC371" s="45"/>
      <c r="BP371" s="45"/>
    </row>
    <row r="372" spans="16:68" s="1" customFormat="1" ht="15" customHeight="1" x14ac:dyDescent="0.25">
      <c r="P372" s="45"/>
      <c r="AC372" s="45"/>
      <c r="AP372" s="45"/>
      <c r="BC372" s="45"/>
      <c r="BP372" s="45"/>
    </row>
    <row r="373" spans="16:68" s="1" customFormat="1" ht="15" customHeight="1" x14ac:dyDescent="0.25">
      <c r="P373" s="45"/>
      <c r="AC373" s="45"/>
      <c r="AP373" s="45"/>
      <c r="BC373" s="45"/>
      <c r="BP373" s="45"/>
    </row>
    <row r="374" spans="16:68" s="1" customFormat="1" ht="15" customHeight="1" x14ac:dyDescent="0.25">
      <c r="P374" s="45"/>
      <c r="AC374" s="45"/>
      <c r="AP374" s="45"/>
      <c r="BC374" s="45"/>
      <c r="BP374" s="45"/>
    </row>
    <row r="375" spans="16:68" s="1" customFormat="1" ht="15" customHeight="1" x14ac:dyDescent="0.25">
      <c r="P375" s="45"/>
      <c r="AC375" s="45"/>
      <c r="AP375" s="45"/>
      <c r="BC375" s="45"/>
      <c r="BP375" s="45"/>
    </row>
  </sheetData>
  <mergeCells count="11">
    <mergeCell ref="BD5:BO5"/>
    <mergeCell ref="BP5:BP7"/>
    <mergeCell ref="D5:O5"/>
    <mergeCell ref="P5:P7"/>
    <mergeCell ref="Q5:AB5"/>
    <mergeCell ref="AC5:AC7"/>
    <mergeCell ref="B2:P2"/>
    <mergeCell ref="AD5:AO5"/>
    <mergeCell ref="AP5:AP7"/>
    <mergeCell ref="AQ5:BB5"/>
    <mergeCell ref="BC5:BC7"/>
  </mergeCells>
  <phoneticPr fontId="2" type="noConversion"/>
  <pageMargins left="0.39370078740157499" right="0.39370078740157499" top="0.98425196850393704" bottom="0.98425196850393704" header="0.511811023622047" footer="0.511811023622047"/>
  <pageSetup scale="63" orientation="landscape" r:id="rId1"/>
  <headerFooter alignWithMargins="0">
    <oddFooter>&amp;L&amp;A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pageSetUpPr fitToPage="1"/>
  </sheetPr>
  <dimension ref="B1:AY414"/>
  <sheetViews>
    <sheetView zoomScale="77" zoomScaleNormal="77" workbookViewId="0">
      <selection activeCell="A14" sqref="A14"/>
    </sheetView>
  </sheetViews>
  <sheetFormatPr baseColWidth="10" defaultColWidth="11.44140625" defaultRowHeight="15" customHeight="1" x14ac:dyDescent="0.25"/>
  <cols>
    <col min="1" max="1" width="2.6640625" style="1" customWidth="1"/>
    <col min="2" max="3" width="8.33203125" style="149" customWidth="1"/>
    <col min="4" max="8" width="15.6640625" style="149" customWidth="1"/>
    <col min="9" max="10" width="8.33203125" style="151" customWidth="1"/>
    <col min="11" max="11" width="2.6640625" style="149" customWidth="1"/>
    <col min="12" max="13" width="8.33203125" style="149" customWidth="1"/>
    <col min="14" max="18" width="15.6640625" style="149" customWidth="1"/>
    <col min="19" max="20" width="8.33203125" style="151" customWidth="1"/>
    <col min="21" max="21" width="2.6640625" style="149" customWidth="1"/>
    <col min="22" max="23" width="8.33203125" style="149" customWidth="1"/>
    <col min="24" max="28" width="15.6640625" style="149" customWidth="1"/>
    <col min="29" max="30" width="8.33203125" style="151" customWidth="1"/>
    <col min="31" max="31" width="2.6640625" style="149" customWidth="1"/>
    <col min="32" max="33" width="8.33203125" style="149" customWidth="1"/>
    <col min="34" max="37" width="15.6640625" style="149" customWidth="1"/>
    <col min="38" max="38" width="2.6640625" style="149" customWidth="1"/>
    <col min="39" max="40" width="8.33203125" style="149" customWidth="1"/>
    <col min="41" max="44" width="15.6640625" style="149" customWidth="1"/>
    <col min="45" max="45" width="2.6640625" style="149" customWidth="1"/>
    <col min="46" max="47" width="8.33203125" style="149" customWidth="1"/>
    <col min="48" max="51" width="15.6640625" style="149" customWidth="1"/>
    <col min="52" max="16384" width="11.44140625" style="1"/>
  </cols>
  <sheetData>
    <row r="1" spans="2:51" ht="15" customHeight="1" thickBot="1" x14ac:dyDescent="0.3">
      <c r="B1" s="1"/>
      <c r="C1" s="1"/>
      <c r="D1" s="1"/>
      <c r="E1" s="1"/>
      <c r="F1" s="1"/>
      <c r="G1" s="1"/>
      <c r="H1" s="1"/>
      <c r="I1" s="1"/>
      <c r="J1" s="1"/>
      <c r="K1" s="1"/>
      <c r="L1" s="1"/>
      <c r="M1" s="1"/>
      <c r="N1" s="1"/>
      <c r="O1" s="1"/>
      <c r="P1" s="1"/>
      <c r="Q1" s="1"/>
      <c r="R1" s="1"/>
      <c r="S1" s="16"/>
      <c r="T1" s="16"/>
      <c r="U1" s="1"/>
      <c r="V1" s="1"/>
      <c r="W1" s="1"/>
      <c r="X1" s="1"/>
      <c r="Y1" s="1"/>
      <c r="Z1" s="1"/>
      <c r="AA1" s="1"/>
      <c r="AB1" s="1"/>
      <c r="AC1" s="16"/>
      <c r="AD1" s="16"/>
      <c r="AE1" s="1"/>
      <c r="AF1" s="1"/>
      <c r="AG1" s="1"/>
      <c r="AH1" s="1"/>
      <c r="AI1" s="1"/>
      <c r="AJ1" s="1"/>
      <c r="AK1" s="1"/>
      <c r="AL1" s="1"/>
      <c r="AM1" s="1"/>
      <c r="AN1" s="1"/>
      <c r="AO1" s="1"/>
      <c r="AP1" s="1"/>
      <c r="AQ1" s="1"/>
      <c r="AR1" s="1"/>
      <c r="AS1" s="1"/>
      <c r="AT1" s="1"/>
      <c r="AU1" s="1"/>
      <c r="AV1" s="1"/>
      <c r="AW1" s="1"/>
      <c r="AX1" s="1"/>
      <c r="AY1" s="1"/>
    </row>
    <row r="2" spans="2:51" ht="30" customHeight="1" thickBot="1" x14ac:dyDescent="0.3">
      <c r="B2" s="435" t="s">
        <v>173</v>
      </c>
      <c r="C2" s="436"/>
      <c r="D2" s="436"/>
      <c r="E2" s="436"/>
      <c r="F2" s="436"/>
      <c r="G2" s="436"/>
      <c r="H2" s="436"/>
      <c r="I2" s="436"/>
      <c r="J2" s="437"/>
      <c r="K2" s="1"/>
      <c r="L2" s="435" t="s">
        <v>174</v>
      </c>
      <c r="M2" s="436"/>
      <c r="N2" s="436"/>
      <c r="O2" s="436"/>
      <c r="P2" s="436"/>
      <c r="Q2" s="436"/>
      <c r="R2" s="436"/>
      <c r="S2" s="436"/>
      <c r="T2" s="437"/>
      <c r="U2" s="1"/>
      <c r="V2" s="435" t="s">
        <v>175</v>
      </c>
      <c r="W2" s="436"/>
      <c r="X2" s="436"/>
      <c r="Y2" s="436"/>
      <c r="Z2" s="436"/>
      <c r="AA2" s="436"/>
      <c r="AB2" s="436"/>
      <c r="AC2" s="436"/>
      <c r="AD2" s="437"/>
      <c r="AE2" s="1"/>
      <c r="AF2" s="1"/>
      <c r="AG2" s="1"/>
      <c r="AH2" s="1"/>
      <c r="AI2" s="1"/>
      <c r="AJ2" s="1"/>
      <c r="AK2" s="1"/>
      <c r="AL2" s="1"/>
      <c r="AM2" s="1"/>
      <c r="AN2" s="1"/>
      <c r="AO2" s="1"/>
      <c r="AP2" s="1"/>
      <c r="AQ2" s="1"/>
      <c r="AR2" s="1"/>
      <c r="AS2" s="1"/>
      <c r="AT2" s="1"/>
      <c r="AU2" s="1"/>
      <c r="AV2" s="1"/>
      <c r="AW2" s="1"/>
      <c r="AX2" s="1"/>
      <c r="AY2" s="1"/>
    </row>
    <row r="3" spans="2:51" ht="15" customHeight="1" x14ac:dyDescent="0.25">
      <c r="B3" s="1"/>
      <c r="C3" s="1"/>
      <c r="D3" s="1"/>
      <c r="E3" s="1"/>
      <c r="F3" s="1"/>
      <c r="G3" s="1"/>
      <c r="H3" s="1"/>
      <c r="I3" s="1"/>
      <c r="J3" s="1"/>
      <c r="K3" s="1"/>
      <c r="L3" s="1"/>
      <c r="M3" s="1"/>
      <c r="N3" s="1"/>
      <c r="O3" s="1"/>
      <c r="P3" s="1"/>
      <c r="Q3" s="1"/>
      <c r="R3" s="1"/>
      <c r="S3" s="16"/>
      <c r="T3" s="16"/>
      <c r="U3" s="1"/>
      <c r="V3" s="1"/>
      <c r="W3" s="1"/>
      <c r="X3" s="1"/>
      <c r="Y3" s="1"/>
      <c r="Z3" s="1"/>
      <c r="AA3" s="1"/>
      <c r="AB3" s="1"/>
      <c r="AC3" s="16"/>
      <c r="AD3" s="16"/>
      <c r="AE3" s="1"/>
      <c r="AF3" s="1"/>
      <c r="AG3" s="1"/>
      <c r="AH3" s="1"/>
      <c r="AI3" s="1"/>
      <c r="AJ3" s="1"/>
      <c r="AK3" s="1"/>
      <c r="AL3" s="1"/>
      <c r="AM3" s="1"/>
      <c r="AN3" s="1"/>
      <c r="AO3" s="1"/>
      <c r="AP3" s="1"/>
      <c r="AQ3" s="1"/>
      <c r="AR3" s="1"/>
      <c r="AS3" s="1"/>
      <c r="AT3" s="1"/>
      <c r="AU3" s="1"/>
      <c r="AV3" s="1"/>
      <c r="AW3" s="1"/>
      <c r="AX3" s="1"/>
      <c r="AY3" s="1"/>
    </row>
    <row r="5" spans="2:51" ht="15" customHeight="1" x14ac:dyDescent="0.25">
      <c r="B5" s="439" t="str">
        <f>+CONCATENATE("Lening 1 - ",Basisgegevens!A267)</f>
        <v>Lening 1 - (-)</v>
      </c>
      <c r="C5" s="440"/>
      <c r="D5" s="440"/>
      <c r="E5" s="440"/>
      <c r="F5" s="440"/>
      <c r="G5" s="440"/>
      <c r="H5" s="440"/>
      <c r="I5" s="440"/>
      <c r="J5" s="441"/>
      <c r="L5" s="439" t="str">
        <f>+CONCATENATE("Lening 2 - ",Basisgegevens!A268)</f>
        <v>Lening 2 - (-)</v>
      </c>
      <c r="M5" s="440"/>
      <c r="N5" s="440"/>
      <c r="O5" s="440"/>
      <c r="P5" s="440"/>
      <c r="Q5" s="440"/>
      <c r="R5" s="440"/>
      <c r="S5" s="440"/>
      <c r="T5" s="441"/>
      <c r="V5" s="439" t="str">
        <f>+CONCATENATE("Lening 3 - ",Basisgegevens!A269)</f>
        <v>Lening 3 - (-)</v>
      </c>
      <c r="W5" s="440"/>
      <c r="X5" s="440"/>
      <c r="Y5" s="440"/>
      <c r="Z5" s="440"/>
      <c r="AA5" s="440"/>
      <c r="AB5" s="440"/>
      <c r="AC5" s="440"/>
      <c r="AD5" s="441"/>
      <c r="AF5" s="439" t="str">
        <f>CONCATENATE("Berekenningsdata Lening 1 - ",Basisgegevens!A267)</f>
        <v>Berekenningsdata Lening 1 - (-)</v>
      </c>
      <c r="AG5" s="440"/>
      <c r="AH5" s="440"/>
      <c r="AI5" s="440"/>
      <c r="AJ5" s="440"/>
      <c r="AK5" s="440"/>
      <c r="AM5" s="439" t="str">
        <f>CONCATENATE("Berekenningsdata Lening 2 - ",Basisgegevens!A268)</f>
        <v>Berekenningsdata Lening 2 - (-)</v>
      </c>
      <c r="AN5" s="440"/>
      <c r="AO5" s="440"/>
      <c r="AP5" s="440"/>
      <c r="AQ5" s="440"/>
      <c r="AR5" s="440"/>
      <c r="AT5" s="439" t="str">
        <f>CONCATENATE("Berekeningsdata Lening 3 - ",Basisgegevens!A269)</f>
        <v>Berekeningsdata Lening 3 - (-)</v>
      </c>
      <c r="AU5" s="440"/>
      <c r="AV5" s="440"/>
      <c r="AW5" s="440"/>
      <c r="AX5" s="440"/>
      <c r="AY5" s="440"/>
    </row>
    <row r="6" spans="2:51" ht="15" customHeight="1" x14ac:dyDescent="0.25">
      <c r="B6" s="1"/>
      <c r="C6" s="1"/>
      <c r="D6" s="1"/>
      <c r="E6" s="150"/>
      <c r="F6" s="1"/>
      <c r="G6" s="1"/>
      <c r="H6" s="1"/>
      <c r="AF6" s="1"/>
      <c r="AG6" s="1"/>
      <c r="AH6" s="1"/>
      <c r="AI6" s="1"/>
      <c r="AJ6" s="1"/>
      <c r="AK6" s="211"/>
      <c r="AR6" s="211"/>
      <c r="AY6" s="211"/>
    </row>
    <row r="7" spans="2:51" ht="15" customHeight="1" x14ac:dyDescent="0.25">
      <c r="B7" s="438" t="s">
        <v>176</v>
      </c>
      <c r="C7" s="438"/>
      <c r="D7" s="438"/>
      <c r="E7" s="224">
        <f>+Basisgegevens!C267</f>
        <v>0</v>
      </c>
      <c r="F7" s="438" t="s">
        <v>180</v>
      </c>
      <c r="G7" s="438"/>
      <c r="H7" s="438"/>
      <c r="I7" s="442" t="str">
        <f>Basisgegevens!J267</f>
        <v>mensualiteiten</v>
      </c>
      <c r="J7" s="442"/>
      <c r="L7" s="438" t="s">
        <v>176</v>
      </c>
      <c r="M7" s="438"/>
      <c r="N7" s="438"/>
      <c r="O7" s="224">
        <f>+Basisgegevens!C268</f>
        <v>0</v>
      </c>
      <c r="P7" s="438" t="s">
        <v>180</v>
      </c>
      <c r="Q7" s="438"/>
      <c r="R7" s="438"/>
      <c r="S7" s="442" t="str">
        <f>Basisgegevens!J268</f>
        <v>mensualiteiten</v>
      </c>
      <c r="T7" s="442"/>
      <c r="V7" s="438" t="s">
        <v>176</v>
      </c>
      <c r="W7" s="438"/>
      <c r="X7" s="438"/>
      <c r="Y7" s="224">
        <f>+Basisgegevens!C269</f>
        <v>0</v>
      </c>
      <c r="Z7" s="438" t="s">
        <v>180</v>
      </c>
      <c r="AA7" s="438"/>
      <c r="AB7" s="438"/>
      <c r="AC7" s="442" t="str">
        <f>Basisgegevens!J269</f>
        <v>mensualiteiten</v>
      </c>
      <c r="AD7" s="442"/>
      <c r="AF7" s="438" t="s">
        <v>196</v>
      </c>
      <c r="AG7" s="438"/>
      <c r="AH7" s="438"/>
      <c r="AI7" s="438"/>
      <c r="AJ7" s="438"/>
      <c r="AK7" s="16">
        <f>+YEAR(E9)</f>
        <v>2024</v>
      </c>
      <c r="AM7" s="438" t="s">
        <v>196</v>
      </c>
      <c r="AN7" s="438"/>
      <c r="AO7" s="438"/>
      <c r="AP7" s="438"/>
      <c r="AQ7" s="438"/>
      <c r="AR7" s="16">
        <f>+YEAR(O9)</f>
        <v>2024</v>
      </c>
      <c r="AT7" s="438" t="s">
        <v>196</v>
      </c>
      <c r="AU7" s="438"/>
      <c r="AV7" s="438"/>
      <c r="AW7" s="438"/>
      <c r="AX7" s="438"/>
      <c r="AY7" s="16">
        <f>+YEAR(Y9)</f>
        <v>2024</v>
      </c>
    </row>
    <row r="8" spans="2:51" ht="15" customHeight="1" x14ac:dyDescent="0.25">
      <c r="B8" s="438" t="s">
        <v>177</v>
      </c>
      <c r="C8" s="438"/>
      <c r="D8" s="438"/>
      <c r="E8" s="225">
        <f>+Basisgegevens!E267</f>
        <v>0.05</v>
      </c>
      <c r="F8" s="438" t="s">
        <v>181</v>
      </c>
      <c r="G8" s="438"/>
      <c r="H8" s="438"/>
      <c r="I8" s="301">
        <f>12/AK9</f>
        <v>1</v>
      </c>
      <c r="J8" s="301"/>
      <c r="L8" s="438" t="s">
        <v>177</v>
      </c>
      <c r="M8" s="438"/>
      <c r="N8" s="438"/>
      <c r="O8" s="225">
        <f>+Basisgegevens!E268</f>
        <v>0.05</v>
      </c>
      <c r="P8" s="438" t="s">
        <v>181</v>
      </c>
      <c r="Q8" s="438"/>
      <c r="R8" s="438"/>
      <c r="S8" s="301">
        <f>12/AR9</f>
        <v>1</v>
      </c>
      <c r="T8" s="301"/>
      <c r="V8" s="438" t="s">
        <v>177</v>
      </c>
      <c r="W8" s="438"/>
      <c r="X8" s="438"/>
      <c r="Y8" s="225">
        <f>+Basisgegevens!E269</f>
        <v>0.05</v>
      </c>
      <c r="Z8" s="438" t="s">
        <v>181</v>
      </c>
      <c r="AA8" s="438"/>
      <c r="AB8" s="438"/>
      <c r="AC8" s="301">
        <f>12/AY9</f>
        <v>1</v>
      </c>
      <c r="AD8" s="301"/>
      <c r="AF8" s="438" t="s">
        <v>197</v>
      </c>
      <c r="AG8" s="438"/>
      <c r="AH8" s="438"/>
      <c r="AI8" s="438"/>
      <c r="AJ8" s="438"/>
      <c r="AK8" s="16">
        <f>+MONTH(E9)</f>
        <v>1</v>
      </c>
      <c r="AM8" s="438" t="s">
        <v>197</v>
      </c>
      <c r="AN8" s="438"/>
      <c r="AO8" s="438"/>
      <c r="AP8" s="438"/>
      <c r="AQ8" s="438"/>
      <c r="AR8" s="16">
        <f>+MONTH(O9)</f>
        <v>1</v>
      </c>
      <c r="AT8" s="438" t="s">
        <v>197</v>
      </c>
      <c r="AU8" s="438"/>
      <c r="AV8" s="438"/>
      <c r="AW8" s="438"/>
      <c r="AX8" s="438"/>
      <c r="AY8" s="16">
        <f>+MONTH(Y9)</f>
        <v>1</v>
      </c>
    </row>
    <row r="9" spans="2:51" s="8" customFormat="1" ht="15" customHeight="1" x14ac:dyDescent="0.25">
      <c r="B9" s="438" t="s">
        <v>178</v>
      </c>
      <c r="C9" s="438"/>
      <c r="D9" s="438"/>
      <c r="E9" s="226">
        <f>+Basisgegevens!F267</f>
        <v>45292</v>
      </c>
      <c r="F9" s="438" t="s">
        <v>184</v>
      </c>
      <c r="G9" s="438"/>
      <c r="H9" s="438"/>
      <c r="I9" s="443">
        <f>Basisgegevens!K267</f>
        <v>0</v>
      </c>
      <c r="J9" s="443"/>
      <c r="K9" s="149"/>
      <c r="L9" s="438" t="s">
        <v>178</v>
      </c>
      <c r="M9" s="438"/>
      <c r="N9" s="438"/>
      <c r="O9" s="226">
        <f>+Basisgegevens!F268</f>
        <v>45292</v>
      </c>
      <c r="P9" s="438" t="s">
        <v>184</v>
      </c>
      <c r="Q9" s="438"/>
      <c r="R9" s="438"/>
      <c r="S9" s="443">
        <f>Basisgegevens!K268</f>
        <v>0</v>
      </c>
      <c r="T9" s="443"/>
      <c r="U9" s="149"/>
      <c r="V9" s="438" t="s">
        <v>178</v>
      </c>
      <c r="W9" s="438"/>
      <c r="X9" s="438"/>
      <c r="Y9" s="226">
        <f>+Basisgegevens!F269</f>
        <v>45292</v>
      </c>
      <c r="Z9" s="438" t="s">
        <v>184</v>
      </c>
      <c r="AA9" s="438"/>
      <c r="AB9" s="438"/>
      <c r="AC9" s="443">
        <f>Basisgegevens!K269</f>
        <v>0</v>
      </c>
      <c r="AD9" s="443"/>
      <c r="AE9" s="149"/>
      <c r="AF9" s="438" t="s">
        <v>198</v>
      </c>
      <c r="AG9" s="438"/>
      <c r="AH9" s="438"/>
      <c r="AI9" s="438"/>
      <c r="AJ9" s="438"/>
      <c r="AK9" s="152">
        <f>+Basisgegevens!I267</f>
        <v>12</v>
      </c>
      <c r="AL9" s="149"/>
      <c r="AM9" s="438" t="s">
        <v>198</v>
      </c>
      <c r="AN9" s="438"/>
      <c r="AO9" s="438"/>
      <c r="AP9" s="438"/>
      <c r="AQ9" s="438"/>
      <c r="AR9" s="152">
        <f>+Basisgegevens!I268</f>
        <v>12</v>
      </c>
      <c r="AS9" s="149"/>
      <c r="AT9" s="438" t="s">
        <v>198</v>
      </c>
      <c r="AU9" s="438"/>
      <c r="AV9" s="438"/>
      <c r="AW9" s="438"/>
      <c r="AX9" s="438"/>
      <c r="AY9" s="152">
        <f>+Basisgegevens!I269</f>
        <v>12</v>
      </c>
    </row>
    <row r="10" spans="2:51" ht="15" customHeight="1" x14ac:dyDescent="0.25">
      <c r="B10" s="438" t="s">
        <v>179</v>
      </c>
      <c r="C10" s="438"/>
      <c r="D10" s="438"/>
      <c r="E10" s="152">
        <f>+Basisgegevens!G267</f>
        <v>5</v>
      </c>
      <c r="F10" s="438" t="s">
        <v>182</v>
      </c>
      <c r="G10" s="438"/>
      <c r="H10" s="438"/>
      <c r="I10" s="301">
        <f>+(AK9*E10)-I9</f>
        <v>60</v>
      </c>
      <c r="J10" s="301"/>
      <c r="L10" s="438" t="s">
        <v>179</v>
      </c>
      <c r="M10" s="438"/>
      <c r="N10" s="438"/>
      <c r="O10" s="152">
        <f>+Basisgegevens!G268</f>
        <v>5</v>
      </c>
      <c r="P10" s="438" t="s">
        <v>182</v>
      </c>
      <c r="Q10" s="438"/>
      <c r="R10" s="438"/>
      <c r="S10" s="301">
        <f>+(AR9*O10)-S9</f>
        <v>60</v>
      </c>
      <c r="T10" s="301"/>
      <c r="V10" s="438" t="s">
        <v>179</v>
      </c>
      <c r="W10" s="438"/>
      <c r="X10" s="438"/>
      <c r="Y10" s="152">
        <f>+Basisgegevens!G269</f>
        <v>5</v>
      </c>
      <c r="Z10" s="438" t="s">
        <v>182</v>
      </c>
      <c r="AA10" s="438"/>
      <c r="AB10" s="438"/>
      <c r="AC10" s="301">
        <f>+(AY9*Y10)-AC9</f>
        <v>60</v>
      </c>
      <c r="AD10" s="301"/>
      <c r="AF10" s="438" t="s">
        <v>199</v>
      </c>
      <c r="AG10" s="438"/>
      <c r="AH10" s="438"/>
      <c r="AI10" s="438"/>
      <c r="AJ10" s="438"/>
      <c r="AK10" s="6">
        <f>(E7*AK11*((1+AK11)^I10/(((1+AK11)^I10)-1)))</f>
        <v>0</v>
      </c>
      <c r="AM10" s="438" t="s">
        <v>199</v>
      </c>
      <c r="AN10" s="438"/>
      <c r="AO10" s="438"/>
      <c r="AP10" s="438"/>
      <c r="AQ10" s="438"/>
      <c r="AR10" s="6">
        <f>(O7*AR11*((1+AR11)^S10/(((1+AR11)^S10)-1)))</f>
        <v>0</v>
      </c>
      <c r="AT10" s="438" t="s">
        <v>199</v>
      </c>
      <c r="AU10" s="438"/>
      <c r="AV10" s="438"/>
      <c r="AW10" s="438"/>
      <c r="AX10" s="438"/>
      <c r="AY10" s="6">
        <f>(Y7*AY11*((1+AY11)^AC10/(((1+AY11)^AC10)-1)))</f>
        <v>0</v>
      </c>
    </row>
    <row r="11" spans="2:51" s="8" customFormat="1" ht="15" customHeight="1" x14ac:dyDescent="0.25">
      <c r="K11" s="149"/>
      <c r="L11" s="149"/>
      <c r="M11" s="152"/>
      <c r="O11" s="149"/>
      <c r="P11" s="149"/>
      <c r="S11" s="151"/>
      <c r="T11" s="151"/>
      <c r="U11" s="149"/>
      <c r="AB11" s="149"/>
      <c r="AC11" s="151"/>
      <c r="AD11" s="151"/>
      <c r="AE11" s="149"/>
      <c r="AF11" s="438" t="s">
        <v>200</v>
      </c>
      <c r="AG11" s="438"/>
      <c r="AH11" s="438"/>
      <c r="AI11" s="438"/>
      <c r="AJ11" s="438"/>
      <c r="AK11" s="227">
        <f>+((1+E8)^(1/AK9))-1</f>
        <v>4.0741237836483535E-3</v>
      </c>
      <c r="AL11" s="149"/>
      <c r="AM11" s="438" t="s">
        <v>200</v>
      </c>
      <c r="AN11" s="438"/>
      <c r="AO11" s="438"/>
      <c r="AP11" s="438"/>
      <c r="AQ11" s="438"/>
      <c r="AR11" s="227">
        <f>+((1+O8)^(1/AR9))-1</f>
        <v>4.0741237836483535E-3</v>
      </c>
      <c r="AS11" s="149"/>
      <c r="AT11" s="438" t="s">
        <v>200</v>
      </c>
      <c r="AU11" s="438"/>
      <c r="AV11" s="438"/>
      <c r="AW11" s="438"/>
      <c r="AX11" s="438"/>
      <c r="AY11" s="227">
        <f>+((1+Y8)^(1/AY9))-1</f>
        <v>4.0741237836483535E-3</v>
      </c>
    </row>
    <row r="12" spans="2:51" ht="15" customHeight="1" x14ac:dyDescent="0.25">
      <c r="B12" s="1"/>
      <c r="C12" s="1"/>
      <c r="D12" s="1"/>
      <c r="G12" s="1"/>
      <c r="H12" s="1"/>
      <c r="L12" s="1"/>
      <c r="M12" s="1"/>
      <c r="N12" s="1"/>
      <c r="AH12" s="211"/>
      <c r="AI12" s="211"/>
      <c r="AJ12" s="211"/>
      <c r="AO12" s="211"/>
      <c r="AP12" s="211"/>
      <c r="AQ12" s="211"/>
      <c r="AV12" s="211"/>
      <c r="AW12" s="211"/>
      <c r="AX12" s="211"/>
    </row>
    <row r="13" spans="2:51" ht="15" customHeight="1" x14ac:dyDescent="0.25">
      <c r="B13" s="446" t="s">
        <v>187</v>
      </c>
      <c r="C13" s="447"/>
      <c r="D13" s="447"/>
      <c r="E13" s="447"/>
      <c r="F13" s="447"/>
      <c r="G13" s="447"/>
      <c r="H13" s="447"/>
      <c r="I13" s="447"/>
      <c r="J13" s="447"/>
      <c r="L13" s="446" t="s">
        <v>194</v>
      </c>
      <c r="M13" s="447"/>
      <c r="N13" s="447"/>
      <c r="O13" s="447"/>
      <c r="P13" s="447"/>
      <c r="Q13" s="447"/>
      <c r="R13" s="447"/>
      <c r="S13" s="447"/>
      <c r="T13" s="447"/>
      <c r="V13" s="446" t="s">
        <v>195</v>
      </c>
      <c r="W13" s="447"/>
      <c r="X13" s="447"/>
      <c r="Y13" s="447"/>
      <c r="Z13" s="447"/>
      <c r="AA13" s="447"/>
      <c r="AB13" s="447"/>
      <c r="AC13" s="447"/>
      <c r="AD13" s="447"/>
      <c r="AF13" s="444" t="s">
        <v>201</v>
      </c>
      <c r="AG13" s="445"/>
      <c r="AH13" s="445"/>
      <c r="AI13" s="445"/>
      <c r="AJ13" s="445"/>
      <c r="AK13" s="445"/>
      <c r="AM13" s="444" t="s">
        <v>202</v>
      </c>
      <c r="AN13" s="445"/>
      <c r="AO13" s="445"/>
      <c r="AP13" s="445"/>
      <c r="AQ13" s="445"/>
      <c r="AR13" s="445"/>
      <c r="AT13" s="444" t="s">
        <v>203</v>
      </c>
      <c r="AU13" s="445"/>
      <c r="AV13" s="445"/>
      <c r="AW13" s="445"/>
      <c r="AX13" s="445"/>
      <c r="AY13" s="445"/>
    </row>
    <row r="14" spans="2:51" s="146" customFormat="1" ht="30" customHeight="1" x14ac:dyDescent="0.25">
      <c r="B14" s="153" t="s">
        <v>183</v>
      </c>
      <c r="C14" s="153" t="s">
        <v>185</v>
      </c>
      <c r="D14" s="153" t="s">
        <v>186</v>
      </c>
      <c r="E14" s="153" t="s">
        <v>193</v>
      </c>
      <c r="F14" s="153" t="s">
        <v>188</v>
      </c>
      <c r="G14" s="153" t="s">
        <v>189</v>
      </c>
      <c r="H14" s="153" t="s">
        <v>190</v>
      </c>
      <c r="I14" s="154" t="s">
        <v>191</v>
      </c>
      <c r="J14" s="154" t="s">
        <v>192</v>
      </c>
      <c r="K14" s="155"/>
      <c r="L14" s="153" t="s">
        <v>183</v>
      </c>
      <c r="M14" s="153" t="s">
        <v>185</v>
      </c>
      <c r="N14" s="153" t="s">
        <v>186</v>
      </c>
      <c r="O14" s="153" t="s">
        <v>193</v>
      </c>
      <c r="P14" s="153" t="s">
        <v>188</v>
      </c>
      <c r="Q14" s="153" t="s">
        <v>189</v>
      </c>
      <c r="R14" s="153" t="s">
        <v>190</v>
      </c>
      <c r="S14" s="154" t="s">
        <v>191</v>
      </c>
      <c r="T14" s="154" t="s">
        <v>192</v>
      </c>
      <c r="U14" s="155"/>
      <c r="V14" s="153" t="s">
        <v>183</v>
      </c>
      <c r="W14" s="153" t="s">
        <v>185</v>
      </c>
      <c r="X14" s="153" t="s">
        <v>186</v>
      </c>
      <c r="Y14" s="153" t="s">
        <v>193</v>
      </c>
      <c r="Z14" s="153" t="s">
        <v>188</v>
      </c>
      <c r="AA14" s="153" t="s">
        <v>189</v>
      </c>
      <c r="AB14" s="153" t="s">
        <v>190</v>
      </c>
      <c r="AC14" s="154" t="s">
        <v>191</v>
      </c>
      <c r="AD14" s="154" t="s">
        <v>192</v>
      </c>
      <c r="AE14" s="155"/>
      <c r="AF14" s="153" t="s">
        <v>191</v>
      </c>
      <c r="AG14" s="153" t="s">
        <v>192</v>
      </c>
      <c r="AH14" s="153" t="s">
        <v>206</v>
      </c>
      <c r="AI14" s="153" t="s">
        <v>188</v>
      </c>
      <c r="AJ14" s="153" t="s">
        <v>189</v>
      </c>
      <c r="AK14" s="153" t="s">
        <v>204</v>
      </c>
      <c r="AL14" s="155"/>
      <c r="AM14" s="153" t="s">
        <v>191</v>
      </c>
      <c r="AN14" s="153" t="s">
        <v>192</v>
      </c>
      <c r="AO14" s="153" t="s">
        <v>206</v>
      </c>
      <c r="AP14" s="153" t="s">
        <v>188</v>
      </c>
      <c r="AQ14" s="153" t="s">
        <v>189</v>
      </c>
      <c r="AR14" s="153" t="s">
        <v>204</v>
      </c>
      <c r="AS14" s="155"/>
      <c r="AT14" s="153" t="s">
        <v>191</v>
      </c>
      <c r="AU14" s="153" t="s">
        <v>192</v>
      </c>
      <c r="AV14" s="153" t="s">
        <v>206</v>
      </c>
      <c r="AW14" s="153" t="s">
        <v>188</v>
      </c>
      <c r="AX14" s="153" t="s">
        <v>189</v>
      </c>
      <c r="AY14" s="153" t="s">
        <v>204</v>
      </c>
    </row>
    <row r="15" spans="2:51" ht="15" customHeight="1" x14ac:dyDescent="0.25">
      <c r="B15" s="156" t="str">
        <f>IF(E15&gt;0,1," ")</f>
        <v xml:space="preserve"> </v>
      </c>
      <c r="C15" s="156" t="e">
        <f t="shared" ref="C15:C78" si="0">+IF(E15=" "," ",I$10+I$9+1-B15)</f>
        <v>#VALUE!</v>
      </c>
      <c r="D15" s="157">
        <f>+IF(E15=" "," ",DATE(YEAR(E9),MONTH(E9)+I$8,DAY(E9)))</f>
        <v>45323</v>
      </c>
      <c r="E15" s="158">
        <f>+E7</f>
        <v>0</v>
      </c>
      <c r="F15" s="158">
        <f t="shared" ref="F15:F78" si="1">+IF(E15=" "," ",ROUND(E15*AK$11,8))</f>
        <v>0</v>
      </c>
      <c r="G15" s="158">
        <f t="shared" ref="G15:G78" si="2">+IF(E15=" "," ",H15-F15)</f>
        <v>0</v>
      </c>
      <c r="H15" s="158">
        <f t="shared" ref="H15:H78" si="3">+IF(E15=" "," ",IF(B15&gt;I$9,AK$10,F15))</f>
        <v>0</v>
      </c>
      <c r="I15" s="159">
        <f t="shared" ref="I15:I78" si="4">IF(D15=" "," ",+YEAR(D15))</f>
        <v>2024</v>
      </c>
      <c r="J15" s="159">
        <f t="shared" ref="J15:J78" si="5">IF(D15=" "," ",+MONTH(D15))</f>
        <v>2</v>
      </c>
      <c r="K15" s="155"/>
      <c r="L15" s="156" t="str">
        <f>IF(O15&gt;0,1," ")</f>
        <v xml:space="preserve"> </v>
      </c>
      <c r="M15" s="156" t="e">
        <f t="shared" ref="M15:M78" si="6">+IF(O15=" "," ",S$10+S$9+1-L15)</f>
        <v>#VALUE!</v>
      </c>
      <c r="N15" s="157">
        <f>+IF(O15=" "," ",DATE(YEAR(O$9),MONTH(O$9)+S$8,DAY(O$9)))</f>
        <v>45323</v>
      </c>
      <c r="O15" s="158">
        <f>+O7</f>
        <v>0</v>
      </c>
      <c r="P15" s="158">
        <f t="shared" ref="P15:P78" si="7">+IF(O15=" "," ",ROUND(O15*AR$11,8))</f>
        <v>0</v>
      </c>
      <c r="Q15" s="158">
        <f t="shared" ref="Q15:Q78" si="8">+IF(O15=" "," ",R15-P15)</f>
        <v>0</v>
      </c>
      <c r="R15" s="158">
        <f t="shared" ref="R15:R78" si="9">+IF(O15=" "," ",IF(L15&gt;S$9,AR$10,P15))</f>
        <v>0</v>
      </c>
      <c r="S15" s="159">
        <f t="shared" ref="S15:S78" si="10">IF(N15=" "," ",+YEAR(N15))</f>
        <v>2024</v>
      </c>
      <c r="T15" s="159">
        <f t="shared" ref="T15:T78" si="11">IF(N15=" "," ",+MONTH(N15))</f>
        <v>2</v>
      </c>
      <c r="U15" s="155"/>
      <c r="V15" s="156" t="str">
        <f>IF(Y15&gt;0,1," ")</f>
        <v xml:space="preserve"> </v>
      </c>
      <c r="W15" s="156" t="e">
        <f t="shared" ref="W15:W78" si="12">+IF(Y15=" "," ",AC$10+AC$9+1-V15)</f>
        <v>#VALUE!</v>
      </c>
      <c r="X15" s="157">
        <f>+IF(Y15=" "," ",DATE(YEAR(Y$9),MONTH(Y$9)+AC$8,DAY(Y$9)))</f>
        <v>45323</v>
      </c>
      <c r="Y15" s="158">
        <f>+Y7</f>
        <v>0</v>
      </c>
      <c r="Z15" s="158">
        <f t="shared" ref="Z15:Z78" si="13">+IF(Y15=" "," ",ROUND(Y15*AY$11,8))</f>
        <v>0</v>
      </c>
      <c r="AA15" s="158">
        <f t="shared" ref="AA15:AA78" si="14">+IF(Y15=" "," ",AB15-Z15)</f>
        <v>0</v>
      </c>
      <c r="AB15" s="158">
        <f t="shared" ref="AB15:AB78" si="15">+IF(Y15=" "," ",IF(V15&gt;AC$9,AY$10,Z15))</f>
        <v>0</v>
      </c>
      <c r="AC15" s="159">
        <f t="shared" ref="AC15:AC78" si="16">IF(X15=" "," ",+YEAR(X15))</f>
        <v>2024</v>
      </c>
      <c r="AD15" s="159">
        <f t="shared" ref="AD15:AD78" si="17">IF(X15=" "," ",+MONTH(X15))</f>
        <v>2</v>
      </c>
      <c r="AE15" s="155"/>
      <c r="AF15" s="151">
        <f>Basisgegevens!$C11</f>
        <v>2024</v>
      </c>
      <c r="AG15" s="151">
        <v>1</v>
      </c>
      <c r="AH15" s="228">
        <f t="shared" ref="AH15:AH46" si="18">+IF(AF15=AK$7,IF(AG15=AK$8,E$7,0),0)</f>
        <v>0</v>
      </c>
      <c r="AI15" s="228">
        <f t="shared" ref="AI15:AI46" si="19">+SUMIFS(F$15:F$376,I$15:I$376,AF15,J$15:J$376,AG15)</f>
        <v>0</v>
      </c>
      <c r="AJ15" s="228">
        <f t="shared" ref="AJ15:AJ46" si="20">+SUMIFS(G$15:G$376,I$15:I$376,AF15,J$15:J$376,AG15)</f>
        <v>0</v>
      </c>
      <c r="AK15" s="228">
        <f>+AI15+AJ15</f>
        <v>0</v>
      </c>
      <c r="AL15" s="155"/>
      <c r="AM15" s="151">
        <f>Basisgegevens!$C11</f>
        <v>2024</v>
      </c>
      <c r="AN15" s="151">
        <v>1</v>
      </c>
      <c r="AO15" s="228">
        <f t="shared" ref="AO15:AO46" si="21">+IF(AM15=AR$7,IF(AN15=AR$8,O$7,0),0)</f>
        <v>0</v>
      </c>
      <c r="AP15" s="228">
        <f t="shared" ref="AP15:AP46" si="22">+SUMIFS(P$15:P$376,S$15:S$376,AM15,T$15:T$376,AN15)</f>
        <v>0</v>
      </c>
      <c r="AQ15" s="228">
        <f t="shared" ref="AQ15:AQ46" si="23">+SUMIFS(Q$15:Q$376,S$15:S$376,AM15,T$15:T$376,AN15)</f>
        <v>0</v>
      </c>
      <c r="AR15" s="228">
        <f>+AP15+AQ15</f>
        <v>0</v>
      </c>
      <c r="AS15" s="155"/>
      <c r="AT15" s="151">
        <f>Basisgegevens!$C11</f>
        <v>2024</v>
      </c>
      <c r="AU15" s="151">
        <v>1</v>
      </c>
      <c r="AV15" s="228">
        <f t="shared" ref="AV15:AV46" si="24">+IF(AT15=AY$7,IF(AU15=AY$8,Y$7,0),0)</f>
        <v>0</v>
      </c>
      <c r="AW15" s="228">
        <f t="shared" ref="AW15:AW46" si="25">+SUMIFS(Z$15:Z$376,AC$15:AC$376,AT15,AD$15:AD$376,AU15)</f>
        <v>0</v>
      </c>
      <c r="AX15" s="228">
        <f t="shared" ref="AX15:AX46" si="26">+SUMIFS(AA$15:AA$376,AC$15:AC$376,AT15,AD$15:AD$376,AU15)</f>
        <v>0</v>
      </c>
      <c r="AY15" s="228">
        <f>+AW15+AX15</f>
        <v>0</v>
      </c>
    </row>
    <row r="16" spans="2:51" ht="15" customHeight="1" x14ac:dyDescent="0.25">
      <c r="B16" s="160" t="str">
        <f t="shared" ref="B16:B79" si="27">IF(E16=" "," ",B15+1)</f>
        <v xml:space="preserve"> </v>
      </c>
      <c r="C16" s="160" t="str">
        <f t="shared" si="0"/>
        <v xml:space="preserve"> </v>
      </c>
      <c r="D16" s="161" t="str">
        <f t="shared" ref="D16:D79" si="28">+IF(E16=" "," ",DATE(YEAR(D15),MONTH(D15)+I$8,DAY(D15)))</f>
        <v xml:space="preserve"> </v>
      </c>
      <c r="E16" s="162" t="str">
        <f t="shared" ref="E16:E79" si="29">+IF(E15=" "," ",IF((E15-G15)&gt;1,E15-G15," "))</f>
        <v xml:space="preserve"> </v>
      </c>
      <c r="F16" s="162" t="str">
        <f t="shared" si="1"/>
        <v xml:space="preserve"> </v>
      </c>
      <c r="G16" s="162" t="str">
        <f t="shared" si="2"/>
        <v xml:space="preserve"> </v>
      </c>
      <c r="H16" s="162" t="str">
        <f t="shared" si="3"/>
        <v xml:space="preserve"> </v>
      </c>
      <c r="I16" s="163" t="str">
        <f t="shared" si="4"/>
        <v xml:space="preserve"> </v>
      </c>
      <c r="J16" s="163" t="str">
        <f t="shared" si="5"/>
        <v xml:space="preserve"> </v>
      </c>
      <c r="K16" s="155"/>
      <c r="L16" s="160" t="str">
        <f t="shared" ref="L16:L79" si="30">IF(O16=" "," ",L15+1)</f>
        <v xml:space="preserve"> </v>
      </c>
      <c r="M16" s="160" t="str">
        <f t="shared" si="6"/>
        <v xml:space="preserve"> </v>
      </c>
      <c r="N16" s="161" t="str">
        <f t="shared" ref="N16:N79" si="31">+IF(O16=" "," ",DATE(YEAR(N15),MONTH(N15)+S$8,DAY(N15)))</f>
        <v xml:space="preserve"> </v>
      </c>
      <c r="O16" s="162" t="str">
        <f t="shared" ref="O16:O79" si="32">+IF(O15=" "," ",IF((O15-Q15)&gt;1,O15-Q15," "))</f>
        <v xml:space="preserve"> </v>
      </c>
      <c r="P16" s="162" t="str">
        <f t="shared" si="7"/>
        <v xml:space="preserve"> </v>
      </c>
      <c r="Q16" s="162" t="str">
        <f t="shared" si="8"/>
        <v xml:space="preserve"> </v>
      </c>
      <c r="R16" s="162" t="str">
        <f t="shared" si="9"/>
        <v xml:space="preserve"> </v>
      </c>
      <c r="S16" s="163" t="str">
        <f t="shared" si="10"/>
        <v xml:space="preserve"> </v>
      </c>
      <c r="T16" s="163" t="str">
        <f t="shared" si="11"/>
        <v xml:space="preserve"> </v>
      </c>
      <c r="U16" s="155"/>
      <c r="V16" s="160" t="str">
        <f t="shared" ref="V16:V79" si="33">IF(Y16=" "," ",V15+1)</f>
        <v xml:space="preserve"> </v>
      </c>
      <c r="W16" s="160" t="str">
        <f t="shared" si="12"/>
        <v xml:space="preserve"> </v>
      </c>
      <c r="X16" s="161" t="str">
        <f t="shared" ref="X16:X79" si="34">+IF(Y16=" "," ",DATE(YEAR(X15),MONTH(X15)+AC$8,DAY(X15)))</f>
        <v xml:space="preserve"> </v>
      </c>
      <c r="Y16" s="162" t="str">
        <f t="shared" ref="Y16:Y79" si="35">+IF(Y15=" "," ",IF((Y15-AA15)&gt;1,Y15-AA15," "))</f>
        <v xml:space="preserve"> </v>
      </c>
      <c r="Z16" s="162" t="str">
        <f t="shared" si="13"/>
        <v xml:space="preserve"> </v>
      </c>
      <c r="AA16" s="162" t="str">
        <f t="shared" si="14"/>
        <v xml:space="preserve"> </v>
      </c>
      <c r="AB16" s="162" t="str">
        <f t="shared" si="15"/>
        <v xml:space="preserve"> </v>
      </c>
      <c r="AC16" s="163" t="str">
        <f t="shared" si="16"/>
        <v xml:space="preserve"> </v>
      </c>
      <c r="AD16" s="163" t="str">
        <f t="shared" si="17"/>
        <v xml:space="preserve"> </v>
      </c>
      <c r="AE16" s="155"/>
      <c r="AF16" s="151">
        <f>+AF15</f>
        <v>2024</v>
      </c>
      <c r="AG16" s="151">
        <v>2</v>
      </c>
      <c r="AH16" s="228">
        <f t="shared" si="18"/>
        <v>0</v>
      </c>
      <c r="AI16" s="228">
        <f t="shared" si="19"/>
        <v>0</v>
      </c>
      <c r="AJ16" s="228">
        <f t="shared" si="20"/>
        <v>0</v>
      </c>
      <c r="AK16" s="228">
        <f>+AI16+AJ16</f>
        <v>0</v>
      </c>
      <c r="AL16" s="155"/>
      <c r="AM16" s="151">
        <f>+AM15</f>
        <v>2024</v>
      </c>
      <c r="AN16" s="151">
        <v>2</v>
      </c>
      <c r="AO16" s="228">
        <f t="shared" si="21"/>
        <v>0</v>
      </c>
      <c r="AP16" s="228">
        <f t="shared" si="22"/>
        <v>0</v>
      </c>
      <c r="AQ16" s="228">
        <f t="shared" si="23"/>
        <v>0</v>
      </c>
      <c r="AR16" s="228">
        <f>+AP16+AQ16</f>
        <v>0</v>
      </c>
      <c r="AS16" s="155"/>
      <c r="AT16" s="151">
        <f>+AT15</f>
        <v>2024</v>
      </c>
      <c r="AU16" s="151">
        <v>2</v>
      </c>
      <c r="AV16" s="228">
        <f t="shared" si="24"/>
        <v>0</v>
      </c>
      <c r="AW16" s="228">
        <f t="shared" si="25"/>
        <v>0</v>
      </c>
      <c r="AX16" s="228">
        <f t="shared" si="26"/>
        <v>0</v>
      </c>
      <c r="AY16" s="228">
        <f>+AW16+AX16</f>
        <v>0</v>
      </c>
    </row>
    <row r="17" spans="2:51" ht="15" customHeight="1" x14ac:dyDescent="0.25">
      <c r="B17" s="160" t="str">
        <f t="shared" si="27"/>
        <v xml:space="preserve"> </v>
      </c>
      <c r="C17" s="160" t="str">
        <f t="shared" si="0"/>
        <v xml:space="preserve"> </v>
      </c>
      <c r="D17" s="161" t="str">
        <f t="shared" si="28"/>
        <v xml:space="preserve"> </v>
      </c>
      <c r="E17" s="162" t="str">
        <f t="shared" si="29"/>
        <v xml:space="preserve"> </v>
      </c>
      <c r="F17" s="162" t="str">
        <f t="shared" si="1"/>
        <v xml:space="preserve"> </v>
      </c>
      <c r="G17" s="162" t="str">
        <f t="shared" si="2"/>
        <v xml:space="preserve"> </v>
      </c>
      <c r="H17" s="162" t="str">
        <f t="shared" si="3"/>
        <v xml:space="preserve"> </v>
      </c>
      <c r="I17" s="163" t="str">
        <f t="shared" si="4"/>
        <v xml:space="preserve"> </v>
      </c>
      <c r="J17" s="163" t="str">
        <f t="shared" si="5"/>
        <v xml:space="preserve"> </v>
      </c>
      <c r="K17" s="155"/>
      <c r="L17" s="160" t="str">
        <f t="shared" si="30"/>
        <v xml:space="preserve"> </v>
      </c>
      <c r="M17" s="160" t="str">
        <f t="shared" si="6"/>
        <v xml:space="preserve"> </v>
      </c>
      <c r="N17" s="161" t="str">
        <f t="shared" si="31"/>
        <v xml:space="preserve"> </v>
      </c>
      <c r="O17" s="162" t="str">
        <f t="shared" si="32"/>
        <v xml:space="preserve"> </v>
      </c>
      <c r="P17" s="162" t="str">
        <f t="shared" si="7"/>
        <v xml:space="preserve"> </v>
      </c>
      <c r="Q17" s="162" t="str">
        <f t="shared" si="8"/>
        <v xml:space="preserve"> </v>
      </c>
      <c r="R17" s="162" t="str">
        <f t="shared" si="9"/>
        <v xml:space="preserve"> </v>
      </c>
      <c r="S17" s="163" t="str">
        <f t="shared" si="10"/>
        <v xml:space="preserve"> </v>
      </c>
      <c r="T17" s="163" t="str">
        <f t="shared" si="11"/>
        <v xml:space="preserve"> </v>
      </c>
      <c r="U17" s="155"/>
      <c r="V17" s="160" t="str">
        <f t="shared" si="33"/>
        <v xml:space="preserve"> </v>
      </c>
      <c r="W17" s="160" t="str">
        <f t="shared" si="12"/>
        <v xml:space="preserve"> </v>
      </c>
      <c r="X17" s="161" t="str">
        <f t="shared" si="34"/>
        <v xml:space="preserve"> </v>
      </c>
      <c r="Y17" s="162" t="str">
        <f t="shared" si="35"/>
        <v xml:space="preserve"> </v>
      </c>
      <c r="Z17" s="162" t="str">
        <f t="shared" si="13"/>
        <v xml:space="preserve"> </v>
      </c>
      <c r="AA17" s="162" t="str">
        <f t="shared" si="14"/>
        <v xml:space="preserve"> </v>
      </c>
      <c r="AB17" s="162" t="str">
        <f t="shared" si="15"/>
        <v xml:space="preserve"> </v>
      </c>
      <c r="AC17" s="163" t="str">
        <f t="shared" si="16"/>
        <v xml:space="preserve"> </v>
      </c>
      <c r="AD17" s="163" t="str">
        <f t="shared" si="17"/>
        <v xml:space="preserve"> </v>
      </c>
      <c r="AE17" s="155"/>
      <c r="AF17" s="151">
        <f>+AF16</f>
        <v>2024</v>
      </c>
      <c r="AG17" s="151">
        <v>3</v>
      </c>
      <c r="AH17" s="228">
        <f t="shared" si="18"/>
        <v>0</v>
      </c>
      <c r="AI17" s="228">
        <f t="shared" si="19"/>
        <v>0</v>
      </c>
      <c r="AJ17" s="228">
        <f t="shared" si="20"/>
        <v>0</v>
      </c>
      <c r="AK17" s="228">
        <f t="shared" ref="AK17:AK74" si="36">+AI17+AJ17</f>
        <v>0</v>
      </c>
      <c r="AL17" s="155"/>
      <c r="AM17" s="151">
        <f>+AM16</f>
        <v>2024</v>
      </c>
      <c r="AN17" s="151">
        <v>3</v>
      </c>
      <c r="AO17" s="228">
        <f t="shared" si="21"/>
        <v>0</v>
      </c>
      <c r="AP17" s="228">
        <f t="shared" si="22"/>
        <v>0</v>
      </c>
      <c r="AQ17" s="228">
        <f t="shared" si="23"/>
        <v>0</v>
      </c>
      <c r="AR17" s="228">
        <f t="shared" ref="AR17:AR74" si="37">+AP17+AQ17</f>
        <v>0</v>
      </c>
      <c r="AS17" s="155"/>
      <c r="AT17" s="151">
        <f>+AT16</f>
        <v>2024</v>
      </c>
      <c r="AU17" s="151">
        <v>3</v>
      </c>
      <c r="AV17" s="228">
        <f t="shared" si="24"/>
        <v>0</v>
      </c>
      <c r="AW17" s="228">
        <f t="shared" si="25"/>
        <v>0</v>
      </c>
      <c r="AX17" s="228">
        <f t="shared" si="26"/>
        <v>0</v>
      </c>
      <c r="AY17" s="228">
        <f t="shared" ref="AY17:AY74" si="38">+AW17+AX17</f>
        <v>0</v>
      </c>
    </row>
    <row r="18" spans="2:51" ht="15" customHeight="1" x14ac:dyDescent="0.25">
      <c r="B18" s="160" t="str">
        <f t="shared" si="27"/>
        <v xml:space="preserve"> </v>
      </c>
      <c r="C18" s="160" t="str">
        <f t="shared" si="0"/>
        <v xml:space="preserve"> </v>
      </c>
      <c r="D18" s="161" t="str">
        <f t="shared" si="28"/>
        <v xml:space="preserve"> </v>
      </c>
      <c r="E18" s="162" t="str">
        <f t="shared" si="29"/>
        <v xml:space="preserve"> </v>
      </c>
      <c r="F18" s="162" t="str">
        <f t="shared" si="1"/>
        <v xml:space="preserve"> </v>
      </c>
      <c r="G18" s="162" t="str">
        <f t="shared" si="2"/>
        <v xml:space="preserve"> </v>
      </c>
      <c r="H18" s="162" t="str">
        <f t="shared" si="3"/>
        <v xml:space="preserve"> </v>
      </c>
      <c r="I18" s="163" t="str">
        <f t="shared" si="4"/>
        <v xml:space="preserve"> </v>
      </c>
      <c r="J18" s="163" t="str">
        <f t="shared" si="5"/>
        <v xml:space="preserve"> </v>
      </c>
      <c r="K18" s="155"/>
      <c r="L18" s="160" t="str">
        <f t="shared" si="30"/>
        <v xml:space="preserve"> </v>
      </c>
      <c r="M18" s="160" t="str">
        <f t="shared" si="6"/>
        <v xml:space="preserve"> </v>
      </c>
      <c r="N18" s="161" t="str">
        <f t="shared" si="31"/>
        <v xml:space="preserve"> </v>
      </c>
      <c r="O18" s="162" t="str">
        <f t="shared" si="32"/>
        <v xml:space="preserve"> </v>
      </c>
      <c r="P18" s="162" t="str">
        <f t="shared" si="7"/>
        <v xml:space="preserve"> </v>
      </c>
      <c r="Q18" s="162" t="str">
        <f t="shared" si="8"/>
        <v xml:space="preserve"> </v>
      </c>
      <c r="R18" s="162" t="str">
        <f t="shared" si="9"/>
        <v xml:space="preserve"> </v>
      </c>
      <c r="S18" s="163" t="str">
        <f t="shared" si="10"/>
        <v xml:space="preserve"> </v>
      </c>
      <c r="T18" s="163" t="str">
        <f t="shared" si="11"/>
        <v xml:space="preserve"> </v>
      </c>
      <c r="U18" s="155"/>
      <c r="V18" s="160" t="str">
        <f t="shared" si="33"/>
        <v xml:space="preserve"> </v>
      </c>
      <c r="W18" s="160" t="str">
        <f t="shared" si="12"/>
        <v xml:space="preserve"> </v>
      </c>
      <c r="X18" s="161" t="str">
        <f t="shared" si="34"/>
        <v xml:space="preserve"> </v>
      </c>
      <c r="Y18" s="162" t="str">
        <f t="shared" si="35"/>
        <v xml:space="preserve"> </v>
      </c>
      <c r="Z18" s="162" t="str">
        <f t="shared" si="13"/>
        <v xml:space="preserve"> </v>
      </c>
      <c r="AA18" s="162" t="str">
        <f t="shared" si="14"/>
        <v xml:space="preserve"> </v>
      </c>
      <c r="AB18" s="162" t="str">
        <f t="shared" si="15"/>
        <v xml:space="preserve"> </v>
      </c>
      <c r="AC18" s="163" t="str">
        <f t="shared" si="16"/>
        <v xml:space="preserve"> </v>
      </c>
      <c r="AD18" s="163" t="str">
        <f t="shared" si="17"/>
        <v xml:space="preserve"> </v>
      </c>
      <c r="AE18" s="155"/>
      <c r="AF18" s="151">
        <f t="shared" ref="AF18:AF26" si="39">+AF17</f>
        <v>2024</v>
      </c>
      <c r="AG18" s="151">
        <v>4</v>
      </c>
      <c r="AH18" s="228">
        <f t="shared" si="18"/>
        <v>0</v>
      </c>
      <c r="AI18" s="228">
        <f t="shared" si="19"/>
        <v>0</v>
      </c>
      <c r="AJ18" s="228">
        <f t="shared" si="20"/>
        <v>0</v>
      </c>
      <c r="AK18" s="228">
        <f t="shared" si="36"/>
        <v>0</v>
      </c>
      <c r="AL18" s="155"/>
      <c r="AM18" s="151">
        <f t="shared" ref="AM18:AM26" si="40">+AM17</f>
        <v>2024</v>
      </c>
      <c r="AN18" s="151">
        <v>4</v>
      </c>
      <c r="AO18" s="228">
        <f t="shared" si="21"/>
        <v>0</v>
      </c>
      <c r="AP18" s="228">
        <f t="shared" si="22"/>
        <v>0</v>
      </c>
      <c r="AQ18" s="228">
        <f t="shared" si="23"/>
        <v>0</v>
      </c>
      <c r="AR18" s="228">
        <f t="shared" si="37"/>
        <v>0</v>
      </c>
      <c r="AS18" s="155"/>
      <c r="AT18" s="151">
        <f t="shared" ref="AT18:AT26" si="41">+AT17</f>
        <v>2024</v>
      </c>
      <c r="AU18" s="151">
        <v>4</v>
      </c>
      <c r="AV18" s="228">
        <f t="shared" si="24"/>
        <v>0</v>
      </c>
      <c r="AW18" s="228">
        <f t="shared" si="25"/>
        <v>0</v>
      </c>
      <c r="AX18" s="228">
        <f t="shared" si="26"/>
        <v>0</v>
      </c>
      <c r="AY18" s="228">
        <f t="shared" si="38"/>
        <v>0</v>
      </c>
    </row>
    <row r="19" spans="2:51" ht="15" customHeight="1" x14ac:dyDescent="0.25">
      <c r="B19" s="164" t="str">
        <f t="shared" si="27"/>
        <v xml:space="preserve"> </v>
      </c>
      <c r="C19" s="164" t="str">
        <f t="shared" si="0"/>
        <v xml:space="preserve"> </v>
      </c>
      <c r="D19" s="165" t="str">
        <f t="shared" si="28"/>
        <v xml:space="preserve"> </v>
      </c>
      <c r="E19" s="166" t="str">
        <f t="shared" si="29"/>
        <v xml:space="preserve"> </v>
      </c>
      <c r="F19" s="166" t="str">
        <f t="shared" si="1"/>
        <v xml:space="preserve"> </v>
      </c>
      <c r="G19" s="166" t="str">
        <f t="shared" si="2"/>
        <v xml:space="preserve"> </v>
      </c>
      <c r="H19" s="166" t="str">
        <f t="shared" si="3"/>
        <v xml:space="preserve"> </v>
      </c>
      <c r="I19" s="167" t="str">
        <f t="shared" si="4"/>
        <v xml:space="preserve"> </v>
      </c>
      <c r="J19" s="167" t="str">
        <f t="shared" si="5"/>
        <v xml:space="preserve"> </v>
      </c>
      <c r="K19" s="155"/>
      <c r="L19" s="164" t="str">
        <f t="shared" si="30"/>
        <v xml:space="preserve"> </v>
      </c>
      <c r="M19" s="164" t="str">
        <f t="shared" si="6"/>
        <v xml:space="preserve"> </v>
      </c>
      <c r="N19" s="165" t="str">
        <f t="shared" si="31"/>
        <v xml:space="preserve"> </v>
      </c>
      <c r="O19" s="166" t="str">
        <f t="shared" si="32"/>
        <v xml:space="preserve"> </v>
      </c>
      <c r="P19" s="166" t="str">
        <f t="shared" si="7"/>
        <v xml:space="preserve"> </v>
      </c>
      <c r="Q19" s="166" t="str">
        <f t="shared" si="8"/>
        <v xml:space="preserve"> </v>
      </c>
      <c r="R19" s="166" t="str">
        <f t="shared" si="9"/>
        <v xml:space="preserve"> </v>
      </c>
      <c r="S19" s="167" t="str">
        <f t="shared" si="10"/>
        <v xml:space="preserve"> </v>
      </c>
      <c r="T19" s="167" t="str">
        <f t="shared" si="11"/>
        <v xml:space="preserve"> </v>
      </c>
      <c r="U19" s="155"/>
      <c r="V19" s="164" t="str">
        <f t="shared" si="33"/>
        <v xml:space="preserve"> </v>
      </c>
      <c r="W19" s="164" t="str">
        <f t="shared" si="12"/>
        <v xml:space="preserve"> </v>
      </c>
      <c r="X19" s="165" t="str">
        <f t="shared" si="34"/>
        <v xml:space="preserve"> </v>
      </c>
      <c r="Y19" s="166" t="str">
        <f t="shared" si="35"/>
        <v xml:space="preserve"> </v>
      </c>
      <c r="Z19" s="166" t="str">
        <f t="shared" si="13"/>
        <v xml:space="preserve"> </v>
      </c>
      <c r="AA19" s="166" t="str">
        <f t="shared" si="14"/>
        <v xml:space="preserve"> </v>
      </c>
      <c r="AB19" s="166" t="str">
        <f t="shared" si="15"/>
        <v xml:space="preserve"> </v>
      </c>
      <c r="AC19" s="167" t="str">
        <f t="shared" si="16"/>
        <v xml:space="preserve"> </v>
      </c>
      <c r="AD19" s="167" t="str">
        <f t="shared" si="17"/>
        <v xml:space="preserve"> </v>
      </c>
      <c r="AE19" s="155"/>
      <c r="AF19" s="151">
        <f t="shared" si="39"/>
        <v>2024</v>
      </c>
      <c r="AG19" s="151">
        <v>5</v>
      </c>
      <c r="AH19" s="228">
        <f t="shared" si="18"/>
        <v>0</v>
      </c>
      <c r="AI19" s="228">
        <f t="shared" si="19"/>
        <v>0</v>
      </c>
      <c r="AJ19" s="228">
        <f t="shared" si="20"/>
        <v>0</v>
      </c>
      <c r="AK19" s="228">
        <f t="shared" si="36"/>
        <v>0</v>
      </c>
      <c r="AL19" s="155"/>
      <c r="AM19" s="151">
        <f t="shared" si="40"/>
        <v>2024</v>
      </c>
      <c r="AN19" s="151">
        <v>5</v>
      </c>
      <c r="AO19" s="228">
        <f t="shared" si="21"/>
        <v>0</v>
      </c>
      <c r="AP19" s="228">
        <f t="shared" si="22"/>
        <v>0</v>
      </c>
      <c r="AQ19" s="228">
        <f t="shared" si="23"/>
        <v>0</v>
      </c>
      <c r="AR19" s="228">
        <f t="shared" si="37"/>
        <v>0</v>
      </c>
      <c r="AS19" s="155"/>
      <c r="AT19" s="151">
        <f t="shared" si="41"/>
        <v>2024</v>
      </c>
      <c r="AU19" s="151">
        <v>5</v>
      </c>
      <c r="AV19" s="228">
        <f t="shared" si="24"/>
        <v>0</v>
      </c>
      <c r="AW19" s="228">
        <f t="shared" si="25"/>
        <v>0</v>
      </c>
      <c r="AX19" s="228">
        <f t="shared" si="26"/>
        <v>0</v>
      </c>
      <c r="AY19" s="228">
        <f t="shared" si="38"/>
        <v>0</v>
      </c>
    </row>
    <row r="20" spans="2:51" ht="15" customHeight="1" x14ac:dyDescent="0.25">
      <c r="B20" s="156" t="str">
        <f t="shared" si="27"/>
        <v xml:space="preserve"> </v>
      </c>
      <c r="C20" s="156" t="str">
        <f t="shared" si="0"/>
        <v xml:space="preserve"> </v>
      </c>
      <c r="D20" s="157" t="str">
        <f t="shared" si="28"/>
        <v xml:space="preserve"> </v>
      </c>
      <c r="E20" s="158" t="str">
        <f t="shared" si="29"/>
        <v xml:space="preserve"> </v>
      </c>
      <c r="F20" s="158" t="str">
        <f t="shared" si="1"/>
        <v xml:space="preserve"> </v>
      </c>
      <c r="G20" s="158" t="str">
        <f t="shared" si="2"/>
        <v xml:space="preserve"> </v>
      </c>
      <c r="H20" s="158" t="str">
        <f t="shared" si="3"/>
        <v xml:space="preserve"> </v>
      </c>
      <c r="I20" s="159" t="str">
        <f t="shared" si="4"/>
        <v xml:space="preserve"> </v>
      </c>
      <c r="J20" s="159" t="str">
        <f t="shared" si="5"/>
        <v xml:space="preserve"> </v>
      </c>
      <c r="K20" s="155"/>
      <c r="L20" s="156" t="str">
        <f t="shared" si="30"/>
        <v xml:space="preserve"> </v>
      </c>
      <c r="M20" s="156" t="str">
        <f t="shared" si="6"/>
        <v xml:space="preserve"> </v>
      </c>
      <c r="N20" s="157" t="str">
        <f t="shared" si="31"/>
        <v xml:space="preserve"> </v>
      </c>
      <c r="O20" s="158" t="str">
        <f t="shared" si="32"/>
        <v xml:space="preserve"> </v>
      </c>
      <c r="P20" s="158" t="str">
        <f t="shared" si="7"/>
        <v xml:space="preserve"> </v>
      </c>
      <c r="Q20" s="158" t="str">
        <f t="shared" si="8"/>
        <v xml:space="preserve"> </v>
      </c>
      <c r="R20" s="158" t="str">
        <f t="shared" si="9"/>
        <v xml:space="preserve"> </v>
      </c>
      <c r="S20" s="159" t="str">
        <f t="shared" si="10"/>
        <v xml:space="preserve"> </v>
      </c>
      <c r="T20" s="159" t="str">
        <f t="shared" si="11"/>
        <v xml:space="preserve"> </v>
      </c>
      <c r="U20" s="155"/>
      <c r="V20" s="156" t="str">
        <f t="shared" si="33"/>
        <v xml:space="preserve"> </v>
      </c>
      <c r="W20" s="156" t="str">
        <f t="shared" si="12"/>
        <v xml:space="preserve"> </v>
      </c>
      <c r="X20" s="157" t="str">
        <f t="shared" si="34"/>
        <v xml:space="preserve"> </v>
      </c>
      <c r="Y20" s="158" t="str">
        <f t="shared" si="35"/>
        <v xml:space="preserve"> </v>
      </c>
      <c r="Z20" s="158" t="str">
        <f t="shared" si="13"/>
        <v xml:space="preserve"> </v>
      </c>
      <c r="AA20" s="158" t="str">
        <f t="shared" si="14"/>
        <v xml:space="preserve"> </v>
      </c>
      <c r="AB20" s="158" t="str">
        <f t="shared" si="15"/>
        <v xml:space="preserve"> </v>
      </c>
      <c r="AC20" s="159" t="str">
        <f t="shared" si="16"/>
        <v xml:space="preserve"> </v>
      </c>
      <c r="AD20" s="159" t="str">
        <f t="shared" si="17"/>
        <v xml:space="preserve"> </v>
      </c>
      <c r="AE20" s="155"/>
      <c r="AF20" s="151">
        <f t="shared" si="39"/>
        <v>2024</v>
      </c>
      <c r="AG20" s="151">
        <v>6</v>
      </c>
      <c r="AH20" s="228">
        <f t="shared" si="18"/>
        <v>0</v>
      </c>
      <c r="AI20" s="228">
        <f t="shared" si="19"/>
        <v>0</v>
      </c>
      <c r="AJ20" s="228">
        <f t="shared" si="20"/>
        <v>0</v>
      </c>
      <c r="AK20" s="228">
        <f t="shared" si="36"/>
        <v>0</v>
      </c>
      <c r="AL20" s="155"/>
      <c r="AM20" s="151">
        <f t="shared" si="40"/>
        <v>2024</v>
      </c>
      <c r="AN20" s="151">
        <v>6</v>
      </c>
      <c r="AO20" s="228">
        <f t="shared" si="21"/>
        <v>0</v>
      </c>
      <c r="AP20" s="228">
        <f t="shared" si="22"/>
        <v>0</v>
      </c>
      <c r="AQ20" s="228">
        <f t="shared" si="23"/>
        <v>0</v>
      </c>
      <c r="AR20" s="228">
        <f t="shared" si="37"/>
        <v>0</v>
      </c>
      <c r="AS20" s="155"/>
      <c r="AT20" s="151">
        <f t="shared" si="41"/>
        <v>2024</v>
      </c>
      <c r="AU20" s="151">
        <v>6</v>
      </c>
      <c r="AV20" s="228">
        <f t="shared" si="24"/>
        <v>0</v>
      </c>
      <c r="AW20" s="228">
        <f t="shared" si="25"/>
        <v>0</v>
      </c>
      <c r="AX20" s="228">
        <f t="shared" si="26"/>
        <v>0</v>
      </c>
      <c r="AY20" s="228">
        <f t="shared" si="38"/>
        <v>0</v>
      </c>
    </row>
    <row r="21" spans="2:51" ht="15" customHeight="1" x14ac:dyDescent="0.25">
      <c r="B21" s="160" t="str">
        <f t="shared" si="27"/>
        <v xml:space="preserve"> </v>
      </c>
      <c r="C21" s="160" t="str">
        <f t="shared" si="0"/>
        <v xml:space="preserve"> </v>
      </c>
      <c r="D21" s="161" t="str">
        <f t="shared" si="28"/>
        <v xml:space="preserve"> </v>
      </c>
      <c r="E21" s="162" t="str">
        <f t="shared" si="29"/>
        <v xml:space="preserve"> </v>
      </c>
      <c r="F21" s="162" t="str">
        <f t="shared" si="1"/>
        <v xml:space="preserve"> </v>
      </c>
      <c r="G21" s="162" t="str">
        <f t="shared" si="2"/>
        <v xml:space="preserve"> </v>
      </c>
      <c r="H21" s="162" t="str">
        <f t="shared" si="3"/>
        <v xml:space="preserve"> </v>
      </c>
      <c r="I21" s="163" t="str">
        <f t="shared" si="4"/>
        <v xml:space="preserve"> </v>
      </c>
      <c r="J21" s="163" t="str">
        <f t="shared" si="5"/>
        <v xml:space="preserve"> </v>
      </c>
      <c r="K21" s="155"/>
      <c r="L21" s="160" t="str">
        <f t="shared" si="30"/>
        <v xml:space="preserve"> </v>
      </c>
      <c r="M21" s="160" t="str">
        <f t="shared" si="6"/>
        <v xml:space="preserve"> </v>
      </c>
      <c r="N21" s="161" t="str">
        <f t="shared" si="31"/>
        <v xml:space="preserve"> </v>
      </c>
      <c r="O21" s="162" t="str">
        <f t="shared" si="32"/>
        <v xml:space="preserve"> </v>
      </c>
      <c r="P21" s="162" t="str">
        <f t="shared" si="7"/>
        <v xml:space="preserve"> </v>
      </c>
      <c r="Q21" s="162" t="str">
        <f t="shared" si="8"/>
        <v xml:space="preserve"> </v>
      </c>
      <c r="R21" s="162" t="str">
        <f t="shared" si="9"/>
        <v xml:space="preserve"> </v>
      </c>
      <c r="S21" s="163" t="str">
        <f t="shared" si="10"/>
        <v xml:space="preserve"> </v>
      </c>
      <c r="T21" s="163" t="str">
        <f t="shared" si="11"/>
        <v xml:space="preserve"> </v>
      </c>
      <c r="U21" s="155"/>
      <c r="V21" s="160" t="str">
        <f t="shared" si="33"/>
        <v xml:space="preserve"> </v>
      </c>
      <c r="W21" s="160" t="str">
        <f t="shared" si="12"/>
        <v xml:space="preserve"> </v>
      </c>
      <c r="X21" s="161" t="str">
        <f t="shared" si="34"/>
        <v xml:space="preserve"> </v>
      </c>
      <c r="Y21" s="162" t="str">
        <f t="shared" si="35"/>
        <v xml:space="preserve"> </v>
      </c>
      <c r="Z21" s="162" t="str">
        <f t="shared" si="13"/>
        <v xml:space="preserve"> </v>
      </c>
      <c r="AA21" s="162" t="str">
        <f t="shared" si="14"/>
        <v xml:space="preserve"> </v>
      </c>
      <c r="AB21" s="162" t="str">
        <f t="shared" si="15"/>
        <v xml:space="preserve"> </v>
      </c>
      <c r="AC21" s="163" t="str">
        <f t="shared" si="16"/>
        <v xml:space="preserve"> </v>
      </c>
      <c r="AD21" s="163" t="str">
        <f t="shared" si="17"/>
        <v xml:space="preserve"> </v>
      </c>
      <c r="AE21" s="155"/>
      <c r="AF21" s="151">
        <f t="shared" si="39"/>
        <v>2024</v>
      </c>
      <c r="AG21" s="151">
        <v>7</v>
      </c>
      <c r="AH21" s="228">
        <f t="shared" si="18"/>
        <v>0</v>
      </c>
      <c r="AI21" s="228">
        <f t="shared" si="19"/>
        <v>0</v>
      </c>
      <c r="AJ21" s="228">
        <f t="shared" si="20"/>
        <v>0</v>
      </c>
      <c r="AK21" s="228">
        <f t="shared" si="36"/>
        <v>0</v>
      </c>
      <c r="AL21" s="155"/>
      <c r="AM21" s="151">
        <f t="shared" si="40"/>
        <v>2024</v>
      </c>
      <c r="AN21" s="151">
        <v>7</v>
      </c>
      <c r="AO21" s="228">
        <f t="shared" si="21"/>
        <v>0</v>
      </c>
      <c r="AP21" s="228">
        <f t="shared" si="22"/>
        <v>0</v>
      </c>
      <c r="AQ21" s="228">
        <f t="shared" si="23"/>
        <v>0</v>
      </c>
      <c r="AR21" s="228">
        <f t="shared" si="37"/>
        <v>0</v>
      </c>
      <c r="AS21" s="155"/>
      <c r="AT21" s="151">
        <f t="shared" si="41"/>
        <v>2024</v>
      </c>
      <c r="AU21" s="151">
        <v>7</v>
      </c>
      <c r="AV21" s="228">
        <f t="shared" si="24"/>
        <v>0</v>
      </c>
      <c r="AW21" s="228">
        <f t="shared" si="25"/>
        <v>0</v>
      </c>
      <c r="AX21" s="228">
        <f t="shared" si="26"/>
        <v>0</v>
      </c>
      <c r="AY21" s="228">
        <f t="shared" si="38"/>
        <v>0</v>
      </c>
    </row>
    <row r="22" spans="2:51" ht="15" customHeight="1" x14ac:dyDescent="0.25">
      <c r="B22" s="160" t="str">
        <f t="shared" si="27"/>
        <v xml:space="preserve"> </v>
      </c>
      <c r="C22" s="160" t="str">
        <f t="shared" si="0"/>
        <v xml:space="preserve"> </v>
      </c>
      <c r="D22" s="161" t="str">
        <f t="shared" si="28"/>
        <v xml:space="preserve"> </v>
      </c>
      <c r="E22" s="162" t="str">
        <f t="shared" si="29"/>
        <v xml:space="preserve"> </v>
      </c>
      <c r="F22" s="162" t="str">
        <f t="shared" si="1"/>
        <v xml:space="preserve"> </v>
      </c>
      <c r="G22" s="162" t="str">
        <f t="shared" si="2"/>
        <v xml:space="preserve"> </v>
      </c>
      <c r="H22" s="162" t="str">
        <f t="shared" si="3"/>
        <v xml:space="preserve"> </v>
      </c>
      <c r="I22" s="163" t="str">
        <f t="shared" si="4"/>
        <v xml:space="preserve"> </v>
      </c>
      <c r="J22" s="163" t="str">
        <f t="shared" si="5"/>
        <v xml:space="preserve"> </v>
      </c>
      <c r="K22" s="155"/>
      <c r="L22" s="160" t="str">
        <f t="shared" si="30"/>
        <v xml:space="preserve"> </v>
      </c>
      <c r="M22" s="160" t="str">
        <f t="shared" si="6"/>
        <v xml:space="preserve"> </v>
      </c>
      <c r="N22" s="161" t="str">
        <f t="shared" si="31"/>
        <v xml:space="preserve"> </v>
      </c>
      <c r="O22" s="162" t="str">
        <f t="shared" si="32"/>
        <v xml:space="preserve"> </v>
      </c>
      <c r="P22" s="162" t="str">
        <f t="shared" si="7"/>
        <v xml:space="preserve"> </v>
      </c>
      <c r="Q22" s="162" t="str">
        <f t="shared" si="8"/>
        <v xml:space="preserve"> </v>
      </c>
      <c r="R22" s="162" t="str">
        <f t="shared" si="9"/>
        <v xml:space="preserve"> </v>
      </c>
      <c r="S22" s="163" t="str">
        <f t="shared" si="10"/>
        <v xml:space="preserve"> </v>
      </c>
      <c r="T22" s="163" t="str">
        <f t="shared" si="11"/>
        <v xml:space="preserve"> </v>
      </c>
      <c r="U22" s="155"/>
      <c r="V22" s="160" t="str">
        <f t="shared" si="33"/>
        <v xml:space="preserve"> </v>
      </c>
      <c r="W22" s="160" t="str">
        <f t="shared" si="12"/>
        <v xml:space="preserve"> </v>
      </c>
      <c r="X22" s="161" t="str">
        <f t="shared" si="34"/>
        <v xml:space="preserve"> </v>
      </c>
      <c r="Y22" s="162" t="str">
        <f t="shared" si="35"/>
        <v xml:space="preserve"> </v>
      </c>
      <c r="Z22" s="162" t="str">
        <f t="shared" si="13"/>
        <v xml:space="preserve"> </v>
      </c>
      <c r="AA22" s="162" t="str">
        <f t="shared" si="14"/>
        <v xml:space="preserve"> </v>
      </c>
      <c r="AB22" s="162" t="str">
        <f t="shared" si="15"/>
        <v xml:space="preserve"> </v>
      </c>
      <c r="AC22" s="163" t="str">
        <f t="shared" si="16"/>
        <v xml:space="preserve"> </v>
      </c>
      <c r="AD22" s="163" t="str">
        <f t="shared" si="17"/>
        <v xml:space="preserve"> </v>
      </c>
      <c r="AE22" s="155"/>
      <c r="AF22" s="151">
        <f t="shared" si="39"/>
        <v>2024</v>
      </c>
      <c r="AG22" s="151">
        <v>8</v>
      </c>
      <c r="AH22" s="228">
        <f t="shared" si="18"/>
        <v>0</v>
      </c>
      <c r="AI22" s="228">
        <f t="shared" si="19"/>
        <v>0</v>
      </c>
      <c r="AJ22" s="228">
        <f t="shared" si="20"/>
        <v>0</v>
      </c>
      <c r="AK22" s="228">
        <f t="shared" si="36"/>
        <v>0</v>
      </c>
      <c r="AL22" s="155"/>
      <c r="AM22" s="151">
        <f t="shared" si="40"/>
        <v>2024</v>
      </c>
      <c r="AN22" s="151">
        <v>8</v>
      </c>
      <c r="AO22" s="228">
        <f t="shared" si="21"/>
        <v>0</v>
      </c>
      <c r="AP22" s="228">
        <f t="shared" si="22"/>
        <v>0</v>
      </c>
      <c r="AQ22" s="228">
        <f t="shared" si="23"/>
        <v>0</v>
      </c>
      <c r="AR22" s="228">
        <f t="shared" si="37"/>
        <v>0</v>
      </c>
      <c r="AS22" s="155"/>
      <c r="AT22" s="151">
        <f t="shared" si="41"/>
        <v>2024</v>
      </c>
      <c r="AU22" s="151">
        <v>8</v>
      </c>
      <c r="AV22" s="228">
        <f t="shared" si="24"/>
        <v>0</v>
      </c>
      <c r="AW22" s="228">
        <f t="shared" si="25"/>
        <v>0</v>
      </c>
      <c r="AX22" s="228">
        <f t="shared" si="26"/>
        <v>0</v>
      </c>
      <c r="AY22" s="228">
        <f t="shared" si="38"/>
        <v>0</v>
      </c>
    </row>
    <row r="23" spans="2:51" ht="15" customHeight="1" x14ac:dyDescent="0.25">
      <c r="B23" s="160" t="str">
        <f t="shared" si="27"/>
        <v xml:space="preserve"> </v>
      </c>
      <c r="C23" s="160" t="str">
        <f t="shared" si="0"/>
        <v xml:space="preserve"> </v>
      </c>
      <c r="D23" s="161" t="str">
        <f t="shared" si="28"/>
        <v xml:space="preserve"> </v>
      </c>
      <c r="E23" s="162" t="str">
        <f t="shared" si="29"/>
        <v xml:space="preserve"> </v>
      </c>
      <c r="F23" s="162" t="str">
        <f t="shared" si="1"/>
        <v xml:space="preserve"> </v>
      </c>
      <c r="G23" s="162" t="str">
        <f t="shared" si="2"/>
        <v xml:space="preserve"> </v>
      </c>
      <c r="H23" s="162" t="str">
        <f t="shared" si="3"/>
        <v xml:space="preserve"> </v>
      </c>
      <c r="I23" s="163" t="str">
        <f t="shared" si="4"/>
        <v xml:space="preserve"> </v>
      </c>
      <c r="J23" s="163" t="str">
        <f t="shared" si="5"/>
        <v xml:space="preserve"> </v>
      </c>
      <c r="K23" s="155"/>
      <c r="L23" s="160" t="str">
        <f t="shared" si="30"/>
        <v xml:space="preserve"> </v>
      </c>
      <c r="M23" s="160" t="str">
        <f t="shared" si="6"/>
        <v xml:space="preserve"> </v>
      </c>
      <c r="N23" s="161" t="str">
        <f t="shared" si="31"/>
        <v xml:space="preserve"> </v>
      </c>
      <c r="O23" s="162" t="str">
        <f t="shared" si="32"/>
        <v xml:space="preserve"> </v>
      </c>
      <c r="P23" s="162" t="str">
        <f t="shared" si="7"/>
        <v xml:space="preserve"> </v>
      </c>
      <c r="Q23" s="162" t="str">
        <f t="shared" si="8"/>
        <v xml:space="preserve"> </v>
      </c>
      <c r="R23" s="162" t="str">
        <f t="shared" si="9"/>
        <v xml:space="preserve"> </v>
      </c>
      <c r="S23" s="163" t="str">
        <f t="shared" si="10"/>
        <v xml:space="preserve"> </v>
      </c>
      <c r="T23" s="163" t="str">
        <f t="shared" si="11"/>
        <v xml:space="preserve"> </v>
      </c>
      <c r="U23" s="155"/>
      <c r="V23" s="160" t="str">
        <f t="shared" si="33"/>
        <v xml:space="preserve"> </v>
      </c>
      <c r="W23" s="160" t="str">
        <f t="shared" si="12"/>
        <v xml:space="preserve"> </v>
      </c>
      <c r="X23" s="161" t="str">
        <f t="shared" si="34"/>
        <v xml:space="preserve"> </v>
      </c>
      <c r="Y23" s="162" t="str">
        <f t="shared" si="35"/>
        <v xml:space="preserve"> </v>
      </c>
      <c r="Z23" s="162" t="str">
        <f t="shared" si="13"/>
        <v xml:space="preserve"> </v>
      </c>
      <c r="AA23" s="162" t="str">
        <f t="shared" si="14"/>
        <v xml:space="preserve"> </v>
      </c>
      <c r="AB23" s="162" t="str">
        <f t="shared" si="15"/>
        <v xml:space="preserve"> </v>
      </c>
      <c r="AC23" s="163" t="str">
        <f t="shared" si="16"/>
        <v xml:space="preserve"> </v>
      </c>
      <c r="AD23" s="163" t="str">
        <f t="shared" si="17"/>
        <v xml:space="preserve"> </v>
      </c>
      <c r="AE23" s="155"/>
      <c r="AF23" s="151">
        <f t="shared" si="39"/>
        <v>2024</v>
      </c>
      <c r="AG23" s="151">
        <v>9</v>
      </c>
      <c r="AH23" s="228">
        <f t="shared" si="18"/>
        <v>0</v>
      </c>
      <c r="AI23" s="228">
        <f t="shared" si="19"/>
        <v>0</v>
      </c>
      <c r="AJ23" s="228">
        <f t="shared" si="20"/>
        <v>0</v>
      </c>
      <c r="AK23" s="228">
        <f t="shared" si="36"/>
        <v>0</v>
      </c>
      <c r="AL23" s="155"/>
      <c r="AM23" s="151">
        <f t="shared" si="40"/>
        <v>2024</v>
      </c>
      <c r="AN23" s="151">
        <v>9</v>
      </c>
      <c r="AO23" s="228">
        <f t="shared" si="21"/>
        <v>0</v>
      </c>
      <c r="AP23" s="228">
        <f t="shared" si="22"/>
        <v>0</v>
      </c>
      <c r="AQ23" s="228">
        <f t="shared" si="23"/>
        <v>0</v>
      </c>
      <c r="AR23" s="228">
        <f t="shared" si="37"/>
        <v>0</v>
      </c>
      <c r="AS23" s="155"/>
      <c r="AT23" s="151">
        <f t="shared" si="41"/>
        <v>2024</v>
      </c>
      <c r="AU23" s="151">
        <v>9</v>
      </c>
      <c r="AV23" s="228">
        <f t="shared" si="24"/>
        <v>0</v>
      </c>
      <c r="AW23" s="228">
        <f t="shared" si="25"/>
        <v>0</v>
      </c>
      <c r="AX23" s="228">
        <f t="shared" si="26"/>
        <v>0</v>
      </c>
      <c r="AY23" s="228">
        <f t="shared" si="38"/>
        <v>0</v>
      </c>
    </row>
    <row r="24" spans="2:51" ht="15" customHeight="1" x14ac:dyDescent="0.25">
      <c r="B24" s="164" t="str">
        <f t="shared" si="27"/>
        <v xml:space="preserve"> </v>
      </c>
      <c r="C24" s="164" t="str">
        <f t="shared" si="0"/>
        <v xml:space="preserve"> </v>
      </c>
      <c r="D24" s="165" t="str">
        <f t="shared" si="28"/>
        <v xml:space="preserve"> </v>
      </c>
      <c r="E24" s="166" t="str">
        <f t="shared" si="29"/>
        <v xml:space="preserve"> </v>
      </c>
      <c r="F24" s="166" t="str">
        <f t="shared" si="1"/>
        <v xml:space="preserve"> </v>
      </c>
      <c r="G24" s="166" t="str">
        <f t="shared" si="2"/>
        <v xml:space="preserve"> </v>
      </c>
      <c r="H24" s="166" t="str">
        <f t="shared" si="3"/>
        <v xml:space="preserve"> </v>
      </c>
      <c r="I24" s="167" t="str">
        <f t="shared" si="4"/>
        <v xml:space="preserve"> </v>
      </c>
      <c r="J24" s="167" t="str">
        <f t="shared" si="5"/>
        <v xml:space="preserve"> </v>
      </c>
      <c r="K24" s="155"/>
      <c r="L24" s="164" t="str">
        <f t="shared" si="30"/>
        <v xml:space="preserve"> </v>
      </c>
      <c r="M24" s="164" t="str">
        <f t="shared" si="6"/>
        <v xml:space="preserve"> </v>
      </c>
      <c r="N24" s="165" t="str">
        <f t="shared" si="31"/>
        <v xml:space="preserve"> </v>
      </c>
      <c r="O24" s="166" t="str">
        <f t="shared" si="32"/>
        <v xml:space="preserve"> </v>
      </c>
      <c r="P24" s="166" t="str">
        <f t="shared" si="7"/>
        <v xml:space="preserve"> </v>
      </c>
      <c r="Q24" s="166" t="str">
        <f t="shared" si="8"/>
        <v xml:space="preserve"> </v>
      </c>
      <c r="R24" s="166" t="str">
        <f t="shared" si="9"/>
        <v xml:space="preserve"> </v>
      </c>
      <c r="S24" s="167" t="str">
        <f t="shared" si="10"/>
        <v xml:space="preserve"> </v>
      </c>
      <c r="T24" s="167" t="str">
        <f t="shared" si="11"/>
        <v xml:space="preserve"> </v>
      </c>
      <c r="U24" s="155"/>
      <c r="V24" s="164" t="str">
        <f t="shared" si="33"/>
        <v xml:space="preserve"> </v>
      </c>
      <c r="W24" s="164" t="str">
        <f t="shared" si="12"/>
        <v xml:space="preserve"> </v>
      </c>
      <c r="X24" s="165" t="str">
        <f t="shared" si="34"/>
        <v xml:space="preserve"> </v>
      </c>
      <c r="Y24" s="166" t="str">
        <f t="shared" si="35"/>
        <v xml:space="preserve"> </v>
      </c>
      <c r="Z24" s="166" t="str">
        <f t="shared" si="13"/>
        <v xml:space="preserve"> </v>
      </c>
      <c r="AA24" s="166" t="str">
        <f t="shared" si="14"/>
        <v xml:space="preserve"> </v>
      </c>
      <c r="AB24" s="166" t="str">
        <f t="shared" si="15"/>
        <v xml:space="preserve"> </v>
      </c>
      <c r="AC24" s="167" t="str">
        <f t="shared" si="16"/>
        <v xml:space="preserve"> </v>
      </c>
      <c r="AD24" s="167" t="str">
        <f t="shared" si="17"/>
        <v xml:space="preserve"> </v>
      </c>
      <c r="AE24" s="155"/>
      <c r="AF24" s="151">
        <f t="shared" si="39"/>
        <v>2024</v>
      </c>
      <c r="AG24" s="151">
        <v>10</v>
      </c>
      <c r="AH24" s="228">
        <f t="shared" si="18"/>
        <v>0</v>
      </c>
      <c r="AI24" s="228">
        <f t="shared" si="19"/>
        <v>0</v>
      </c>
      <c r="AJ24" s="228">
        <f t="shared" si="20"/>
        <v>0</v>
      </c>
      <c r="AK24" s="228">
        <f t="shared" si="36"/>
        <v>0</v>
      </c>
      <c r="AL24" s="155"/>
      <c r="AM24" s="151">
        <f t="shared" si="40"/>
        <v>2024</v>
      </c>
      <c r="AN24" s="151">
        <v>10</v>
      </c>
      <c r="AO24" s="228">
        <f t="shared" si="21"/>
        <v>0</v>
      </c>
      <c r="AP24" s="228">
        <f t="shared" si="22"/>
        <v>0</v>
      </c>
      <c r="AQ24" s="228">
        <f t="shared" si="23"/>
        <v>0</v>
      </c>
      <c r="AR24" s="228">
        <f t="shared" si="37"/>
        <v>0</v>
      </c>
      <c r="AS24" s="155"/>
      <c r="AT24" s="151">
        <f t="shared" si="41"/>
        <v>2024</v>
      </c>
      <c r="AU24" s="151">
        <v>10</v>
      </c>
      <c r="AV24" s="228">
        <f t="shared" si="24"/>
        <v>0</v>
      </c>
      <c r="AW24" s="228">
        <f t="shared" si="25"/>
        <v>0</v>
      </c>
      <c r="AX24" s="228">
        <f t="shared" si="26"/>
        <v>0</v>
      </c>
      <c r="AY24" s="228">
        <f t="shared" si="38"/>
        <v>0</v>
      </c>
    </row>
    <row r="25" spans="2:51" ht="15" customHeight="1" x14ac:dyDescent="0.25">
      <c r="B25" s="156" t="str">
        <f t="shared" si="27"/>
        <v xml:space="preserve"> </v>
      </c>
      <c r="C25" s="156" t="str">
        <f t="shared" si="0"/>
        <v xml:space="preserve"> </v>
      </c>
      <c r="D25" s="157" t="str">
        <f t="shared" si="28"/>
        <v xml:space="preserve"> </v>
      </c>
      <c r="E25" s="158" t="str">
        <f t="shared" si="29"/>
        <v xml:space="preserve"> </v>
      </c>
      <c r="F25" s="158" t="str">
        <f t="shared" si="1"/>
        <v xml:space="preserve"> </v>
      </c>
      <c r="G25" s="158" t="str">
        <f t="shared" si="2"/>
        <v xml:space="preserve"> </v>
      </c>
      <c r="H25" s="158" t="str">
        <f t="shared" si="3"/>
        <v xml:space="preserve"> </v>
      </c>
      <c r="I25" s="159" t="str">
        <f t="shared" si="4"/>
        <v xml:space="preserve"> </v>
      </c>
      <c r="J25" s="159" t="str">
        <f t="shared" si="5"/>
        <v xml:space="preserve"> </v>
      </c>
      <c r="K25" s="155"/>
      <c r="L25" s="156" t="str">
        <f t="shared" si="30"/>
        <v xml:space="preserve"> </v>
      </c>
      <c r="M25" s="156" t="str">
        <f t="shared" si="6"/>
        <v xml:space="preserve"> </v>
      </c>
      <c r="N25" s="157" t="str">
        <f t="shared" si="31"/>
        <v xml:space="preserve"> </v>
      </c>
      <c r="O25" s="158" t="str">
        <f t="shared" si="32"/>
        <v xml:space="preserve"> </v>
      </c>
      <c r="P25" s="158" t="str">
        <f t="shared" si="7"/>
        <v xml:space="preserve"> </v>
      </c>
      <c r="Q25" s="158" t="str">
        <f t="shared" si="8"/>
        <v xml:space="preserve"> </v>
      </c>
      <c r="R25" s="158" t="str">
        <f t="shared" si="9"/>
        <v xml:space="preserve"> </v>
      </c>
      <c r="S25" s="159" t="str">
        <f t="shared" si="10"/>
        <v xml:space="preserve"> </v>
      </c>
      <c r="T25" s="159" t="str">
        <f t="shared" si="11"/>
        <v xml:space="preserve"> </v>
      </c>
      <c r="U25" s="155"/>
      <c r="V25" s="156" t="str">
        <f t="shared" si="33"/>
        <v xml:space="preserve"> </v>
      </c>
      <c r="W25" s="156" t="str">
        <f t="shared" si="12"/>
        <v xml:space="preserve"> </v>
      </c>
      <c r="X25" s="157" t="str">
        <f t="shared" si="34"/>
        <v xml:space="preserve"> </v>
      </c>
      <c r="Y25" s="158" t="str">
        <f t="shared" si="35"/>
        <v xml:space="preserve"> </v>
      </c>
      <c r="Z25" s="158" t="str">
        <f t="shared" si="13"/>
        <v xml:space="preserve"> </v>
      </c>
      <c r="AA25" s="158" t="str">
        <f t="shared" si="14"/>
        <v xml:space="preserve"> </v>
      </c>
      <c r="AB25" s="158" t="str">
        <f t="shared" si="15"/>
        <v xml:space="preserve"> </v>
      </c>
      <c r="AC25" s="159" t="str">
        <f t="shared" si="16"/>
        <v xml:space="preserve"> </v>
      </c>
      <c r="AD25" s="159" t="str">
        <f t="shared" si="17"/>
        <v xml:space="preserve"> </v>
      </c>
      <c r="AE25" s="155"/>
      <c r="AF25" s="151">
        <f t="shared" si="39"/>
        <v>2024</v>
      </c>
      <c r="AG25" s="151">
        <v>11</v>
      </c>
      <c r="AH25" s="228">
        <f t="shared" si="18"/>
        <v>0</v>
      </c>
      <c r="AI25" s="228">
        <f t="shared" si="19"/>
        <v>0</v>
      </c>
      <c r="AJ25" s="228">
        <f t="shared" si="20"/>
        <v>0</v>
      </c>
      <c r="AK25" s="228">
        <f t="shared" si="36"/>
        <v>0</v>
      </c>
      <c r="AL25" s="155"/>
      <c r="AM25" s="151">
        <f t="shared" si="40"/>
        <v>2024</v>
      </c>
      <c r="AN25" s="151">
        <v>11</v>
      </c>
      <c r="AO25" s="228">
        <f t="shared" si="21"/>
        <v>0</v>
      </c>
      <c r="AP25" s="228">
        <f t="shared" si="22"/>
        <v>0</v>
      </c>
      <c r="AQ25" s="228">
        <f t="shared" si="23"/>
        <v>0</v>
      </c>
      <c r="AR25" s="228">
        <f t="shared" si="37"/>
        <v>0</v>
      </c>
      <c r="AS25" s="155"/>
      <c r="AT25" s="151">
        <f t="shared" si="41"/>
        <v>2024</v>
      </c>
      <c r="AU25" s="151">
        <v>11</v>
      </c>
      <c r="AV25" s="228">
        <f t="shared" si="24"/>
        <v>0</v>
      </c>
      <c r="AW25" s="228">
        <f t="shared" si="25"/>
        <v>0</v>
      </c>
      <c r="AX25" s="228">
        <f t="shared" si="26"/>
        <v>0</v>
      </c>
      <c r="AY25" s="228">
        <f t="shared" si="38"/>
        <v>0</v>
      </c>
    </row>
    <row r="26" spans="2:51" ht="15" customHeight="1" x14ac:dyDescent="0.25">
      <c r="B26" s="160" t="str">
        <f t="shared" si="27"/>
        <v xml:space="preserve"> </v>
      </c>
      <c r="C26" s="160" t="str">
        <f t="shared" si="0"/>
        <v xml:space="preserve"> </v>
      </c>
      <c r="D26" s="161" t="str">
        <f t="shared" si="28"/>
        <v xml:space="preserve"> </v>
      </c>
      <c r="E26" s="162" t="str">
        <f t="shared" si="29"/>
        <v xml:space="preserve"> </v>
      </c>
      <c r="F26" s="162" t="str">
        <f t="shared" si="1"/>
        <v xml:space="preserve"> </v>
      </c>
      <c r="G26" s="162" t="str">
        <f t="shared" si="2"/>
        <v xml:space="preserve"> </v>
      </c>
      <c r="H26" s="162" t="str">
        <f t="shared" si="3"/>
        <v xml:space="preserve"> </v>
      </c>
      <c r="I26" s="163" t="str">
        <f t="shared" si="4"/>
        <v xml:space="preserve"> </v>
      </c>
      <c r="J26" s="163" t="str">
        <f t="shared" si="5"/>
        <v xml:space="preserve"> </v>
      </c>
      <c r="K26" s="155"/>
      <c r="L26" s="160" t="str">
        <f t="shared" si="30"/>
        <v xml:space="preserve"> </v>
      </c>
      <c r="M26" s="160" t="str">
        <f t="shared" si="6"/>
        <v xml:space="preserve"> </v>
      </c>
      <c r="N26" s="161" t="str">
        <f t="shared" si="31"/>
        <v xml:space="preserve"> </v>
      </c>
      <c r="O26" s="162" t="str">
        <f t="shared" si="32"/>
        <v xml:space="preserve"> </v>
      </c>
      <c r="P26" s="162" t="str">
        <f t="shared" si="7"/>
        <v xml:space="preserve"> </v>
      </c>
      <c r="Q26" s="162" t="str">
        <f t="shared" si="8"/>
        <v xml:space="preserve"> </v>
      </c>
      <c r="R26" s="162" t="str">
        <f t="shared" si="9"/>
        <v xml:space="preserve"> </v>
      </c>
      <c r="S26" s="163" t="str">
        <f t="shared" si="10"/>
        <v xml:space="preserve"> </v>
      </c>
      <c r="T26" s="163" t="str">
        <f t="shared" si="11"/>
        <v xml:space="preserve"> </v>
      </c>
      <c r="U26" s="155"/>
      <c r="V26" s="160" t="str">
        <f t="shared" si="33"/>
        <v xml:space="preserve"> </v>
      </c>
      <c r="W26" s="160" t="str">
        <f t="shared" si="12"/>
        <v xml:space="preserve"> </v>
      </c>
      <c r="X26" s="161" t="str">
        <f t="shared" si="34"/>
        <v xml:space="preserve"> </v>
      </c>
      <c r="Y26" s="162" t="str">
        <f t="shared" si="35"/>
        <v xml:space="preserve"> </v>
      </c>
      <c r="Z26" s="162" t="str">
        <f t="shared" si="13"/>
        <v xml:space="preserve"> </v>
      </c>
      <c r="AA26" s="162" t="str">
        <f t="shared" si="14"/>
        <v xml:space="preserve"> </v>
      </c>
      <c r="AB26" s="162" t="str">
        <f t="shared" si="15"/>
        <v xml:space="preserve"> </v>
      </c>
      <c r="AC26" s="163" t="str">
        <f t="shared" si="16"/>
        <v xml:space="preserve"> </v>
      </c>
      <c r="AD26" s="163" t="str">
        <f t="shared" si="17"/>
        <v xml:space="preserve"> </v>
      </c>
      <c r="AE26" s="155"/>
      <c r="AF26" s="151">
        <f t="shared" si="39"/>
        <v>2024</v>
      </c>
      <c r="AG26" s="151">
        <v>12</v>
      </c>
      <c r="AH26" s="228">
        <f t="shared" si="18"/>
        <v>0</v>
      </c>
      <c r="AI26" s="228">
        <f t="shared" si="19"/>
        <v>0</v>
      </c>
      <c r="AJ26" s="228">
        <f t="shared" si="20"/>
        <v>0</v>
      </c>
      <c r="AK26" s="228">
        <f t="shared" si="36"/>
        <v>0</v>
      </c>
      <c r="AL26" s="155"/>
      <c r="AM26" s="151">
        <f t="shared" si="40"/>
        <v>2024</v>
      </c>
      <c r="AN26" s="151">
        <v>12</v>
      </c>
      <c r="AO26" s="228">
        <f t="shared" si="21"/>
        <v>0</v>
      </c>
      <c r="AP26" s="228">
        <f t="shared" si="22"/>
        <v>0</v>
      </c>
      <c r="AQ26" s="228">
        <f t="shared" si="23"/>
        <v>0</v>
      </c>
      <c r="AR26" s="228">
        <f t="shared" si="37"/>
        <v>0</v>
      </c>
      <c r="AS26" s="155"/>
      <c r="AT26" s="151">
        <f t="shared" si="41"/>
        <v>2024</v>
      </c>
      <c r="AU26" s="151">
        <v>12</v>
      </c>
      <c r="AV26" s="228">
        <f t="shared" si="24"/>
        <v>0</v>
      </c>
      <c r="AW26" s="228">
        <f t="shared" si="25"/>
        <v>0</v>
      </c>
      <c r="AX26" s="228">
        <f t="shared" si="26"/>
        <v>0</v>
      </c>
      <c r="AY26" s="228">
        <f t="shared" si="38"/>
        <v>0</v>
      </c>
    </row>
    <row r="27" spans="2:51" ht="15" customHeight="1" x14ac:dyDescent="0.25">
      <c r="B27" s="160" t="str">
        <f t="shared" si="27"/>
        <v xml:space="preserve"> </v>
      </c>
      <c r="C27" s="160" t="str">
        <f t="shared" si="0"/>
        <v xml:space="preserve"> </v>
      </c>
      <c r="D27" s="161" t="str">
        <f t="shared" si="28"/>
        <v xml:space="preserve"> </v>
      </c>
      <c r="E27" s="162" t="str">
        <f t="shared" si="29"/>
        <v xml:space="preserve"> </v>
      </c>
      <c r="F27" s="162" t="str">
        <f t="shared" si="1"/>
        <v xml:space="preserve"> </v>
      </c>
      <c r="G27" s="162" t="str">
        <f t="shared" si="2"/>
        <v xml:space="preserve"> </v>
      </c>
      <c r="H27" s="162" t="str">
        <f t="shared" si="3"/>
        <v xml:space="preserve"> </v>
      </c>
      <c r="I27" s="163" t="str">
        <f t="shared" si="4"/>
        <v xml:space="preserve"> </v>
      </c>
      <c r="J27" s="163" t="str">
        <f t="shared" si="5"/>
        <v xml:space="preserve"> </v>
      </c>
      <c r="K27" s="155"/>
      <c r="L27" s="160" t="str">
        <f t="shared" si="30"/>
        <v xml:space="preserve"> </v>
      </c>
      <c r="M27" s="160" t="str">
        <f t="shared" si="6"/>
        <v xml:space="preserve"> </v>
      </c>
      <c r="N27" s="161" t="str">
        <f t="shared" si="31"/>
        <v xml:space="preserve"> </v>
      </c>
      <c r="O27" s="162" t="str">
        <f t="shared" si="32"/>
        <v xml:space="preserve"> </v>
      </c>
      <c r="P27" s="162" t="str">
        <f t="shared" si="7"/>
        <v xml:space="preserve"> </v>
      </c>
      <c r="Q27" s="162" t="str">
        <f t="shared" si="8"/>
        <v xml:space="preserve"> </v>
      </c>
      <c r="R27" s="162" t="str">
        <f t="shared" si="9"/>
        <v xml:space="preserve"> </v>
      </c>
      <c r="S27" s="163" t="str">
        <f t="shared" si="10"/>
        <v xml:space="preserve"> </v>
      </c>
      <c r="T27" s="163" t="str">
        <f t="shared" si="11"/>
        <v xml:space="preserve"> </v>
      </c>
      <c r="U27" s="155"/>
      <c r="V27" s="160" t="str">
        <f t="shared" si="33"/>
        <v xml:space="preserve"> </v>
      </c>
      <c r="W27" s="160" t="str">
        <f t="shared" si="12"/>
        <v xml:space="preserve"> </v>
      </c>
      <c r="X27" s="161" t="str">
        <f t="shared" si="34"/>
        <v xml:space="preserve"> </v>
      </c>
      <c r="Y27" s="162" t="str">
        <f t="shared" si="35"/>
        <v xml:space="preserve"> </v>
      </c>
      <c r="Z27" s="162" t="str">
        <f t="shared" si="13"/>
        <v xml:space="preserve"> </v>
      </c>
      <c r="AA27" s="162" t="str">
        <f t="shared" si="14"/>
        <v xml:space="preserve"> </v>
      </c>
      <c r="AB27" s="162" t="str">
        <f t="shared" si="15"/>
        <v xml:space="preserve"> </v>
      </c>
      <c r="AC27" s="163" t="str">
        <f t="shared" si="16"/>
        <v xml:space="preserve"> </v>
      </c>
      <c r="AD27" s="163" t="str">
        <f t="shared" si="17"/>
        <v xml:space="preserve"> </v>
      </c>
      <c r="AE27" s="155"/>
      <c r="AF27" s="151">
        <f>+AF15+1</f>
        <v>2025</v>
      </c>
      <c r="AG27" s="151">
        <v>1</v>
      </c>
      <c r="AH27" s="228">
        <f t="shared" si="18"/>
        <v>0</v>
      </c>
      <c r="AI27" s="228">
        <f t="shared" si="19"/>
        <v>0</v>
      </c>
      <c r="AJ27" s="228">
        <f t="shared" si="20"/>
        <v>0</v>
      </c>
      <c r="AK27" s="228">
        <f t="shared" si="36"/>
        <v>0</v>
      </c>
      <c r="AL27" s="155"/>
      <c r="AM27" s="151">
        <f>+AM15+1</f>
        <v>2025</v>
      </c>
      <c r="AN27" s="151">
        <v>1</v>
      </c>
      <c r="AO27" s="228">
        <f t="shared" si="21"/>
        <v>0</v>
      </c>
      <c r="AP27" s="228">
        <f t="shared" si="22"/>
        <v>0</v>
      </c>
      <c r="AQ27" s="228">
        <f t="shared" si="23"/>
        <v>0</v>
      </c>
      <c r="AR27" s="228">
        <f t="shared" si="37"/>
        <v>0</v>
      </c>
      <c r="AS27" s="155"/>
      <c r="AT27" s="151">
        <f>+AT15+1</f>
        <v>2025</v>
      </c>
      <c r="AU27" s="151">
        <v>1</v>
      </c>
      <c r="AV27" s="228">
        <f t="shared" si="24"/>
        <v>0</v>
      </c>
      <c r="AW27" s="228">
        <f t="shared" si="25"/>
        <v>0</v>
      </c>
      <c r="AX27" s="228">
        <f t="shared" si="26"/>
        <v>0</v>
      </c>
      <c r="AY27" s="228">
        <f t="shared" si="38"/>
        <v>0</v>
      </c>
    </row>
    <row r="28" spans="2:51" ht="15" customHeight="1" x14ac:dyDescent="0.25">
      <c r="B28" s="160" t="str">
        <f t="shared" si="27"/>
        <v xml:space="preserve"> </v>
      </c>
      <c r="C28" s="160" t="str">
        <f t="shared" si="0"/>
        <v xml:space="preserve"> </v>
      </c>
      <c r="D28" s="161" t="str">
        <f t="shared" si="28"/>
        <v xml:space="preserve"> </v>
      </c>
      <c r="E28" s="162" t="str">
        <f t="shared" si="29"/>
        <v xml:space="preserve"> </v>
      </c>
      <c r="F28" s="162" t="str">
        <f t="shared" si="1"/>
        <v xml:space="preserve"> </v>
      </c>
      <c r="G28" s="162" t="str">
        <f t="shared" si="2"/>
        <v xml:space="preserve"> </v>
      </c>
      <c r="H28" s="162" t="str">
        <f t="shared" si="3"/>
        <v xml:space="preserve"> </v>
      </c>
      <c r="I28" s="163" t="str">
        <f t="shared" si="4"/>
        <v xml:space="preserve"> </v>
      </c>
      <c r="J28" s="163" t="str">
        <f t="shared" si="5"/>
        <v xml:space="preserve"> </v>
      </c>
      <c r="K28" s="155"/>
      <c r="L28" s="160" t="str">
        <f t="shared" si="30"/>
        <v xml:space="preserve"> </v>
      </c>
      <c r="M28" s="160" t="str">
        <f t="shared" si="6"/>
        <v xml:space="preserve"> </v>
      </c>
      <c r="N28" s="161" t="str">
        <f t="shared" si="31"/>
        <v xml:space="preserve"> </v>
      </c>
      <c r="O28" s="162" t="str">
        <f t="shared" si="32"/>
        <v xml:space="preserve"> </v>
      </c>
      <c r="P28" s="162" t="str">
        <f t="shared" si="7"/>
        <v xml:space="preserve"> </v>
      </c>
      <c r="Q28" s="162" t="str">
        <f t="shared" si="8"/>
        <v xml:space="preserve"> </v>
      </c>
      <c r="R28" s="162" t="str">
        <f t="shared" si="9"/>
        <v xml:space="preserve"> </v>
      </c>
      <c r="S28" s="163" t="str">
        <f t="shared" si="10"/>
        <v xml:space="preserve"> </v>
      </c>
      <c r="T28" s="163" t="str">
        <f t="shared" si="11"/>
        <v xml:space="preserve"> </v>
      </c>
      <c r="U28" s="155"/>
      <c r="V28" s="160" t="str">
        <f t="shared" si="33"/>
        <v xml:space="preserve"> </v>
      </c>
      <c r="W28" s="160" t="str">
        <f t="shared" si="12"/>
        <v xml:space="preserve"> </v>
      </c>
      <c r="X28" s="161" t="str">
        <f t="shared" si="34"/>
        <v xml:space="preserve"> </v>
      </c>
      <c r="Y28" s="162" t="str">
        <f t="shared" si="35"/>
        <v xml:space="preserve"> </v>
      </c>
      <c r="Z28" s="162" t="str">
        <f t="shared" si="13"/>
        <v xml:space="preserve"> </v>
      </c>
      <c r="AA28" s="162" t="str">
        <f t="shared" si="14"/>
        <v xml:space="preserve"> </v>
      </c>
      <c r="AB28" s="162" t="str">
        <f t="shared" si="15"/>
        <v xml:space="preserve"> </v>
      </c>
      <c r="AC28" s="163" t="str">
        <f t="shared" si="16"/>
        <v xml:space="preserve"> </v>
      </c>
      <c r="AD28" s="163" t="str">
        <f t="shared" si="17"/>
        <v xml:space="preserve"> </v>
      </c>
      <c r="AE28" s="155"/>
      <c r="AF28" s="151">
        <f>+AF27</f>
        <v>2025</v>
      </c>
      <c r="AG28" s="151">
        <v>2</v>
      </c>
      <c r="AH28" s="228">
        <f t="shared" si="18"/>
        <v>0</v>
      </c>
      <c r="AI28" s="228">
        <f t="shared" si="19"/>
        <v>0</v>
      </c>
      <c r="AJ28" s="228">
        <f t="shared" si="20"/>
        <v>0</v>
      </c>
      <c r="AK28" s="228">
        <f t="shared" si="36"/>
        <v>0</v>
      </c>
      <c r="AL28" s="155"/>
      <c r="AM28" s="151">
        <f>+AM27</f>
        <v>2025</v>
      </c>
      <c r="AN28" s="151">
        <v>2</v>
      </c>
      <c r="AO28" s="228">
        <f t="shared" si="21"/>
        <v>0</v>
      </c>
      <c r="AP28" s="228">
        <f t="shared" si="22"/>
        <v>0</v>
      </c>
      <c r="AQ28" s="228">
        <f t="shared" si="23"/>
        <v>0</v>
      </c>
      <c r="AR28" s="228">
        <f t="shared" si="37"/>
        <v>0</v>
      </c>
      <c r="AS28" s="155"/>
      <c r="AT28" s="151">
        <f>+AT27</f>
        <v>2025</v>
      </c>
      <c r="AU28" s="151">
        <v>2</v>
      </c>
      <c r="AV28" s="228">
        <f t="shared" si="24"/>
        <v>0</v>
      </c>
      <c r="AW28" s="228">
        <f t="shared" si="25"/>
        <v>0</v>
      </c>
      <c r="AX28" s="228">
        <f t="shared" si="26"/>
        <v>0</v>
      </c>
      <c r="AY28" s="228">
        <f t="shared" si="38"/>
        <v>0</v>
      </c>
    </row>
    <row r="29" spans="2:51" ht="15" customHeight="1" x14ac:dyDescent="0.25">
      <c r="B29" s="164" t="str">
        <f t="shared" si="27"/>
        <v xml:space="preserve"> </v>
      </c>
      <c r="C29" s="164" t="str">
        <f t="shared" si="0"/>
        <v xml:space="preserve"> </v>
      </c>
      <c r="D29" s="165" t="str">
        <f t="shared" si="28"/>
        <v xml:space="preserve"> </v>
      </c>
      <c r="E29" s="166" t="str">
        <f t="shared" si="29"/>
        <v xml:space="preserve"> </v>
      </c>
      <c r="F29" s="166" t="str">
        <f t="shared" si="1"/>
        <v xml:space="preserve"> </v>
      </c>
      <c r="G29" s="166" t="str">
        <f t="shared" si="2"/>
        <v xml:space="preserve"> </v>
      </c>
      <c r="H29" s="166" t="str">
        <f t="shared" si="3"/>
        <v xml:space="preserve"> </v>
      </c>
      <c r="I29" s="167" t="str">
        <f t="shared" si="4"/>
        <v xml:space="preserve"> </v>
      </c>
      <c r="J29" s="167" t="str">
        <f t="shared" si="5"/>
        <v xml:space="preserve"> </v>
      </c>
      <c r="K29" s="155"/>
      <c r="L29" s="164" t="str">
        <f t="shared" si="30"/>
        <v xml:space="preserve"> </v>
      </c>
      <c r="M29" s="164" t="str">
        <f t="shared" si="6"/>
        <v xml:space="preserve"> </v>
      </c>
      <c r="N29" s="165" t="str">
        <f t="shared" si="31"/>
        <v xml:space="preserve"> </v>
      </c>
      <c r="O29" s="166" t="str">
        <f t="shared" si="32"/>
        <v xml:space="preserve"> </v>
      </c>
      <c r="P29" s="166" t="str">
        <f t="shared" si="7"/>
        <v xml:space="preserve"> </v>
      </c>
      <c r="Q29" s="166" t="str">
        <f t="shared" si="8"/>
        <v xml:space="preserve"> </v>
      </c>
      <c r="R29" s="166" t="str">
        <f t="shared" si="9"/>
        <v xml:space="preserve"> </v>
      </c>
      <c r="S29" s="167" t="str">
        <f t="shared" si="10"/>
        <v xml:space="preserve"> </v>
      </c>
      <c r="T29" s="167" t="str">
        <f t="shared" si="11"/>
        <v xml:space="preserve"> </v>
      </c>
      <c r="U29" s="155"/>
      <c r="V29" s="164" t="str">
        <f t="shared" si="33"/>
        <v xml:space="preserve"> </v>
      </c>
      <c r="W29" s="164" t="str">
        <f t="shared" si="12"/>
        <v xml:space="preserve"> </v>
      </c>
      <c r="X29" s="165" t="str">
        <f t="shared" si="34"/>
        <v xml:space="preserve"> </v>
      </c>
      <c r="Y29" s="166" t="str">
        <f t="shared" si="35"/>
        <v xml:space="preserve"> </v>
      </c>
      <c r="Z29" s="166" t="str">
        <f t="shared" si="13"/>
        <v xml:space="preserve"> </v>
      </c>
      <c r="AA29" s="166" t="str">
        <f t="shared" si="14"/>
        <v xml:space="preserve"> </v>
      </c>
      <c r="AB29" s="166" t="str">
        <f t="shared" si="15"/>
        <v xml:space="preserve"> </v>
      </c>
      <c r="AC29" s="167" t="str">
        <f t="shared" si="16"/>
        <v xml:space="preserve"> </v>
      </c>
      <c r="AD29" s="167" t="str">
        <f t="shared" si="17"/>
        <v xml:space="preserve"> </v>
      </c>
      <c r="AE29" s="155"/>
      <c r="AF29" s="151">
        <f>+AF28</f>
        <v>2025</v>
      </c>
      <c r="AG29" s="151">
        <v>3</v>
      </c>
      <c r="AH29" s="228">
        <f t="shared" si="18"/>
        <v>0</v>
      </c>
      <c r="AI29" s="228">
        <f t="shared" si="19"/>
        <v>0</v>
      </c>
      <c r="AJ29" s="228">
        <f t="shared" si="20"/>
        <v>0</v>
      </c>
      <c r="AK29" s="228">
        <f t="shared" si="36"/>
        <v>0</v>
      </c>
      <c r="AL29" s="155"/>
      <c r="AM29" s="151">
        <f>+AM28</f>
        <v>2025</v>
      </c>
      <c r="AN29" s="151">
        <v>3</v>
      </c>
      <c r="AO29" s="228">
        <f t="shared" si="21"/>
        <v>0</v>
      </c>
      <c r="AP29" s="228">
        <f t="shared" si="22"/>
        <v>0</v>
      </c>
      <c r="AQ29" s="228">
        <f t="shared" si="23"/>
        <v>0</v>
      </c>
      <c r="AR29" s="228">
        <f t="shared" si="37"/>
        <v>0</v>
      </c>
      <c r="AS29" s="155"/>
      <c r="AT29" s="151">
        <f>+AT28</f>
        <v>2025</v>
      </c>
      <c r="AU29" s="151">
        <v>3</v>
      </c>
      <c r="AV29" s="228">
        <f t="shared" si="24"/>
        <v>0</v>
      </c>
      <c r="AW29" s="228">
        <f t="shared" si="25"/>
        <v>0</v>
      </c>
      <c r="AX29" s="228">
        <f t="shared" si="26"/>
        <v>0</v>
      </c>
      <c r="AY29" s="228">
        <f t="shared" si="38"/>
        <v>0</v>
      </c>
    </row>
    <row r="30" spans="2:51" ht="15" customHeight="1" x14ac:dyDescent="0.25">
      <c r="B30" s="156" t="str">
        <f t="shared" si="27"/>
        <v xml:space="preserve"> </v>
      </c>
      <c r="C30" s="156" t="str">
        <f t="shared" si="0"/>
        <v xml:space="preserve"> </v>
      </c>
      <c r="D30" s="157" t="str">
        <f t="shared" si="28"/>
        <v xml:space="preserve"> </v>
      </c>
      <c r="E30" s="158" t="str">
        <f t="shared" si="29"/>
        <v xml:space="preserve"> </v>
      </c>
      <c r="F30" s="158" t="str">
        <f t="shared" si="1"/>
        <v xml:space="preserve"> </v>
      </c>
      <c r="G30" s="158" t="str">
        <f t="shared" si="2"/>
        <v xml:space="preserve"> </v>
      </c>
      <c r="H30" s="158" t="str">
        <f t="shared" si="3"/>
        <v xml:space="preserve"> </v>
      </c>
      <c r="I30" s="159" t="str">
        <f t="shared" si="4"/>
        <v xml:space="preserve"> </v>
      </c>
      <c r="J30" s="159" t="str">
        <f t="shared" si="5"/>
        <v xml:space="preserve"> </v>
      </c>
      <c r="K30" s="155"/>
      <c r="L30" s="156" t="str">
        <f t="shared" si="30"/>
        <v xml:space="preserve"> </v>
      </c>
      <c r="M30" s="156" t="str">
        <f t="shared" si="6"/>
        <v xml:space="preserve"> </v>
      </c>
      <c r="N30" s="157" t="str">
        <f t="shared" si="31"/>
        <v xml:space="preserve"> </v>
      </c>
      <c r="O30" s="158" t="str">
        <f t="shared" si="32"/>
        <v xml:space="preserve"> </v>
      </c>
      <c r="P30" s="158" t="str">
        <f t="shared" si="7"/>
        <v xml:space="preserve"> </v>
      </c>
      <c r="Q30" s="158" t="str">
        <f t="shared" si="8"/>
        <v xml:space="preserve"> </v>
      </c>
      <c r="R30" s="158" t="str">
        <f t="shared" si="9"/>
        <v xml:space="preserve"> </v>
      </c>
      <c r="S30" s="159" t="str">
        <f t="shared" si="10"/>
        <v xml:space="preserve"> </v>
      </c>
      <c r="T30" s="159" t="str">
        <f t="shared" si="11"/>
        <v xml:space="preserve"> </v>
      </c>
      <c r="U30" s="155"/>
      <c r="V30" s="156" t="str">
        <f t="shared" si="33"/>
        <v xml:space="preserve"> </v>
      </c>
      <c r="W30" s="156" t="str">
        <f t="shared" si="12"/>
        <v xml:space="preserve"> </v>
      </c>
      <c r="X30" s="157" t="str">
        <f t="shared" si="34"/>
        <v xml:space="preserve"> </v>
      </c>
      <c r="Y30" s="158" t="str">
        <f t="shared" si="35"/>
        <v xml:space="preserve"> </v>
      </c>
      <c r="Z30" s="158" t="str">
        <f t="shared" si="13"/>
        <v xml:space="preserve"> </v>
      </c>
      <c r="AA30" s="158" t="str">
        <f t="shared" si="14"/>
        <v xml:space="preserve"> </v>
      </c>
      <c r="AB30" s="158" t="str">
        <f t="shared" si="15"/>
        <v xml:space="preserve"> </v>
      </c>
      <c r="AC30" s="159" t="str">
        <f t="shared" si="16"/>
        <v xml:space="preserve"> </v>
      </c>
      <c r="AD30" s="159" t="str">
        <f t="shared" si="17"/>
        <v xml:space="preserve"> </v>
      </c>
      <c r="AE30" s="155"/>
      <c r="AF30" s="151">
        <f t="shared" ref="AF30:AF38" si="42">+AF29</f>
        <v>2025</v>
      </c>
      <c r="AG30" s="151">
        <v>4</v>
      </c>
      <c r="AH30" s="228">
        <f t="shared" si="18"/>
        <v>0</v>
      </c>
      <c r="AI30" s="228">
        <f t="shared" si="19"/>
        <v>0</v>
      </c>
      <c r="AJ30" s="228">
        <f t="shared" si="20"/>
        <v>0</v>
      </c>
      <c r="AK30" s="228">
        <f t="shared" si="36"/>
        <v>0</v>
      </c>
      <c r="AL30" s="155"/>
      <c r="AM30" s="151">
        <f t="shared" ref="AM30:AM38" si="43">+AM29</f>
        <v>2025</v>
      </c>
      <c r="AN30" s="151">
        <v>4</v>
      </c>
      <c r="AO30" s="228">
        <f t="shared" si="21"/>
        <v>0</v>
      </c>
      <c r="AP30" s="228">
        <f t="shared" si="22"/>
        <v>0</v>
      </c>
      <c r="AQ30" s="228">
        <f t="shared" si="23"/>
        <v>0</v>
      </c>
      <c r="AR30" s="228">
        <f t="shared" si="37"/>
        <v>0</v>
      </c>
      <c r="AS30" s="155"/>
      <c r="AT30" s="151">
        <f t="shared" ref="AT30:AT38" si="44">+AT29</f>
        <v>2025</v>
      </c>
      <c r="AU30" s="151">
        <v>4</v>
      </c>
      <c r="AV30" s="228">
        <f t="shared" si="24"/>
        <v>0</v>
      </c>
      <c r="AW30" s="228">
        <f t="shared" si="25"/>
        <v>0</v>
      </c>
      <c r="AX30" s="228">
        <f t="shared" si="26"/>
        <v>0</v>
      </c>
      <c r="AY30" s="228">
        <f t="shared" si="38"/>
        <v>0</v>
      </c>
    </row>
    <row r="31" spans="2:51" ht="15" customHeight="1" x14ac:dyDescent="0.25">
      <c r="B31" s="160" t="str">
        <f t="shared" si="27"/>
        <v xml:space="preserve"> </v>
      </c>
      <c r="C31" s="160" t="str">
        <f t="shared" si="0"/>
        <v xml:space="preserve"> </v>
      </c>
      <c r="D31" s="161" t="str">
        <f t="shared" si="28"/>
        <v xml:space="preserve"> </v>
      </c>
      <c r="E31" s="162" t="str">
        <f t="shared" si="29"/>
        <v xml:space="preserve"> </v>
      </c>
      <c r="F31" s="162" t="str">
        <f t="shared" si="1"/>
        <v xml:space="preserve"> </v>
      </c>
      <c r="G31" s="162" t="str">
        <f t="shared" si="2"/>
        <v xml:space="preserve"> </v>
      </c>
      <c r="H31" s="162" t="str">
        <f t="shared" si="3"/>
        <v xml:space="preserve"> </v>
      </c>
      <c r="I31" s="163" t="str">
        <f t="shared" si="4"/>
        <v xml:space="preserve"> </v>
      </c>
      <c r="J31" s="163" t="str">
        <f t="shared" si="5"/>
        <v xml:space="preserve"> </v>
      </c>
      <c r="K31" s="155"/>
      <c r="L31" s="160" t="str">
        <f t="shared" si="30"/>
        <v xml:space="preserve"> </v>
      </c>
      <c r="M31" s="160" t="str">
        <f t="shared" si="6"/>
        <v xml:space="preserve"> </v>
      </c>
      <c r="N31" s="161" t="str">
        <f t="shared" si="31"/>
        <v xml:space="preserve"> </v>
      </c>
      <c r="O31" s="162" t="str">
        <f t="shared" si="32"/>
        <v xml:space="preserve"> </v>
      </c>
      <c r="P31" s="162" t="str">
        <f t="shared" si="7"/>
        <v xml:space="preserve"> </v>
      </c>
      <c r="Q31" s="162" t="str">
        <f t="shared" si="8"/>
        <v xml:space="preserve"> </v>
      </c>
      <c r="R31" s="162" t="str">
        <f t="shared" si="9"/>
        <v xml:space="preserve"> </v>
      </c>
      <c r="S31" s="163" t="str">
        <f t="shared" si="10"/>
        <v xml:space="preserve"> </v>
      </c>
      <c r="T31" s="163" t="str">
        <f t="shared" si="11"/>
        <v xml:space="preserve"> </v>
      </c>
      <c r="U31" s="155"/>
      <c r="V31" s="160" t="str">
        <f t="shared" si="33"/>
        <v xml:space="preserve"> </v>
      </c>
      <c r="W31" s="160" t="str">
        <f t="shared" si="12"/>
        <v xml:space="preserve"> </v>
      </c>
      <c r="X31" s="161" t="str">
        <f t="shared" si="34"/>
        <v xml:space="preserve"> </v>
      </c>
      <c r="Y31" s="162" t="str">
        <f t="shared" si="35"/>
        <v xml:space="preserve"> </v>
      </c>
      <c r="Z31" s="162" t="str">
        <f t="shared" si="13"/>
        <v xml:space="preserve"> </v>
      </c>
      <c r="AA31" s="162" t="str">
        <f t="shared" si="14"/>
        <v xml:space="preserve"> </v>
      </c>
      <c r="AB31" s="162" t="str">
        <f t="shared" si="15"/>
        <v xml:space="preserve"> </v>
      </c>
      <c r="AC31" s="163" t="str">
        <f t="shared" si="16"/>
        <v xml:space="preserve"> </v>
      </c>
      <c r="AD31" s="163" t="str">
        <f t="shared" si="17"/>
        <v xml:space="preserve"> </v>
      </c>
      <c r="AE31" s="155"/>
      <c r="AF31" s="151">
        <f t="shared" si="42"/>
        <v>2025</v>
      </c>
      <c r="AG31" s="151">
        <v>5</v>
      </c>
      <c r="AH31" s="228">
        <f t="shared" si="18"/>
        <v>0</v>
      </c>
      <c r="AI31" s="228">
        <f t="shared" si="19"/>
        <v>0</v>
      </c>
      <c r="AJ31" s="228">
        <f t="shared" si="20"/>
        <v>0</v>
      </c>
      <c r="AK31" s="228">
        <f t="shared" si="36"/>
        <v>0</v>
      </c>
      <c r="AL31" s="155"/>
      <c r="AM31" s="151">
        <f t="shared" si="43"/>
        <v>2025</v>
      </c>
      <c r="AN31" s="151">
        <v>5</v>
      </c>
      <c r="AO31" s="228">
        <f t="shared" si="21"/>
        <v>0</v>
      </c>
      <c r="AP31" s="228">
        <f t="shared" si="22"/>
        <v>0</v>
      </c>
      <c r="AQ31" s="228">
        <f t="shared" si="23"/>
        <v>0</v>
      </c>
      <c r="AR31" s="228">
        <f t="shared" si="37"/>
        <v>0</v>
      </c>
      <c r="AS31" s="155"/>
      <c r="AT31" s="151">
        <f t="shared" si="44"/>
        <v>2025</v>
      </c>
      <c r="AU31" s="151">
        <v>5</v>
      </c>
      <c r="AV31" s="228">
        <f t="shared" si="24"/>
        <v>0</v>
      </c>
      <c r="AW31" s="228">
        <f t="shared" si="25"/>
        <v>0</v>
      </c>
      <c r="AX31" s="228">
        <f t="shared" si="26"/>
        <v>0</v>
      </c>
      <c r="AY31" s="228">
        <f t="shared" si="38"/>
        <v>0</v>
      </c>
    </row>
    <row r="32" spans="2:51" ht="15" customHeight="1" x14ac:dyDescent="0.25">
      <c r="B32" s="160" t="str">
        <f t="shared" si="27"/>
        <v xml:space="preserve"> </v>
      </c>
      <c r="C32" s="160" t="str">
        <f t="shared" si="0"/>
        <v xml:space="preserve"> </v>
      </c>
      <c r="D32" s="161" t="str">
        <f t="shared" si="28"/>
        <v xml:space="preserve"> </v>
      </c>
      <c r="E32" s="162" t="str">
        <f t="shared" si="29"/>
        <v xml:space="preserve"> </v>
      </c>
      <c r="F32" s="162" t="str">
        <f t="shared" si="1"/>
        <v xml:space="preserve"> </v>
      </c>
      <c r="G32" s="162" t="str">
        <f t="shared" si="2"/>
        <v xml:space="preserve"> </v>
      </c>
      <c r="H32" s="162" t="str">
        <f t="shared" si="3"/>
        <v xml:space="preserve"> </v>
      </c>
      <c r="I32" s="163" t="str">
        <f t="shared" si="4"/>
        <v xml:space="preserve"> </v>
      </c>
      <c r="J32" s="163" t="str">
        <f t="shared" si="5"/>
        <v xml:space="preserve"> </v>
      </c>
      <c r="K32" s="155"/>
      <c r="L32" s="160" t="str">
        <f t="shared" si="30"/>
        <v xml:space="preserve"> </v>
      </c>
      <c r="M32" s="160" t="str">
        <f t="shared" si="6"/>
        <v xml:space="preserve"> </v>
      </c>
      <c r="N32" s="161" t="str">
        <f t="shared" si="31"/>
        <v xml:space="preserve"> </v>
      </c>
      <c r="O32" s="162" t="str">
        <f t="shared" si="32"/>
        <v xml:space="preserve"> </v>
      </c>
      <c r="P32" s="162" t="str">
        <f t="shared" si="7"/>
        <v xml:space="preserve"> </v>
      </c>
      <c r="Q32" s="162" t="str">
        <f t="shared" si="8"/>
        <v xml:space="preserve"> </v>
      </c>
      <c r="R32" s="162" t="str">
        <f t="shared" si="9"/>
        <v xml:space="preserve"> </v>
      </c>
      <c r="S32" s="163" t="str">
        <f t="shared" si="10"/>
        <v xml:space="preserve"> </v>
      </c>
      <c r="T32" s="163" t="str">
        <f t="shared" si="11"/>
        <v xml:space="preserve"> </v>
      </c>
      <c r="U32" s="155"/>
      <c r="V32" s="160" t="str">
        <f t="shared" si="33"/>
        <v xml:space="preserve"> </v>
      </c>
      <c r="W32" s="160" t="str">
        <f t="shared" si="12"/>
        <v xml:space="preserve"> </v>
      </c>
      <c r="X32" s="161" t="str">
        <f t="shared" si="34"/>
        <v xml:space="preserve"> </v>
      </c>
      <c r="Y32" s="162" t="str">
        <f t="shared" si="35"/>
        <v xml:space="preserve"> </v>
      </c>
      <c r="Z32" s="162" t="str">
        <f t="shared" si="13"/>
        <v xml:space="preserve"> </v>
      </c>
      <c r="AA32" s="162" t="str">
        <f t="shared" si="14"/>
        <v xml:space="preserve"> </v>
      </c>
      <c r="AB32" s="162" t="str">
        <f t="shared" si="15"/>
        <v xml:space="preserve"> </v>
      </c>
      <c r="AC32" s="163" t="str">
        <f t="shared" si="16"/>
        <v xml:space="preserve"> </v>
      </c>
      <c r="AD32" s="163" t="str">
        <f t="shared" si="17"/>
        <v xml:space="preserve"> </v>
      </c>
      <c r="AE32" s="155"/>
      <c r="AF32" s="151">
        <f t="shared" si="42"/>
        <v>2025</v>
      </c>
      <c r="AG32" s="151">
        <v>6</v>
      </c>
      <c r="AH32" s="228">
        <f t="shared" si="18"/>
        <v>0</v>
      </c>
      <c r="AI32" s="228">
        <f t="shared" si="19"/>
        <v>0</v>
      </c>
      <c r="AJ32" s="228">
        <f t="shared" si="20"/>
        <v>0</v>
      </c>
      <c r="AK32" s="228">
        <f t="shared" si="36"/>
        <v>0</v>
      </c>
      <c r="AL32" s="155"/>
      <c r="AM32" s="151">
        <f t="shared" si="43"/>
        <v>2025</v>
      </c>
      <c r="AN32" s="151">
        <v>6</v>
      </c>
      <c r="AO32" s="228">
        <f t="shared" si="21"/>
        <v>0</v>
      </c>
      <c r="AP32" s="228">
        <f t="shared" si="22"/>
        <v>0</v>
      </c>
      <c r="AQ32" s="228">
        <f t="shared" si="23"/>
        <v>0</v>
      </c>
      <c r="AR32" s="228">
        <f t="shared" si="37"/>
        <v>0</v>
      </c>
      <c r="AS32" s="155"/>
      <c r="AT32" s="151">
        <f t="shared" si="44"/>
        <v>2025</v>
      </c>
      <c r="AU32" s="151">
        <v>6</v>
      </c>
      <c r="AV32" s="228">
        <f t="shared" si="24"/>
        <v>0</v>
      </c>
      <c r="AW32" s="228">
        <f t="shared" si="25"/>
        <v>0</v>
      </c>
      <c r="AX32" s="228">
        <f t="shared" si="26"/>
        <v>0</v>
      </c>
      <c r="AY32" s="228">
        <f t="shared" si="38"/>
        <v>0</v>
      </c>
    </row>
    <row r="33" spans="2:51" ht="15" customHeight="1" x14ac:dyDescent="0.25">
      <c r="B33" s="160" t="str">
        <f t="shared" si="27"/>
        <v xml:space="preserve"> </v>
      </c>
      <c r="C33" s="160" t="str">
        <f t="shared" si="0"/>
        <v xml:space="preserve"> </v>
      </c>
      <c r="D33" s="161" t="str">
        <f t="shared" si="28"/>
        <v xml:space="preserve"> </v>
      </c>
      <c r="E33" s="162" t="str">
        <f t="shared" si="29"/>
        <v xml:space="preserve"> </v>
      </c>
      <c r="F33" s="162" t="str">
        <f t="shared" si="1"/>
        <v xml:space="preserve"> </v>
      </c>
      <c r="G33" s="162" t="str">
        <f t="shared" si="2"/>
        <v xml:space="preserve"> </v>
      </c>
      <c r="H33" s="162" t="str">
        <f t="shared" si="3"/>
        <v xml:space="preserve"> </v>
      </c>
      <c r="I33" s="163" t="str">
        <f t="shared" si="4"/>
        <v xml:space="preserve"> </v>
      </c>
      <c r="J33" s="163" t="str">
        <f t="shared" si="5"/>
        <v xml:space="preserve"> </v>
      </c>
      <c r="K33" s="155"/>
      <c r="L33" s="160" t="str">
        <f t="shared" si="30"/>
        <v xml:space="preserve"> </v>
      </c>
      <c r="M33" s="160" t="str">
        <f t="shared" si="6"/>
        <v xml:space="preserve"> </v>
      </c>
      <c r="N33" s="161" t="str">
        <f t="shared" si="31"/>
        <v xml:space="preserve"> </v>
      </c>
      <c r="O33" s="162" t="str">
        <f t="shared" si="32"/>
        <v xml:space="preserve"> </v>
      </c>
      <c r="P33" s="162" t="str">
        <f t="shared" si="7"/>
        <v xml:space="preserve"> </v>
      </c>
      <c r="Q33" s="162" t="str">
        <f t="shared" si="8"/>
        <v xml:space="preserve"> </v>
      </c>
      <c r="R33" s="162" t="str">
        <f t="shared" si="9"/>
        <v xml:space="preserve"> </v>
      </c>
      <c r="S33" s="163" t="str">
        <f t="shared" si="10"/>
        <v xml:space="preserve"> </v>
      </c>
      <c r="T33" s="163" t="str">
        <f t="shared" si="11"/>
        <v xml:space="preserve"> </v>
      </c>
      <c r="U33" s="155"/>
      <c r="V33" s="160" t="str">
        <f t="shared" si="33"/>
        <v xml:space="preserve"> </v>
      </c>
      <c r="W33" s="160" t="str">
        <f t="shared" si="12"/>
        <v xml:space="preserve"> </v>
      </c>
      <c r="X33" s="161" t="str">
        <f t="shared" si="34"/>
        <v xml:space="preserve"> </v>
      </c>
      <c r="Y33" s="162" t="str">
        <f t="shared" si="35"/>
        <v xml:space="preserve"> </v>
      </c>
      <c r="Z33" s="162" t="str">
        <f t="shared" si="13"/>
        <v xml:space="preserve"> </v>
      </c>
      <c r="AA33" s="162" t="str">
        <f t="shared" si="14"/>
        <v xml:space="preserve"> </v>
      </c>
      <c r="AB33" s="162" t="str">
        <f t="shared" si="15"/>
        <v xml:space="preserve"> </v>
      </c>
      <c r="AC33" s="163" t="str">
        <f t="shared" si="16"/>
        <v xml:space="preserve"> </v>
      </c>
      <c r="AD33" s="163" t="str">
        <f t="shared" si="17"/>
        <v xml:space="preserve"> </v>
      </c>
      <c r="AE33" s="155"/>
      <c r="AF33" s="151">
        <f t="shared" si="42"/>
        <v>2025</v>
      </c>
      <c r="AG33" s="151">
        <v>7</v>
      </c>
      <c r="AH33" s="228">
        <f t="shared" si="18"/>
        <v>0</v>
      </c>
      <c r="AI33" s="228">
        <f t="shared" si="19"/>
        <v>0</v>
      </c>
      <c r="AJ33" s="228">
        <f t="shared" si="20"/>
        <v>0</v>
      </c>
      <c r="AK33" s="228">
        <f t="shared" si="36"/>
        <v>0</v>
      </c>
      <c r="AL33" s="155"/>
      <c r="AM33" s="151">
        <f t="shared" si="43"/>
        <v>2025</v>
      </c>
      <c r="AN33" s="151">
        <v>7</v>
      </c>
      <c r="AO33" s="228">
        <f t="shared" si="21"/>
        <v>0</v>
      </c>
      <c r="AP33" s="228">
        <f t="shared" si="22"/>
        <v>0</v>
      </c>
      <c r="AQ33" s="228">
        <f t="shared" si="23"/>
        <v>0</v>
      </c>
      <c r="AR33" s="228">
        <f t="shared" si="37"/>
        <v>0</v>
      </c>
      <c r="AS33" s="155"/>
      <c r="AT33" s="151">
        <f t="shared" si="44"/>
        <v>2025</v>
      </c>
      <c r="AU33" s="151">
        <v>7</v>
      </c>
      <c r="AV33" s="228">
        <f t="shared" si="24"/>
        <v>0</v>
      </c>
      <c r="AW33" s="228">
        <f t="shared" si="25"/>
        <v>0</v>
      </c>
      <c r="AX33" s="228">
        <f t="shared" si="26"/>
        <v>0</v>
      </c>
      <c r="AY33" s="228">
        <f t="shared" si="38"/>
        <v>0</v>
      </c>
    </row>
    <row r="34" spans="2:51" ht="15" customHeight="1" x14ac:dyDescent="0.25">
      <c r="B34" s="164" t="str">
        <f t="shared" si="27"/>
        <v xml:space="preserve"> </v>
      </c>
      <c r="C34" s="164" t="str">
        <f t="shared" si="0"/>
        <v xml:space="preserve"> </v>
      </c>
      <c r="D34" s="165" t="str">
        <f t="shared" si="28"/>
        <v xml:space="preserve"> </v>
      </c>
      <c r="E34" s="166" t="str">
        <f t="shared" si="29"/>
        <v xml:space="preserve"> </v>
      </c>
      <c r="F34" s="166" t="str">
        <f t="shared" si="1"/>
        <v xml:space="preserve"> </v>
      </c>
      <c r="G34" s="166" t="str">
        <f t="shared" si="2"/>
        <v xml:space="preserve"> </v>
      </c>
      <c r="H34" s="166" t="str">
        <f t="shared" si="3"/>
        <v xml:space="preserve"> </v>
      </c>
      <c r="I34" s="167" t="str">
        <f t="shared" si="4"/>
        <v xml:space="preserve"> </v>
      </c>
      <c r="J34" s="167" t="str">
        <f t="shared" si="5"/>
        <v xml:space="preserve"> </v>
      </c>
      <c r="K34" s="155"/>
      <c r="L34" s="164" t="str">
        <f t="shared" si="30"/>
        <v xml:space="preserve"> </v>
      </c>
      <c r="M34" s="164" t="str">
        <f t="shared" si="6"/>
        <v xml:space="preserve"> </v>
      </c>
      <c r="N34" s="165" t="str">
        <f t="shared" si="31"/>
        <v xml:space="preserve"> </v>
      </c>
      <c r="O34" s="166" t="str">
        <f t="shared" si="32"/>
        <v xml:space="preserve"> </v>
      </c>
      <c r="P34" s="166" t="str">
        <f t="shared" si="7"/>
        <v xml:space="preserve"> </v>
      </c>
      <c r="Q34" s="166" t="str">
        <f t="shared" si="8"/>
        <v xml:space="preserve"> </v>
      </c>
      <c r="R34" s="166" t="str">
        <f t="shared" si="9"/>
        <v xml:space="preserve"> </v>
      </c>
      <c r="S34" s="167" t="str">
        <f t="shared" si="10"/>
        <v xml:space="preserve"> </v>
      </c>
      <c r="T34" s="167" t="str">
        <f t="shared" si="11"/>
        <v xml:space="preserve"> </v>
      </c>
      <c r="U34" s="155"/>
      <c r="V34" s="164" t="str">
        <f t="shared" si="33"/>
        <v xml:space="preserve"> </v>
      </c>
      <c r="W34" s="164" t="str">
        <f t="shared" si="12"/>
        <v xml:space="preserve"> </v>
      </c>
      <c r="X34" s="165" t="str">
        <f t="shared" si="34"/>
        <v xml:space="preserve"> </v>
      </c>
      <c r="Y34" s="166" t="str">
        <f t="shared" si="35"/>
        <v xml:space="preserve"> </v>
      </c>
      <c r="Z34" s="166" t="str">
        <f t="shared" si="13"/>
        <v xml:space="preserve"> </v>
      </c>
      <c r="AA34" s="166" t="str">
        <f t="shared" si="14"/>
        <v xml:space="preserve"> </v>
      </c>
      <c r="AB34" s="166" t="str">
        <f t="shared" si="15"/>
        <v xml:space="preserve"> </v>
      </c>
      <c r="AC34" s="167" t="str">
        <f t="shared" si="16"/>
        <v xml:space="preserve"> </v>
      </c>
      <c r="AD34" s="167" t="str">
        <f t="shared" si="17"/>
        <v xml:space="preserve"> </v>
      </c>
      <c r="AE34" s="155"/>
      <c r="AF34" s="151">
        <f t="shared" si="42"/>
        <v>2025</v>
      </c>
      <c r="AG34" s="151">
        <v>8</v>
      </c>
      <c r="AH34" s="228">
        <f t="shared" si="18"/>
        <v>0</v>
      </c>
      <c r="AI34" s="228">
        <f t="shared" si="19"/>
        <v>0</v>
      </c>
      <c r="AJ34" s="228">
        <f t="shared" si="20"/>
        <v>0</v>
      </c>
      <c r="AK34" s="228">
        <f t="shared" si="36"/>
        <v>0</v>
      </c>
      <c r="AL34" s="155"/>
      <c r="AM34" s="151">
        <f t="shared" si="43"/>
        <v>2025</v>
      </c>
      <c r="AN34" s="151">
        <v>8</v>
      </c>
      <c r="AO34" s="228">
        <f t="shared" si="21"/>
        <v>0</v>
      </c>
      <c r="AP34" s="228">
        <f t="shared" si="22"/>
        <v>0</v>
      </c>
      <c r="AQ34" s="228">
        <f t="shared" si="23"/>
        <v>0</v>
      </c>
      <c r="AR34" s="228">
        <f t="shared" si="37"/>
        <v>0</v>
      </c>
      <c r="AS34" s="155"/>
      <c r="AT34" s="151">
        <f t="shared" si="44"/>
        <v>2025</v>
      </c>
      <c r="AU34" s="151">
        <v>8</v>
      </c>
      <c r="AV34" s="228">
        <f t="shared" si="24"/>
        <v>0</v>
      </c>
      <c r="AW34" s="228">
        <f t="shared" si="25"/>
        <v>0</v>
      </c>
      <c r="AX34" s="228">
        <f t="shared" si="26"/>
        <v>0</v>
      </c>
      <c r="AY34" s="228">
        <f t="shared" si="38"/>
        <v>0</v>
      </c>
    </row>
    <row r="35" spans="2:51" ht="15" customHeight="1" x14ac:dyDescent="0.25">
      <c r="B35" s="156" t="str">
        <f t="shared" si="27"/>
        <v xml:space="preserve"> </v>
      </c>
      <c r="C35" s="156" t="str">
        <f t="shared" si="0"/>
        <v xml:space="preserve"> </v>
      </c>
      <c r="D35" s="157" t="str">
        <f t="shared" si="28"/>
        <v xml:space="preserve"> </v>
      </c>
      <c r="E35" s="158" t="str">
        <f t="shared" si="29"/>
        <v xml:space="preserve"> </v>
      </c>
      <c r="F35" s="158" t="str">
        <f t="shared" si="1"/>
        <v xml:space="preserve"> </v>
      </c>
      <c r="G35" s="158" t="str">
        <f t="shared" si="2"/>
        <v xml:space="preserve"> </v>
      </c>
      <c r="H35" s="158" t="str">
        <f t="shared" si="3"/>
        <v xml:space="preserve"> </v>
      </c>
      <c r="I35" s="159" t="str">
        <f t="shared" si="4"/>
        <v xml:space="preserve"> </v>
      </c>
      <c r="J35" s="159" t="str">
        <f t="shared" si="5"/>
        <v xml:space="preserve"> </v>
      </c>
      <c r="K35" s="155"/>
      <c r="L35" s="156" t="str">
        <f t="shared" si="30"/>
        <v xml:space="preserve"> </v>
      </c>
      <c r="M35" s="156" t="str">
        <f t="shared" si="6"/>
        <v xml:space="preserve"> </v>
      </c>
      <c r="N35" s="157" t="str">
        <f t="shared" si="31"/>
        <v xml:space="preserve"> </v>
      </c>
      <c r="O35" s="158" t="str">
        <f t="shared" si="32"/>
        <v xml:space="preserve"> </v>
      </c>
      <c r="P35" s="158" t="str">
        <f t="shared" si="7"/>
        <v xml:space="preserve"> </v>
      </c>
      <c r="Q35" s="158" t="str">
        <f t="shared" si="8"/>
        <v xml:space="preserve"> </v>
      </c>
      <c r="R35" s="158" t="str">
        <f t="shared" si="9"/>
        <v xml:space="preserve"> </v>
      </c>
      <c r="S35" s="159" t="str">
        <f t="shared" si="10"/>
        <v xml:space="preserve"> </v>
      </c>
      <c r="T35" s="159" t="str">
        <f t="shared" si="11"/>
        <v xml:space="preserve"> </v>
      </c>
      <c r="U35" s="155"/>
      <c r="V35" s="156" t="str">
        <f t="shared" si="33"/>
        <v xml:space="preserve"> </v>
      </c>
      <c r="W35" s="156" t="str">
        <f t="shared" si="12"/>
        <v xml:space="preserve"> </v>
      </c>
      <c r="X35" s="157" t="str">
        <f t="shared" si="34"/>
        <v xml:space="preserve"> </v>
      </c>
      <c r="Y35" s="158" t="str">
        <f t="shared" si="35"/>
        <v xml:space="preserve"> </v>
      </c>
      <c r="Z35" s="158" t="str">
        <f t="shared" si="13"/>
        <v xml:space="preserve"> </v>
      </c>
      <c r="AA35" s="158" t="str">
        <f t="shared" si="14"/>
        <v xml:space="preserve"> </v>
      </c>
      <c r="AB35" s="158" t="str">
        <f t="shared" si="15"/>
        <v xml:space="preserve"> </v>
      </c>
      <c r="AC35" s="159" t="str">
        <f t="shared" si="16"/>
        <v xml:space="preserve"> </v>
      </c>
      <c r="AD35" s="159" t="str">
        <f t="shared" si="17"/>
        <v xml:space="preserve"> </v>
      </c>
      <c r="AE35" s="155"/>
      <c r="AF35" s="151">
        <f t="shared" si="42"/>
        <v>2025</v>
      </c>
      <c r="AG35" s="151">
        <v>9</v>
      </c>
      <c r="AH35" s="228">
        <f t="shared" si="18"/>
        <v>0</v>
      </c>
      <c r="AI35" s="228">
        <f t="shared" si="19"/>
        <v>0</v>
      </c>
      <c r="AJ35" s="228">
        <f t="shared" si="20"/>
        <v>0</v>
      </c>
      <c r="AK35" s="228">
        <f t="shared" si="36"/>
        <v>0</v>
      </c>
      <c r="AL35" s="155"/>
      <c r="AM35" s="151">
        <f t="shared" si="43"/>
        <v>2025</v>
      </c>
      <c r="AN35" s="151">
        <v>9</v>
      </c>
      <c r="AO35" s="228">
        <f t="shared" si="21"/>
        <v>0</v>
      </c>
      <c r="AP35" s="228">
        <f t="shared" si="22"/>
        <v>0</v>
      </c>
      <c r="AQ35" s="228">
        <f t="shared" si="23"/>
        <v>0</v>
      </c>
      <c r="AR35" s="228">
        <f t="shared" si="37"/>
        <v>0</v>
      </c>
      <c r="AS35" s="155"/>
      <c r="AT35" s="151">
        <f t="shared" si="44"/>
        <v>2025</v>
      </c>
      <c r="AU35" s="151">
        <v>9</v>
      </c>
      <c r="AV35" s="228">
        <f t="shared" si="24"/>
        <v>0</v>
      </c>
      <c r="AW35" s="228">
        <f t="shared" si="25"/>
        <v>0</v>
      </c>
      <c r="AX35" s="228">
        <f t="shared" si="26"/>
        <v>0</v>
      </c>
      <c r="AY35" s="228">
        <f t="shared" si="38"/>
        <v>0</v>
      </c>
    </row>
    <row r="36" spans="2:51" ht="15" customHeight="1" x14ac:dyDescent="0.25">
      <c r="B36" s="160" t="str">
        <f t="shared" si="27"/>
        <v xml:space="preserve"> </v>
      </c>
      <c r="C36" s="160" t="str">
        <f t="shared" si="0"/>
        <v xml:space="preserve"> </v>
      </c>
      <c r="D36" s="161" t="str">
        <f t="shared" si="28"/>
        <v xml:space="preserve"> </v>
      </c>
      <c r="E36" s="162" t="str">
        <f t="shared" si="29"/>
        <v xml:space="preserve"> </v>
      </c>
      <c r="F36" s="162" t="str">
        <f t="shared" si="1"/>
        <v xml:space="preserve"> </v>
      </c>
      <c r="G36" s="162" t="str">
        <f t="shared" si="2"/>
        <v xml:space="preserve"> </v>
      </c>
      <c r="H36" s="162" t="str">
        <f t="shared" si="3"/>
        <v xml:space="preserve"> </v>
      </c>
      <c r="I36" s="163" t="str">
        <f t="shared" si="4"/>
        <v xml:space="preserve"> </v>
      </c>
      <c r="J36" s="163" t="str">
        <f t="shared" si="5"/>
        <v xml:space="preserve"> </v>
      </c>
      <c r="K36" s="155"/>
      <c r="L36" s="160" t="str">
        <f t="shared" si="30"/>
        <v xml:space="preserve"> </v>
      </c>
      <c r="M36" s="160" t="str">
        <f t="shared" si="6"/>
        <v xml:space="preserve"> </v>
      </c>
      <c r="N36" s="161" t="str">
        <f t="shared" si="31"/>
        <v xml:space="preserve"> </v>
      </c>
      <c r="O36" s="162" t="str">
        <f t="shared" si="32"/>
        <v xml:space="preserve"> </v>
      </c>
      <c r="P36" s="162" t="str">
        <f t="shared" si="7"/>
        <v xml:space="preserve"> </v>
      </c>
      <c r="Q36" s="162" t="str">
        <f t="shared" si="8"/>
        <v xml:space="preserve"> </v>
      </c>
      <c r="R36" s="162" t="str">
        <f t="shared" si="9"/>
        <v xml:space="preserve"> </v>
      </c>
      <c r="S36" s="163" t="str">
        <f t="shared" si="10"/>
        <v xml:space="preserve"> </v>
      </c>
      <c r="T36" s="163" t="str">
        <f t="shared" si="11"/>
        <v xml:space="preserve"> </v>
      </c>
      <c r="U36" s="155"/>
      <c r="V36" s="160" t="str">
        <f t="shared" si="33"/>
        <v xml:space="preserve"> </v>
      </c>
      <c r="W36" s="160" t="str">
        <f t="shared" si="12"/>
        <v xml:space="preserve"> </v>
      </c>
      <c r="X36" s="161" t="str">
        <f t="shared" si="34"/>
        <v xml:space="preserve"> </v>
      </c>
      <c r="Y36" s="162" t="str">
        <f t="shared" si="35"/>
        <v xml:space="preserve"> </v>
      </c>
      <c r="Z36" s="162" t="str">
        <f t="shared" si="13"/>
        <v xml:space="preserve"> </v>
      </c>
      <c r="AA36" s="162" t="str">
        <f t="shared" si="14"/>
        <v xml:space="preserve"> </v>
      </c>
      <c r="AB36" s="162" t="str">
        <f t="shared" si="15"/>
        <v xml:space="preserve"> </v>
      </c>
      <c r="AC36" s="163" t="str">
        <f t="shared" si="16"/>
        <v xml:space="preserve"> </v>
      </c>
      <c r="AD36" s="163" t="str">
        <f t="shared" si="17"/>
        <v xml:space="preserve"> </v>
      </c>
      <c r="AE36" s="155"/>
      <c r="AF36" s="151">
        <f t="shared" si="42"/>
        <v>2025</v>
      </c>
      <c r="AG36" s="151">
        <v>10</v>
      </c>
      <c r="AH36" s="228">
        <f t="shared" si="18"/>
        <v>0</v>
      </c>
      <c r="AI36" s="228">
        <f t="shared" si="19"/>
        <v>0</v>
      </c>
      <c r="AJ36" s="228">
        <f t="shared" si="20"/>
        <v>0</v>
      </c>
      <c r="AK36" s="228">
        <f t="shared" si="36"/>
        <v>0</v>
      </c>
      <c r="AL36" s="155"/>
      <c r="AM36" s="151">
        <f t="shared" si="43"/>
        <v>2025</v>
      </c>
      <c r="AN36" s="151">
        <v>10</v>
      </c>
      <c r="AO36" s="228">
        <f t="shared" si="21"/>
        <v>0</v>
      </c>
      <c r="AP36" s="228">
        <f t="shared" si="22"/>
        <v>0</v>
      </c>
      <c r="AQ36" s="228">
        <f t="shared" si="23"/>
        <v>0</v>
      </c>
      <c r="AR36" s="228">
        <f t="shared" si="37"/>
        <v>0</v>
      </c>
      <c r="AS36" s="155"/>
      <c r="AT36" s="151">
        <f t="shared" si="44"/>
        <v>2025</v>
      </c>
      <c r="AU36" s="151">
        <v>10</v>
      </c>
      <c r="AV36" s="228">
        <f t="shared" si="24"/>
        <v>0</v>
      </c>
      <c r="AW36" s="228">
        <f t="shared" si="25"/>
        <v>0</v>
      </c>
      <c r="AX36" s="228">
        <f t="shared" si="26"/>
        <v>0</v>
      </c>
      <c r="AY36" s="228">
        <f t="shared" si="38"/>
        <v>0</v>
      </c>
    </row>
    <row r="37" spans="2:51" ht="15" customHeight="1" x14ac:dyDescent="0.25">
      <c r="B37" s="160" t="str">
        <f t="shared" si="27"/>
        <v xml:space="preserve"> </v>
      </c>
      <c r="C37" s="160" t="str">
        <f t="shared" si="0"/>
        <v xml:space="preserve"> </v>
      </c>
      <c r="D37" s="161" t="str">
        <f t="shared" si="28"/>
        <v xml:space="preserve"> </v>
      </c>
      <c r="E37" s="162" t="str">
        <f t="shared" si="29"/>
        <v xml:space="preserve"> </v>
      </c>
      <c r="F37" s="162" t="str">
        <f t="shared" si="1"/>
        <v xml:space="preserve"> </v>
      </c>
      <c r="G37" s="162" t="str">
        <f t="shared" si="2"/>
        <v xml:space="preserve"> </v>
      </c>
      <c r="H37" s="162" t="str">
        <f t="shared" si="3"/>
        <v xml:space="preserve"> </v>
      </c>
      <c r="I37" s="163" t="str">
        <f t="shared" si="4"/>
        <v xml:space="preserve"> </v>
      </c>
      <c r="J37" s="163" t="str">
        <f t="shared" si="5"/>
        <v xml:space="preserve"> </v>
      </c>
      <c r="K37" s="155"/>
      <c r="L37" s="160" t="str">
        <f t="shared" si="30"/>
        <v xml:space="preserve"> </v>
      </c>
      <c r="M37" s="160" t="str">
        <f t="shared" si="6"/>
        <v xml:space="preserve"> </v>
      </c>
      <c r="N37" s="161" t="str">
        <f t="shared" si="31"/>
        <v xml:space="preserve"> </v>
      </c>
      <c r="O37" s="162" t="str">
        <f t="shared" si="32"/>
        <v xml:space="preserve"> </v>
      </c>
      <c r="P37" s="162" t="str">
        <f t="shared" si="7"/>
        <v xml:space="preserve"> </v>
      </c>
      <c r="Q37" s="162" t="str">
        <f t="shared" si="8"/>
        <v xml:space="preserve"> </v>
      </c>
      <c r="R37" s="162" t="str">
        <f t="shared" si="9"/>
        <v xml:space="preserve"> </v>
      </c>
      <c r="S37" s="163" t="str">
        <f t="shared" si="10"/>
        <v xml:space="preserve"> </v>
      </c>
      <c r="T37" s="163" t="str">
        <f t="shared" si="11"/>
        <v xml:space="preserve"> </v>
      </c>
      <c r="U37" s="155"/>
      <c r="V37" s="160" t="str">
        <f t="shared" si="33"/>
        <v xml:space="preserve"> </v>
      </c>
      <c r="W37" s="160" t="str">
        <f t="shared" si="12"/>
        <v xml:space="preserve"> </v>
      </c>
      <c r="X37" s="161" t="str">
        <f t="shared" si="34"/>
        <v xml:space="preserve"> </v>
      </c>
      <c r="Y37" s="162" t="str">
        <f t="shared" si="35"/>
        <v xml:space="preserve"> </v>
      </c>
      <c r="Z37" s="162" t="str">
        <f t="shared" si="13"/>
        <v xml:space="preserve"> </v>
      </c>
      <c r="AA37" s="162" t="str">
        <f t="shared" si="14"/>
        <v xml:space="preserve"> </v>
      </c>
      <c r="AB37" s="162" t="str">
        <f t="shared" si="15"/>
        <v xml:space="preserve"> </v>
      </c>
      <c r="AC37" s="163" t="str">
        <f t="shared" si="16"/>
        <v xml:space="preserve"> </v>
      </c>
      <c r="AD37" s="163" t="str">
        <f t="shared" si="17"/>
        <v xml:space="preserve"> </v>
      </c>
      <c r="AE37" s="155"/>
      <c r="AF37" s="151">
        <f t="shared" si="42"/>
        <v>2025</v>
      </c>
      <c r="AG37" s="151">
        <v>11</v>
      </c>
      <c r="AH37" s="228">
        <f t="shared" si="18"/>
        <v>0</v>
      </c>
      <c r="AI37" s="228">
        <f t="shared" si="19"/>
        <v>0</v>
      </c>
      <c r="AJ37" s="228">
        <f t="shared" si="20"/>
        <v>0</v>
      </c>
      <c r="AK37" s="228">
        <f t="shared" si="36"/>
        <v>0</v>
      </c>
      <c r="AL37" s="155"/>
      <c r="AM37" s="151">
        <f t="shared" si="43"/>
        <v>2025</v>
      </c>
      <c r="AN37" s="151">
        <v>11</v>
      </c>
      <c r="AO37" s="228">
        <f t="shared" si="21"/>
        <v>0</v>
      </c>
      <c r="AP37" s="228">
        <f t="shared" si="22"/>
        <v>0</v>
      </c>
      <c r="AQ37" s="228">
        <f t="shared" si="23"/>
        <v>0</v>
      </c>
      <c r="AR37" s="228">
        <f t="shared" si="37"/>
        <v>0</v>
      </c>
      <c r="AS37" s="155"/>
      <c r="AT37" s="151">
        <f t="shared" si="44"/>
        <v>2025</v>
      </c>
      <c r="AU37" s="151">
        <v>11</v>
      </c>
      <c r="AV37" s="228">
        <f t="shared" si="24"/>
        <v>0</v>
      </c>
      <c r="AW37" s="228">
        <f t="shared" si="25"/>
        <v>0</v>
      </c>
      <c r="AX37" s="228">
        <f t="shared" si="26"/>
        <v>0</v>
      </c>
      <c r="AY37" s="228">
        <f t="shared" si="38"/>
        <v>0</v>
      </c>
    </row>
    <row r="38" spans="2:51" ht="15" customHeight="1" x14ac:dyDescent="0.25">
      <c r="B38" s="160" t="str">
        <f t="shared" si="27"/>
        <v xml:space="preserve"> </v>
      </c>
      <c r="C38" s="160" t="str">
        <f t="shared" si="0"/>
        <v xml:space="preserve"> </v>
      </c>
      <c r="D38" s="161" t="str">
        <f t="shared" si="28"/>
        <v xml:space="preserve"> </v>
      </c>
      <c r="E38" s="162" t="str">
        <f t="shared" si="29"/>
        <v xml:space="preserve"> </v>
      </c>
      <c r="F38" s="162" t="str">
        <f t="shared" si="1"/>
        <v xml:space="preserve"> </v>
      </c>
      <c r="G38" s="162" t="str">
        <f t="shared" si="2"/>
        <v xml:space="preserve"> </v>
      </c>
      <c r="H38" s="162" t="str">
        <f t="shared" si="3"/>
        <v xml:space="preserve"> </v>
      </c>
      <c r="I38" s="163" t="str">
        <f t="shared" si="4"/>
        <v xml:space="preserve"> </v>
      </c>
      <c r="J38" s="163" t="str">
        <f t="shared" si="5"/>
        <v xml:space="preserve"> </v>
      </c>
      <c r="K38" s="155"/>
      <c r="L38" s="160" t="str">
        <f t="shared" si="30"/>
        <v xml:space="preserve"> </v>
      </c>
      <c r="M38" s="160" t="str">
        <f t="shared" si="6"/>
        <v xml:space="preserve"> </v>
      </c>
      <c r="N38" s="161" t="str">
        <f t="shared" si="31"/>
        <v xml:space="preserve"> </v>
      </c>
      <c r="O38" s="162" t="str">
        <f t="shared" si="32"/>
        <v xml:space="preserve"> </v>
      </c>
      <c r="P38" s="162" t="str">
        <f t="shared" si="7"/>
        <v xml:space="preserve"> </v>
      </c>
      <c r="Q38" s="162" t="str">
        <f t="shared" si="8"/>
        <v xml:space="preserve"> </v>
      </c>
      <c r="R38" s="162" t="str">
        <f t="shared" si="9"/>
        <v xml:space="preserve"> </v>
      </c>
      <c r="S38" s="163" t="str">
        <f t="shared" si="10"/>
        <v xml:space="preserve"> </v>
      </c>
      <c r="T38" s="163" t="str">
        <f t="shared" si="11"/>
        <v xml:space="preserve"> </v>
      </c>
      <c r="U38" s="155"/>
      <c r="V38" s="160" t="str">
        <f t="shared" si="33"/>
        <v xml:space="preserve"> </v>
      </c>
      <c r="W38" s="160" t="str">
        <f t="shared" si="12"/>
        <v xml:space="preserve"> </v>
      </c>
      <c r="X38" s="161" t="str">
        <f t="shared" si="34"/>
        <v xml:space="preserve"> </v>
      </c>
      <c r="Y38" s="162" t="str">
        <f t="shared" si="35"/>
        <v xml:space="preserve"> </v>
      </c>
      <c r="Z38" s="162" t="str">
        <f t="shared" si="13"/>
        <v xml:space="preserve"> </v>
      </c>
      <c r="AA38" s="162" t="str">
        <f t="shared" si="14"/>
        <v xml:space="preserve"> </v>
      </c>
      <c r="AB38" s="162" t="str">
        <f t="shared" si="15"/>
        <v xml:space="preserve"> </v>
      </c>
      <c r="AC38" s="163" t="str">
        <f t="shared" si="16"/>
        <v xml:space="preserve"> </v>
      </c>
      <c r="AD38" s="163" t="str">
        <f t="shared" si="17"/>
        <v xml:space="preserve"> </v>
      </c>
      <c r="AE38" s="155"/>
      <c r="AF38" s="151">
        <f t="shared" si="42"/>
        <v>2025</v>
      </c>
      <c r="AG38" s="151">
        <v>12</v>
      </c>
      <c r="AH38" s="228">
        <f t="shared" si="18"/>
        <v>0</v>
      </c>
      <c r="AI38" s="228">
        <f t="shared" si="19"/>
        <v>0</v>
      </c>
      <c r="AJ38" s="228">
        <f t="shared" si="20"/>
        <v>0</v>
      </c>
      <c r="AK38" s="228">
        <f t="shared" si="36"/>
        <v>0</v>
      </c>
      <c r="AL38" s="155"/>
      <c r="AM38" s="151">
        <f t="shared" si="43"/>
        <v>2025</v>
      </c>
      <c r="AN38" s="151">
        <v>12</v>
      </c>
      <c r="AO38" s="228">
        <f t="shared" si="21"/>
        <v>0</v>
      </c>
      <c r="AP38" s="228">
        <f t="shared" si="22"/>
        <v>0</v>
      </c>
      <c r="AQ38" s="228">
        <f t="shared" si="23"/>
        <v>0</v>
      </c>
      <c r="AR38" s="228">
        <f t="shared" si="37"/>
        <v>0</v>
      </c>
      <c r="AS38" s="155"/>
      <c r="AT38" s="151">
        <f t="shared" si="44"/>
        <v>2025</v>
      </c>
      <c r="AU38" s="151">
        <v>12</v>
      </c>
      <c r="AV38" s="228">
        <f t="shared" si="24"/>
        <v>0</v>
      </c>
      <c r="AW38" s="228">
        <f t="shared" si="25"/>
        <v>0</v>
      </c>
      <c r="AX38" s="228">
        <f t="shared" si="26"/>
        <v>0</v>
      </c>
      <c r="AY38" s="228">
        <f t="shared" si="38"/>
        <v>0</v>
      </c>
    </row>
    <row r="39" spans="2:51" ht="15" customHeight="1" x14ac:dyDescent="0.25">
      <c r="B39" s="164" t="str">
        <f t="shared" si="27"/>
        <v xml:space="preserve"> </v>
      </c>
      <c r="C39" s="164" t="str">
        <f t="shared" si="0"/>
        <v xml:space="preserve"> </v>
      </c>
      <c r="D39" s="165" t="str">
        <f t="shared" si="28"/>
        <v xml:space="preserve"> </v>
      </c>
      <c r="E39" s="166" t="str">
        <f t="shared" si="29"/>
        <v xml:space="preserve"> </v>
      </c>
      <c r="F39" s="166" t="str">
        <f t="shared" si="1"/>
        <v xml:space="preserve"> </v>
      </c>
      <c r="G39" s="166" t="str">
        <f t="shared" si="2"/>
        <v xml:space="preserve"> </v>
      </c>
      <c r="H39" s="166" t="str">
        <f t="shared" si="3"/>
        <v xml:space="preserve"> </v>
      </c>
      <c r="I39" s="167" t="str">
        <f t="shared" si="4"/>
        <v xml:space="preserve"> </v>
      </c>
      <c r="J39" s="167" t="str">
        <f t="shared" si="5"/>
        <v xml:space="preserve"> </v>
      </c>
      <c r="K39" s="155"/>
      <c r="L39" s="164" t="str">
        <f t="shared" si="30"/>
        <v xml:space="preserve"> </v>
      </c>
      <c r="M39" s="164" t="str">
        <f t="shared" si="6"/>
        <v xml:space="preserve"> </v>
      </c>
      <c r="N39" s="165" t="str">
        <f t="shared" si="31"/>
        <v xml:space="preserve"> </v>
      </c>
      <c r="O39" s="166" t="str">
        <f t="shared" si="32"/>
        <v xml:space="preserve"> </v>
      </c>
      <c r="P39" s="166" t="str">
        <f t="shared" si="7"/>
        <v xml:space="preserve"> </v>
      </c>
      <c r="Q39" s="166" t="str">
        <f t="shared" si="8"/>
        <v xml:space="preserve"> </v>
      </c>
      <c r="R39" s="166" t="str">
        <f t="shared" si="9"/>
        <v xml:space="preserve"> </v>
      </c>
      <c r="S39" s="167" t="str">
        <f t="shared" si="10"/>
        <v xml:space="preserve"> </v>
      </c>
      <c r="T39" s="167" t="str">
        <f t="shared" si="11"/>
        <v xml:space="preserve"> </v>
      </c>
      <c r="U39" s="155"/>
      <c r="V39" s="164" t="str">
        <f t="shared" si="33"/>
        <v xml:space="preserve"> </v>
      </c>
      <c r="W39" s="164" t="str">
        <f t="shared" si="12"/>
        <v xml:space="preserve"> </v>
      </c>
      <c r="X39" s="165" t="str">
        <f t="shared" si="34"/>
        <v xml:space="preserve"> </v>
      </c>
      <c r="Y39" s="166" t="str">
        <f t="shared" si="35"/>
        <v xml:space="preserve"> </v>
      </c>
      <c r="Z39" s="166" t="str">
        <f t="shared" si="13"/>
        <v xml:space="preserve"> </v>
      </c>
      <c r="AA39" s="166" t="str">
        <f t="shared" si="14"/>
        <v xml:space="preserve"> </v>
      </c>
      <c r="AB39" s="166" t="str">
        <f t="shared" si="15"/>
        <v xml:space="preserve"> </v>
      </c>
      <c r="AC39" s="167" t="str">
        <f t="shared" si="16"/>
        <v xml:space="preserve"> </v>
      </c>
      <c r="AD39" s="167" t="str">
        <f t="shared" si="17"/>
        <v xml:space="preserve"> </v>
      </c>
      <c r="AE39" s="155"/>
      <c r="AF39" s="151">
        <f>+AF27+1</f>
        <v>2026</v>
      </c>
      <c r="AG39" s="151">
        <v>1</v>
      </c>
      <c r="AH39" s="228">
        <f t="shared" si="18"/>
        <v>0</v>
      </c>
      <c r="AI39" s="228">
        <f t="shared" si="19"/>
        <v>0</v>
      </c>
      <c r="AJ39" s="228">
        <f t="shared" si="20"/>
        <v>0</v>
      </c>
      <c r="AK39" s="228">
        <f t="shared" si="36"/>
        <v>0</v>
      </c>
      <c r="AL39" s="155"/>
      <c r="AM39" s="151">
        <f>+AM27+1</f>
        <v>2026</v>
      </c>
      <c r="AN39" s="151">
        <v>1</v>
      </c>
      <c r="AO39" s="228">
        <f t="shared" si="21"/>
        <v>0</v>
      </c>
      <c r="AP39" s="228">
        <f t="shared" si="22"/>
        <v>0</v>
      </c>
      <c r="AQ39" s="228">
        <f t="shared" si="23"/>
        <v>0</v>
      </c>
      <c r="AR39" s="228">
        <f t="shared" si="37"/>
        <v>0</v>
      </c>
      <c r="AS39" s="155"/>
      <c r="AT39" s="151">
        <f>+AT27+1</f>
        <v>2026</v>
      </c>
      <c r="AU39" s="151">
        <v>1</v>
      </c>
      <c r="AV39" s="228">
        <f t="shared" si="24"/>
        <v>0</v>
      </c>
      <c r="AW39" s="228">
        <f t="shared" si="25"/>
        <v>0</v>
      </c>
      <c r="AX39" s="228">
        <f t="shared" si="26"/>
        <v>0</v>
      </c>
      <c r="AY39" s="228">
        <f t="shared" si="38"/>
        <v>0</v>
      </c>
    </row>
    <row r="40" spans="2:51" ht="15" customHeight="1" x14ac:dyDescent="0.25">
      <c r="B40" s="156" t="str">
        <f t="shared" si="27"/>
        <v xml:space="preserve"> </v>
      </c>
      <c r="C40" s="156" t="str">
        <f t="shared" si="0"/>
        <v xml:space="preserve"> </v>
      </c>
      <c r="D40" s="157" t="str">
        <f t="shared" si="28"/>
        <v xml:space="preserve"> </v>
      </c>
      <c r="E40" s="158" t="str">
        <f t="shared" si="29"/>
        <v xml:space="preserve"> </v>
      </c>
      <c r="F40" s="158" t="str">
        <f t="shared" si="1"/>
        <v xml:space="preserve"> </v>
      </c>
      <c r="G40" s="158" t="str">
        <f t="shared" si="2"/>
        <v xml:space="preserve"> </v>
      </c>
      <c r="H40" s="158" t="str">
        <f t="shared" si="3"/>
        <v xml:space="preserve"> </v>
      </c>
      <c r="I40" s="159" t="str">
        <f t="shared" si="4"/>
        <v xml:space="preserve"> </v>
      </c>
      <c r="J40" s="159" t="str">
        <f t="shared" si="5"/>
        <v xml:space="preserve"> </v>
      </c>
      <c r="K40" s="155"/>
      <c r="L40" s="156" t="str">
        <f t="shared" si="30"/>
        <v xml:space="preserve"> </v>
      </c>
      <c r="M40" s="156" t="str">
        <f t="shared" si="6"/>
        <v xml:space="preserve"> </v>
      </c>
      <c r="N40" s="157" t="str">
        <f t="shared" si="31"/>
        <v xml:space="preserve"> </v>
      </c>
      <c r="O40" s="158" t="str">
        <f t="shared" si="32"/>
        <v xml:space="preserve"> </v>
      </c>
      <c r="P40" s="158" t="str">
        <f t="shared" si="7"/>
        <v xml:space="preserve"> </v>
      </c>
      <c r="Q40" s="158" t="str">
        <f t="shared" si="8"/>
        <v xml:space="preserve"> </v>
      </c>
      <c r="R40" s="158" t="str">
        <f t="shared" si="9"/>
        <v xml:space="preserve"> </v>
      </c>
      <c r="S40" s="159" t="str">
        <f t="shared" si="10"/>
        <v xml:space="preserve"> </v>
      </c>
      <c r="T40" s="159" t="str">
        <f t="shared" si="11"/>
        <v xml:space="preserve"> </v>
      </c>
      <c r="U40" s="155"/>
      <c r="V40" s="156" t="str">
        <f t="shared" si="33"/>
        <v xml:space="preserve"> </v>
      </c>
      <c r="W40" s="156" t="str">
        <f t="shared" si="12"/>
        <v xml:space="preserve"> </v>
      </c>
      <c r="X40" s="157" t="str">
        <f t="shared" si="34"/>
        <v xml:space="preserve"> </v>
      </c>
      <c r="Y40" s="158" t="str">
        <f t="shared" si="35"/>
        <v xml:space="preserve"> </v>
      </c>
      <c r="Z40" s="158" t="str">
        <f t="shared" si="13"/>
        <v xml:space="preserve"> </v>
      </c>
      <c r="AA40" s="158" t="str">
        <f t="shared" si="14"/>
        <v xml:space="preserve"> </v>
      </c>
      <c r="AB40" s="158" t="str">
        <f t="shared" si="15"/>
        <v xml:space="preserve"> </v>
      </c>
      <c r="AC40" s="159" t="str">
        <f t="shared" si="16"/>
        <v xml:space="preserve"> </v>
      </c>
      <c r="AD40" s="159" t="str">
        <f t="shared" si="17"/>
        <v xml:space="preserve"> </v>
      </c>
      <c r="AE40" s="155"/>
      <c r="AF40" s="151">
        <f>+AF39</f>
        <v>2026</v>
      </c>
      <c r="AG40" s="151">
        <v>2</v>
      </c>
      <c r="AH40" s="228">
        <f t="shared" si="18"/>
        <v>0</v>
      </c>
      <c r="AI40" s="228">
        <f t="shared" si="19"/>
        <v>0</v>
      </c>
      <c r="AJ40" s="228">
        <f t="shared" si="20"/>
        <v>0</v>
      </c>
      <c r="AK40" s="228">
        <f t="shared" si="36"/>
        <v>0</v>
      </c>
      <c r="AL40" s="155"/>
      <c r="AM40" s="151">
        <f>+AM39</f>
        <v>2026</v>
      </c>
      <c r="AN40" s="151">
        <v>2</v>
      </c>
      <c r="AO40" s="228">
        <f t="shared" si="21"/>
        <v>0</v>
      </c>
      <c r="AP40" s="228">
        <f t="shared" si="22"/>
        <v>0</v>
      </c>
      <c r="AQ40" s="228">
        <f t="shared" si="23"/>
        <v>0</v>
      </c>
      <c r="AR40" s="228">
        <f t="shared" si="37"/>
        <v>0</v>
      </c>
      <c r="AS40" s="155"/>
      <c r="AT40" s="151">
        <f>+AT39</f>
        <v>2026</v>
      </c>
      <c r="AU40" s="151">
        <v>2</v>
      </c>
      <c r="AV40" s="228">
        <f t="shared" si="24"/>
        <v>0</v>
      </c>
      <c r="AW40" s="228">
        <f t="shared" si="25"/>
        <v>0</v>
      </c>
      <c r="AX40" s="228">
        <f t="shared" si="26"/>
        <v>0</v>
      </c>
      <c r="AY40" s="228">
        <f t="shared" si="38"/>
        <v>0</v>
      </c>
    </row>
    <row r="41" spans="2:51" ht="15" customHeight="1" x14ac:dyDescent="0.25">
      <c r="B41" s="160" t="str">
        <f t="shared" si="27"/>
        <v xml:space="preserve"> </v>
      </c>
      <c r="C41" s="160" t="str">
        <f t="shared" si="0"/>
        <v xml:space="preserve"> </v>
      </c>
      <c r="D41" s="161" t="str">
        <f t="shared" si="28"/>
        <v xml:space="preserve"> </v>
      </c>
      <c r="E41" s="162" t="str">
        <f t="shared" si="29"/>
        <v xml:space="preserve"> </v>
      </c>
      <c r="F41" s="162" t="str">
        <f t="shared" si="1"/>
        <v xml:space="preserve"> </v>
      </c>
      <c r="G41" s="162" t="str">
        <f t="shared" si="2"/>
        <v xml:space="preserve"> </v>
      </c>
      <c r="H41" s="162" t="str">
        <f t="shared" si="3"/>
        <v xml:space="preserve"> </v>
      </c>
      <c r="I41" s="163" t="str">
        <f t="shared" si="4"/>
        <v xml:space="preserve"> </v>
      </c>
      <c r="J41" s="163" t="str">
        <f t="shared" si="5"/>
        <v xml:space="preserve"> </v>
      </c>
      <c r="K41" s="155"/>
      <c r="L41" s="160" t="str">
        <f t="shared" si="30"/>
        <v xml:space="preserve"> </v>
      </c>
      <c r="M41" s="160" t="str">
        <f t="shared" si="6"/>
        <v xml:space="preserve"> </v>
      </c>
      <c r="N41" s="161" t="str">
        <f t="shared" si="31"/>
        <v xml:space="preserve"> </v>
      </c>
      <c r="O41" s="162" t="str">
        <f t="shared" si="32"/>
        <v xml:space="preserve"> </v>
      </c>
      <c r="P41" s="162" t="str">
        <f t="shared" si="7"/>
        <v xml:space="preserve"> </v>
      </c>
      <c r="Q41" s="162" t="str">
        <f t="shared" si="8"/>
        <v xml:space="preserve"> </v>
      </c>
      <c r="R41" s="162" t="str">
        <f t="shared" si="9"/>
        <v xml:space="preserve"> </v>
      </c>
      <c r="S41" s="163" t="str">
        <f t="shared" si="10"/>
        <v xml:space="preserve"> </v>
      </c>
      <c r="T41" s="163" t="str">
        <f t="shared" si="11"/>
        <v xml:space="preserve"> </v>
      </c>
      <c r="U41" s="155"/>
      <c r="V41" s="160" t="str">
        <f t="shared" si="33"/>
        <v xml:space="preserve"> </v>
      </c>
      <c r="W41" s="160" t="str">
        <f t="shared" si="12"/>
        <v xml:space="preserve"> </v>
      </c>
      <c r="X41" s="161" t="str">
        <f t="shared" si="34"/>
        <v xml:space="preserve"> </v>
      </c>
      <c r="Y41" s="162" t="str">
        <f t="shared" si="35"/>
        <v xml:space="preserve"> </v>
      </c>
      <c r="Z41" s="162" t="str">
        <f t="shared" si="13"/>
        <v xml:space="preserve"> </v>
      </c>
      <c r="AA41" s="162" t="str">
        <f t="shared" si="14"/>
        <v xml:space="preserve"> </v>
      </c>
      <c r="AB41" s="162" t="str">
        <f t="shared" si="15"/>
        <v xml:space="preserve"> </v>
      </c>
      <c r="AC41" s="163" t="str">
        <f t="shared" si="16"/>
        <v xml:space="preserve"> </v>
      </c>
      <c r="AD41" s="163" t="str">
        <f t="shared" si="17"/>
        <v xml:space="preserve"> </v>
      </c>
      <c r="AE41" s="155"/>
      <c r="AF41" s="151">
        <f>+AF40</f>
        <v>2026</v>
      </c>
      <c r="AG41" s="151">
        <v>3</v>
      </c>
      <c r="AH41" s="228">
        <f t="shared" si="18"/>
        <v>0</v>
      </c>
      <c r="AI41" s="228">
        <f t="shared" si="19"/>
        <v>0</v>
      </c>
      <c r="AJ41" s="228">
        <f t="shared" si="20"/>
        <v>0</v>
      </c>
      <c r="AK41" s="228">
        <f t="shared" si="36"/>
        <v>0</v>
      </c>
      <c r="AL41" s="155"/>
      <c r="AM41" s="151">
        <f>+AM40</f>
        <v>2026</v>
      </c>
      <c r="AN41" s="151">
        <v>3</v>
      </c>
      <c r="AO41" s="228">
        <f t="shared" si="21"/>
        <v>0</v>
      </c>
      <c r="AP41" s="228">
        <f t="shared" si="22"/>
        <v>0</v>
      </c>
      <c r="AQ41" s="228">
        <f t="shared" si="23"/>
        <v>0</v>
      </c>
      <c r="AR41" s="228">
        <f t="shared" si="37"/>
        <v>0</v>
      </c>
      <c r="AS41" s="155"/>
      <c r="AT41" s="151">
        <f>+AT40</f>
        <v>2026</v>
      </c>
      <c r="AU41" s="151">
        <v>3</v>
      </c>
      <c r="AV41" s="228">
        <f t="shared" si="24"/>
        <v>0</v>
      </c>
      <c r="AW41" s="228">
        <f t="shared" si="25"/>
        <v>0</v>
      </c>
      <c r="AX41" s="228">
        <f t="shared" si="26"/>
        <v>0</v>
      </c>
      <c r="AY41" s="228">
        <f t="shared" si="38"/>
        <v>0</v>
      </c>
    </row>
    <row r="42" spans="2:51" ht="15" customHeight="1" x14ac:dyDescent="0.25">
      <c r="B42" s="160" t="str">
        <f t="shared" si="27"/>
        <v xml:space="preserve"> </v>
      </c>
      <c r="C42" s="160" t="str">
        <f t="shared" si="0"/>
        <v xml:space="preserve"> </v>
      </c>
      <c r="D42" s="161" t="str">
        <f t="shared" si="28"/>
        <v xml:space="preserve"> </v>
      </c>
      <c r="E42" s="162" t="str">
        <f t="shared" si="29"/>
        <v xml:space="preserve"> </v>
      </c>
      <c r="F42" s="162" t="str">
        <f t="shared" si="1"/>
        <v xml:space="preserve"> </v>
      </c>
      <c r="G42" s="162" t="str">
        <f t="shared" si="2"/>
        <v xml:space="preserve"> </v>
      </c>
      <c r="H42" s="162" t="str">
        <f t="shared" si="3"/>
        <v xml:space="preserve"> </v>
      </c>
      <c r="I42" s="163" t="str">
        <f t="shared" si="4"/>
        <v xml:space="preserve"> </v>
      </c>
      <c r="J42" s="163" t="str">
        <f t="shared" si="5"/>
        <v xml:space="preserve"> </v>
      </c>
      <c r="K42" s="155"/>
      <c r="L42" s="160" t="str">
        <f t="shared" si="30"/>
        <v xml:space="preserve"> </v>
      </c>
      <c r="M42" s="160" t="str">
        <f t="shared" si="6"/>
        <v xml:space="preserve"> </v>
      </c>
      <c r="N42" s="161" t="str">
        <f t="shared" si="31"/>
        <v xml:space="preserve"> </v>
      </c>
      <c r="O42" s="162" t="str">
        <f t="shared" si="32"/>
        <v xml:space="preserve"> </v>
      </c>
      <c r="P42" s="162" t="str">
        <f t="shared" si="7"/>
        <v xml:space="preserve"> </v>
      </c>
      <c r="Q42" s="162" t="str">
        <f t="shared" si="8"/>
        <v xml:space="preserve"> </v>
      </c>
      <c r="R42" s="162" t="str">
        <f t="shared" si="9"/>
        <v xml:space="preserve"> </v>
      </c>
      <c r="S42" s="163" t="str">
        <f t="shared" si="10"/>
        <v xml:space="preserve"> </v>
      </c>
      <c r="T42" s="163" t="str">
        <f t="shared" si="11"/>
        <v xml:space="preserve"> </v>
      </c>
      <c r="U42" s="155"/>
      <c r="V42" s="160" t="str">
        <f t="shared" si="33"/>
        <v xml:space="preserve"> </v>
      </c>
      <c r="W42" s="160" t="str">
        <f t="shared" si="12"/>
        <v xml:space="preserve"> </v>
      </c>
      <c r="X42" s="161" t="str">
        <f t="shared" si="34"/>
        <v xml:space="preserve"> </v>
      </c>
      <c r="Y42" s="162" t="str">
        <f t="shared" si="35"/>
        <v xml:space="preserve"> </v>
      </c>
      <c r="Z42" s="162" t="str">
        <f t="shared" si="13"/>
        <v xml:space="preserve"> </v>
      </c>
      <c r="AA42" s="162" t="str">
        <f t="shared" si="14"/>
        <v xml:space="preserve"> </v>
      </c>
      <c r="AB42" s="162" t="str">
        <f t="shared" si="15"/>
        <v xml:space="preserve"> </v>
      </c>
      <c r="AC42" s="163" t="str">
        <f t="shared" si="16"/>
        <v xml:space="preserve"> </v>
      </c>
      <c r="AD42" s="163" t="str">
        <f t="shared" si="17"/>
        <v xml:space="preserve"> </v>
      </c>
      <c r="AE42" s="155"/>
      <c r="AF42" s="151">
        <f t="shared" ref="AF42:AF50" si="45">+AF41</f>
        <v>2026</v>
      </c>
      <c r="AG42" s="151">
        <v>4</v>
      </c>
      <c r="AH42" s="228">
        <f t="shared" si="18"/>
        <v>0</v>
      </c>
      <c r="AI42" s="228">
        <f t="shared" si="19"/>
        <v>0</v>
      </c>
      <c r="AJ42" s="228">
        <f t="shared" si="20"/>
        <v>0</v>
      </c>
      <c r="AK42" s="228">
        <f t="shared" si="36"/>
        <v>0</v>
      </c>
      <c r="AL42" s="155"/>
      <c r="AM42" s="151">
        <f t="shared" ref="AM42:AM50" si="46">+AM41</f>
        <v>2026</v>
      </c>
      <c r="AN42" s="151">
        <v>4</v>
      </c>
      <c r="AO42" s="228">
        <f t="shared" si="21"/>
        <v>0</v>
      </c>
      <c r="AP42" s="228">
        <f t="shared" si="22"/>
        <v>0</v>
      </c>
      <c r="AQ42" s="228">
        <f t="shared" si="23"/>
        <v>0</v>
      </c>
      <c r="AR42" s="228">
        <f t="shared" si="37"/>
        <v>0</v>
      </c>
      <c r="AS42" s="155"/>
      <c r="AT42" s="151">
        <f t="shared" ref="AT42:AT50" si="47">+AT41</f>
        <v>2026</v>
      </c>
      <c r="AU42" s="151">
        <v>4</v>
      </c>
      <c r="AV42" s="228">
        <f t="shared" si="24"/>
        <v>0</v>
      </c>
      <c r="AW42" s="228">
        <f t="shared" si="25"/>
        <v>0</v>
      </c>
      <c r="AX42" s="228">
        <f t="shared" si="26"/>
        <v>0</v>
      </c>
      <c r="AY42" s="228">
        <f t="shared" si="38"/>
        <v>0</v>
      </c>
    </row>
    <row r="43" spans="2:51" ht="15" customHeight="1" x14ac:dyDescent="0.25">
      <c r="B43" s="160" t="str">
        <f t="shared" si="27"/>
        <v xml:space="preserve"> </v>
      </c>
      <c r="C43" s="160" t="str">
        <f t="shared" si="0"/>
        <v xml:space="preserve"> </v>
      </c>
      <c r="D43" s="161" t="str">
        <f t="shared" si="28"/>
        <v xml:space="preserve"> </v>
      </c>
      <c r="E43" s="162" t="str">
        <f t="shared" si="29"/>
        <v xml:space="preserve"> </v>
      </c>
      <c r="F43" s="162" t="str">
        <f t="shared" si="1"/>
        <v xml:space="preserve"> </v>
      </c>
      <c r="G43" s="162" t="str">
        <f t="shared" si="2"/>
        <v xml:space="preserve"> </v>
      </c>
      <c r="H43" s="162" t="str">
        <f t="shared" si="3"/>
        <v xml:space="preserve"> </v>
      </c>
      <c r="I43" s="163" t="str">
        <f t="shared" si="4"/>
        <v xml:space="preserve"> </v>
      </c>
      <c r="J43" s="163" t="str">
        <f t="shared" si="5"/>
        <v xml:space="preserve"> </v>
      </c>
      <c r="K43" s="155"/>
      <c r="L43" s="160" t="str">
        <f t="shared" si="30"/>
        <v xml:space="preserve"> </v>
      </c>
      <c r="M43" s="160" t="str">
        <f t="shared" si="6"/>
        <v xml:space="preserve"> </v>
      </c>
      <c r="N43" s="161" t="str">
        <f t="shared" si="31"/>
        <v xml:space="preserve"> </v>
      </c>
      <c r="O43" s="162" t="str">
        <f t="shared" si="32"/>
        <v xml:space="preserve"> </v>
      </c>
      <c r="P43" s="162" t="str">
        <f t="shared" si="7"/>
        <v xml:space="preserve"> </v>
      </c>
      <c r="Q43" s="162" t="str">
        <f t="shared" si="8"/>
        <v xml:space="preserve"> </v>
      </c>
      <c r="R43" s="162" t="str">
        <f t="shared" si="9"/>
        <v xml:space="preserve"> </v>
      </c>
      <c r="S43" s="163" t="str">
        <f t="shared" si="10"/>
        <v xml:space="preserve"> </v>
      </c>
      <c r="T43" s="163" t="str">
        <f t="shared" si="11"/>
        <v xml:space="preserve"> </v>
      </c>
      <c r="U43" s="155"/>
      <c r="V43" s="160" t="str">
        <f t="shared" si="33"/>
        <v xml:space="preserve"> </v>
      </c>
      <c r="W43" s="160" t="str">
        <f t="shared" si="12"/>
        <v xml:space="preserve"> </v>
      </c>
      <c r="X43" s="161" t="str">
        <f t="shared" si="34"/>
        <v xml:space="preserve"> </v>
      </c>
      <c r="Y43" s="162" t="str">
        <f t="shared" si="35"/>
        <v xml:space="preserve"> </v>
      </c>
      <c r="Z43" s="162" t="str">
        <f t="shared" si="13"/>
        <v xml:space="preserve"> </v>
      </c>
      <c r="AA43" s="162" t="str">
        <f t="shared" si="14"/>
        <v xml:space="preserve"> </v>
      </c>
      <c r="AB43" s="162" t="str">
        <f t="shared" si="15"/>
        <v xml:space="preserve"> </v>
      </c>
      <c r="AC43" s="163" t="str">
        <f t="shared" si="16"/>
        <v xml:space="preserve"> </v>
      </c>
      <c r="AD43" s="163" t="str">
        <f t="shared" si="17"/>
        <v xml:space="preserve"> </v>
      </c>
      <c r="AE43" s="155"/>
      <c r="AF43" s="151">
        <f t="shared" si="45"/>
        <v>2026</v>
      </c>
      <c r="AG43" s="151">
        <v>5</v>
      </c>
      <c r="AH43" s="228">
        <f t="shared" si="18"/>
        <v>0</v>
      </c>
      <c r="AI43" s="228">
        <f t="shared" si="19"/>
        <v>0</v>
      </c>
      <c r="AJ43" s="228">
        <f t="shared" si="20"/>
        <v>0</v>
      </c>
      <c r="AK43" s="228">
        <f t="shared" si="36"/>
        <v>0</v>
      </c>
      <c r="AL43" s="155"/>
      <c r="AM43" s="151">
        <f t="shared" si="46"/>
        <v>2026</v>
      </c>
      <c r="AN43" s="151">
        <v>5</v>
      </c>
      <c r="AO43" s="228">
        <f t="shared" si="21"/>
        <v>0</v>
      </c>
      <c r="AP43" s="228">
        <f t="shared" si="22"/>
        <v>0</v>
      </c>
      <c r="AQ43" s="228">
        <f t="shared" si="23"/>
        <v>0</v>
      </c>
      <c r="AR43" s="228">
        <f t="shared" si="37"/>
        <v>0</v>
      </c>
      <c r="AS43" s="155"/>
      <c r="AT43" s="151">
        <f t="shared" si="47"/>
        <v>2026</v>
      </c>
      <c r="AU43" s="151">
        <v>5</v>
      </c>
      <c r="AV43" s="228">
        <f t="shared" si="24"/>
        <v>0</v>
      </c>
      <c r="AW43" s="228">
        <f t="shared" si="25"/>
        <v>0</v>
      </c>
      <c r="AX43" s="228">
        <f t="shared" si="26"/>
        <v>0</v>
      </c>
      <c r="AY43" s="228">
        <f t="shared" si="38"/>
        <v>0</v>
      </c>
    </row>
    <row r="44" spans="2:51" ht="15" customHeight="1" x14ac:dyDescent="0.25">
      <c r="B44" s="164" t="str">
        <f t="shared" si="27"/>
        <v xml:space="preserve"> </v>
      </c>
      <c r="C44" s="164" t="str">
        <f t="shared" si="0"/>
        <v xml:space="preserve"> </v>
      </c>
      <c r="D44" s="165" t="str">
        <f t="shared" si="28"/>
        <v xml:space="preserve"> </v>
      </c>
      <c r="E44" s="166" t="str">
        <f t="shared" si="29"/>
        <v xml:space="preserve"> </v>
      </c>
      <c r="F44" s="166" t="str">
        <f t="shared" si="1"/>
        <v xml:space="preserve"> </v>
      </c>
      <c r="G44" s="166" t="str">
        <f t="shared" si="2"/>
        <v xml:space="preserve"> </v>
      </c>
      <c r="H44" s="166" t="str">
        <f t="shared" si="3"/>
        <v xml:space="preserve"> </v>
      </c>
      <c r="I44" s="167" t="str">
        <f t="shared" si="4"/>
        <v xml:space="preserve"> </v>
      </c>
      <c r="J44" s="167" t="str">
        <f t="shared" si="5"/>
        <v xml:space="preserve"> </v>
      </c>
      <c r="K44" s="155"/>
      <c r="L44" s="164" t="str">
        <f t="shared" si="30"/>
        <v xml:space="preserve"> </v>
      </c>
      <c r="M44" s="164" t="str">
        <f t="shared" si="6"/>
        <v xml:space="preserve"> </v>
      </c>
      <c r="N44" s="165" t="str">
        <f t="shared" si="31"/>
        <v xml:space="preserve"> </v>
      </c>
      <c r="O44" s="166" t="str">
        <f t="shared" si="32"/>
        <v xml:space="preserve"> </v>
      </c>
      <c r="P44" s="166" t="str">
        <f t="shared" si="7"/>
        <v xml:space="preserve"> </v>
      </c>
      <c r="Q44" s="166" t="str">
        <f t="shared" si="8"/>
        <v xml:space="preserve"> </v>
      </c>
      <c r="R44" s="166" t="str">
        <f t="shared" si="9"/>
        <v xml:space="preserve"> </v>
      </c>
      <c r="S44" s="167" t="str">
        <f t="shared" si="10"/>
        <v xml:space="preserve"> </v>
      </c>
      <c r="T44" s="167" t="str">
        <f t="shared" si="11"/>
        <v xml:space="preserve"> </v>
      </c>
      <c r="U44" s="155"/>
      <c r="V44" s="164" t="str">
        <f t="shared" si="33"/>
        <v xml:space="preserve"> </v>
      </c>
      <c r="W44" s="164" t="str">
        <f t="shared" si="12"/>
        <v xml:space="preserve"> </v>
      </c>
      <c r="X44" s="165" t="str">
        <f t="shared" si="34"/>
        <v xml:space="preserve"> </v>
      </c>
      <c r="Y44" s="166" t="str">
        <f t="shared" si="35"/>
        <v xml:space="preserve"> </v>
      </c>
      <c r="Z44" s="166" t="str">
        <f t="shared" si="13"/>
        <v xml:space="preserve"> </v>
      </c>
      <c r="AA44" s="166" t="str">
        <f t="shared" si="14"/>
        <v xml:space="preserve"> </v>
      </c>
      <c r="AB44" s="166" t="str">
        <f t="shared" si="15"/>
        <v xml:space="preserve"> </v>
      </c>
      <c r="AC44" s="167" t="str">
        <f t="shared" si="16"/>
        <v xml:space="preserve"> </v>
      </c>
      <c r="AD44" s="167" t="str">
        <f t="shared" si="17"/>
        <v xml:space="preserve"> </v>
      </c>
      <c r="AE44" s="155"/>
      <c r="AF44" s="151">
        <f t="shared" si="45"/>
        <v>2026</v>
      </c>
      <c r="AG44" s="151">
        <v>6</v>
      </c>
      <c r="AH44" s="228">
        <f t="shared" si="18"/>
        <v>0</v>
      </c>
      <c r="AI44" s="228">
        <f t="shared" si="19"/>
        <v>0</v>
      </c>
      <c r="AJ44" s="228">
        <f t="shared" si="20"/>
        <v>0</v>
      </c>
      <c r="AK44" s="228">
        <f t="shared" si="36"/>
        <v>0</v>
      </c>
      <c r="AL44" s="155"/>
      <c r="AM44" s="151">
        <f t="shared" si="46"/>
        <v>2026</v>
      </c>
      <c r="AN44" s="151">
        <v>6</v>
      </c>
      <c r="AO44" s="228">
        <f t="shared" si="21"/>
        <v>0</v>
      </c>
      <c r="AP44" s="228">
        <f t="shared" si="22"/>
        <v>0</v>
      </c>
      <c r="AQ44" s="228">
        <f t="shared" si="23"/>
        <v>0</v>
      </c>
      <c r="AR44" s="228">
        <f t="shared" si="37"/>
        <v>0</v>
      </c>
      <c r="AS44" s="155"/>
      <c r="AT44" s="151">
        <f t="shared" si="47"/>
        <v>2026</v>
      </c>
      <c r="AU44" s="151">
        <v>6</v>
      </c>
      <c r="AV44" s="228">
        <f t="shared" si="24"/>
        <v>0</v>
      </c>
      <c r="AW44" s="228">
        <f t="shared" si="25"/>
        <v>0</v>
      </c>
      <c r="AX44" s="228">
        <f t="shared" si="26"/>
        <v>0</v>
      </c>
      <c r="AY44" s="228">
        <f t="shared" si="38"/>
        <v>0</v>
      </c>
    </row>
    <row r="45" spans="2:51" ht="15" customHeight="1" x14ac:dyDescent="0.25">
      <c r="B45" s="156" t="str">
        <f t="shared" si="27"/>
        <v xml:space="preserve"> </v>
      </c>
      <c r="C45" s="156" t="str">
        <f t="shared" si="0"/>
        <v xml:space="preserve"> </v>
      </c>
      <c r="D45" s="157" t="str">
        <f t="shared" si="28"/>
        <v xml:space="preserve"> </v>
      </c>
      <c r="E45" s="158" t="str">
        <f t="shared" si="29"/>
        <v xml:space="preserve"> </v>
      </c>
      <c r="F45" s="158" t="str">
        <f t="shared" si="1"/>
        <v xml:space="preserve"> </v>
      </c>
      <c r="G45" s="158" t="str">
        <f t="shared" si="2"/>
        <v xml:space="preserve"> </v>
      </c>
      <c r="H45" s="158" t="str">
        <f t="shared" si="3"/>
        <v xml:space="preserve"> </v>
      </c>
      <c r="I45" s="159" t="str">
        <f t="shared" si="4"/>
        <v xml:space="preserve"> </v>
      </c>
      <c r="J45" s="159" t="str">
        <f t="shared" si="5"/>
        <v xml:space="preserve"> </v>
      </c>
      <c r="K45" s="155"/>
      <c r="L45" s="156" t="str">
        <f t="shared" si="30"/>
        <v xml:space="preserve"> </v>
      </c>
      <c r="M45" s="156" t="str">
        <f t="shared" si="6"/>
        <v xml:space="preserve"> </v>
      </c>
      <c r="N45" s="157" t="str">
        <f t="shared" si="31"/>
        <v xml:space="preserve"> </v>
      </c>
      <c r="O45" s="158" t="str">
        <f t="shared" si="32"/>
        <v xml:space="preserve"> </v>
      </c>
      <c r="P45" s="158" t="str">
        <f t="shared" si="7"/>
        <v xml:space="preserve"> </v>
      </c>
      <c r="Q45" s="158" t="str">
        <f t="shared" si="8"/>
        <v xml:space="preserve"> </v>
      </c>
      <c r="R45" s="158" t="str">
        <f t="shared" si="9"/>
        <v xml:space="preserve"> </v>
      </c>
      <c r="S45" s="159" t="str">
        <f t="shared" si="10"/>
        <v xml:space="preserve"> </v>
      </c>
      <c r="T45" s="159" t="str">
        <f t="shared" si="11"/>
        <v xml:space="preserve"> </v>
      </c>
      <c r="U45" s="155"/>
      <c r="V45" s="156" t="str">
        <f t="shared" si="33"/>
        <v xml:space="preserve"> </v>
      </c>
      <c r="W45" s="156" t="str">
        <f t="shared" si="12"/>
        <v xml:space="preserve"> </v>
      </c>
      <c r="X45" s="157" t="str">
        <f t="shared" si="34"/>
        <v xml:space="preserve"> </v>
      </c>
      <c r="Y45" s="158" t="str">
        <f t="shared" si="35"/>
        <v xml:space="preserve"> </v>
      </c>
      <c r="Z45" s="158" t="str">
        <f t="shared" si="13"/>
        <v xml:space="preserve"> </v>
      </c>
      <c r="AA45" s="158" t="str">
        <f t="shared" si="14"/>
        <v xml:space="preserve"> </v>
      </c>
      <c r="AB45" s="158" t="str">
        <f t="shared" si="15"/>
        <v xml:space="preserve"> </v>
      </c>
      <c r="AC45" s="159" t="str">
        <f t="shared" si="16"/>
        <v xml:space="preserve"> </v>
      </c>
      <c r="AD45" s="159" t="str">
        <f t="shared" si="17"/>
        <v xml:space="preserve"> </v>
      </c>
      <c r="AE45" s="155"/>
      <c r="AF45" s="151">
        <f t="shared" si="45"/>
        <v>2026</v>
      </c>
      <c r="AG45" s="151">
        <v>7</v>
      </c>
      <c r="AH45" s="228">
        <f t="shared" si="18"/>
        <v>0</v>
      </c>
      <c r="AI45" s="228">
        <f t="shared" si="19"/>
        <v>0</v>
      </c>
      <c r="AJ45" s="228">
        <f t="shared" si="20"/>
        <v>0</v>
      </c>
      <c r="AK45" s="228">
        <f t="shared" si="36"/>
        <v>0</v>
      </c>
      <c r="AL45" s="155"/>
      <c r="AM45" s="151">
        <f t="shared" si="46"/>
        <v>2026</v>
      </c>
      <c r="AN45" s="151">
        <v>7</v>
      </c>
      <c r="AO45" s="228">
        <f t="shared" si="21"/>
        <v>0</v>
      </c>
      <c r="AP45" s="228">
        <f t="shared" si="22"/>
        <v>0</v>
      </c>
      <c r="AQ45" s="228">
        <f t="shared" si="23"/>
        <v>0</v>
      </c>
      <c r="AR45" s="228">
        <f t="shared" si="37"/>
        <v>0</v>
      </c>
      <c r="AS45" s="155"/>
      <c r="AT45" s="151">
        <f t="shared" si="47"/>
        <v>2026</v>
      </c>
      <c r="AU45" s="151">
        <v>7</v>
      </c>
      <c r="AV45" s="228">
        <f t="shared" si="24"/>
        <v>0</v>
      </c>
      <c r="AW45" s="228">
        <f t="shared" si="25"/>
        <v>0</v>
      </c>
      <c r="AX45" s="228">
        <f t="shared" si="26"/>
        <v>0</v>
      </c>
      <c r="AY45" s="228">
        <f t="shared" si="38"/>
        <v>0</v>
      </c>
    </row>
    <row r="46" spans="2:51" ht="15" customHeight="1" x14ac:dyDescent="0.25">
      <c r="B46" s="160" t="str">
        <f t="shared" si="27"/>
        <v xml:space="preserve"> </v>
      </c>
      <c r="C46" s="160" t="str">
        <f t="shared" si="0"/>
        <v xml:space="preserve"> </v>
      </c>
      <c r="D46" s="161" t="str">
        <f t="shared" si="28"/>
        <v xml:space="preserve"> </v>
      </c>
      <c r="E46" s="162" t="str">
        <f t="shared" si="29"/>
        <v xml:space="preserve"> </v>
      </c>
      <c r="F46" s="162" t="str">
        <f t="shared" si="1"/>
        <v xml:space="preserve"> </v>
      </c>
      <c r="G46" s="162" t="str">
        <f t="shared" si="2"/>
        <v xml:space="preserve"> </v>
      </c>
      <c r="H46" s="162" t="str">
        <f t="shared" si="3"/>
        <v xml:space="preserve"> </v>
      </c>
      <c r="I46" s="163" t="str">
        <f t="shared" si="4"/>
        <v xml:space="preserve"> </v>
      </c>
      <c r="J46" s="163" t="str">
        <f t="shared" si="5"/>
        <v xml:space="preserve"> </v>
      </c>
      <c r="K46" s="155"/>
      <c r="L46" s="160" t="str">
        <f t="shared" si="30"/>
        <v xml:space="preserve"> </v>
      </c>
      <c r="M46" s="160" t="str">
        <f t="shared" si="6"/>
        <v xml:space="preserve"> </v>
      </c>
      <c r="N46" s="161" t="str">
        <f t="shared" si="31"/>
        <v xml:space="preserve"> </v>
      </c>
      <c r="O46" s="162" t="str">
        <f t="shared" si="32"/>
        <v xml:space="preserve"> </v>
      </c>
      <c r="P46" s="162" t="str">
        <f t="shared" si="7"/>
        <v xml:space="preserve"> </v>
      </c>
      <c r="Q46" s="162" t="str">
        <f t="shared" si="8"/>
        <v xml:space="preserve"> </v>
      </c>
      <c r="R46" s="162" t="str">
        <f t="shared" si="9"/>
        <v xml:space="preserve"> </v>
      </c>
      <c r="S46" s="163" t="str">
        <f t="shared" si="10"/>
        <v xml:space="preserve"> </v>
      </c>
      <c r="T46" s="163" t="str">
        <f t="shared" si="11"/>
        <v xml:space="preserve"> </v>
      </c>
      <c r="U46" s="155"/>
      <c r="V46" s="160" t="str">
        <f t="shared" si="33"/>
        <v xml:space="preserve"> </v>
      </c>
      <c r="W46" s="160" t="str">
        <f t="shared" si="12"/>
        <v xml:space="preserve"> </v>
      </c>
      <c r="X46" s="161" t="str">
        <f t="shared" si="34"/>
        <v xml:space="preserve"> </v>
      </c>
      <c r="Y46" s="162" t="str">
        <f t="shared" si="35"/>
        <v xml:space="preserve"> </v>
      </c>
      <c r="Z46" s="162" t="str">
        <f t="shared" si="13"/>
        <v xml:space="preserve"> </v>
      </c>
      <c r="AA46" s="162" t="str">
        <f t="shared" si="14"/>
        <v xml:space="preserve"> </v>
      </c>
      <c r="AB46" s="162" t="str">
        <f t="shared" si="15"/>
        <v xml:space="preserve"> </v>
      </c>
      <c r="AC46" s="163" t="str">
        <f t="shared" si="16"/>
        <v xml:space="preserve"> </v>
      </c>
      <c r="AD46" s="163" t="str">
        <f t="shared" si="17"/>
        <v xml:space="preserve"> </v>
      </c>
      <c r="AE46" s="155"/>
      <c r="AF46" s="151">
        <f t="shared" si="45"/>
        <v>2026</v>
      </c>
      <c r="AG46" s="151">
        <v>8</v>
      </c>
      <c r="AH46" s="228">
        <f t="shared" si="18"/>
        <v>0</v>
      </c>
      <c r="AI46" s="228">
        <f t="shared" si="19"/>
        <v>0</v>
      </c>
      <c r="AJ46" s="228">
        <f t="shared" si="20"/>
        <v>0</v>
      </c>
      <c r="AK46" s="228">
        <f t="shared" si="36"/>
        <v>0</v>
      </c>
      <c r="AL46" s="155"/>
      <c r="AM46" s="151">
        <f t="shared" si="46"/>
        <v>2026</v>
      </c>
      <c r="AN46" s="151">
        <v>8</v>
      </c>
      <c r="AO46" s="228">
        <f t="shared" si="21"/>
        <v>0</v>
      </c>
      <c r="AP46" s="228">
        <f t="shared" si="22"/>
        <v>0</v>
      </c>
      <c r="AQ46" s="228">
        <f t="shared" si="23"/>
        <v>0</v>
      </c>
      <c r="AR46" s="228">
        <f t="shared" si="37"/>
        <v>0</v>
      </c>
      <c r="AS46" s="155"/>
      <c r="AT46" s="151">
        <f t="shared" si="47"/>
        <v>2026</v>
      </c>
      <c r="AU46" s="151">
        <v>8</v>
      </c>
      <c r="AV46" s="228">
        <f t="shared" si="24"/>
        <v>0</v>
      </c>
      <c r="AW46" s="228">
        <f t="shared" si="25"/>
        <v>0</v>
      </c>
      <c r="AX46" s="228">
        <f t="shared" si="26"/>
        <v>0</v>
      </c>
      <c r="AY46" s="228">
        <f t="shared" si="38"/>
        <v>0</v>
      </c>
    </row>
    <row r="47" spans="2:51" ht="15" customHeight="1" x14ac:dyDescent="0.25">
      <c r="B47" s="160" t="str">
        <f t="shared" si="27"/>
        <v xml:space="preserve"> </v>
      </c>
      <c r="C47" s="160" t="str">
        <f t="shared" si="0"/>
        <v xml:space="preserve"> </v>
      </c>
      <c r="D47" s="161" t="str">
        <f t="shared" si="28"/>
        <v xml:space="preserve"> </v>
      </c>
      <c r="E47" s="162" t="str">
        <f t="shared" si="29"/>
        <v xml:space="preserve"> </v>
      </c>
      <c r="F47" s="162" t="str">
        <f t="shared" si="1"/>
        <v xml:space="preserve"> </v>
      </c>
      <c r="G47" s="162" t="str">
        <f t="shared" si="2"/>
        <v xml:space="preserve"> </v>
      </c>
      <c r="H47" s="162" t="str">
        <f t="shared" si="3"/>
        <v xml:space="preserve"> </v>
      </c>
      <c r="I47" s="163" t="str">
        <f t="shared" si="4"/>
        <v xml:space="preserve"> </v>
      </c>
      <c r="J47" s="163" t="str">
        <f t="shared" si="5"/>
        <v xml:space="preserve"> </v>
      </c>
      <c r="K47" s="155"/>
      <c r="L47" s="160" t="str">
        <f t="shared" si="30"/>
        <v xml:space="preserve"> </v>
      </c>
      <c r="M47" s="160" t="str">
        <f t="shared" si="6"/>
        <v xml:space="preserve"> </v>
      </c>
      <c r="N47" s="161" t="str">
        <f t="shared" si="31"/>
        <v xml:space="preserve"> </v>
      </c>
      <c r="O47" s="162" t="str">
        <f t="shared" si="32"/>
        <v xml:space="preserve"> </v>
      </c>
      <c r="P47" s="162" t="str">
        <f t="shared" si="7"/>
        <v xml:space="preserve"> </v>
      </c>
      <c r="Q47" s="162" t="str">
        <f t="shared" si="8"/>
        <v xml:space="preserve"> </v>
      </c>
      <c r="R47" s="162" t="str">
        <f t="shared" si="9"/>
        <v xml:space="preserve"> </v>
      </c>
      <c r="S47" s="163" t="str">
        <f t="shared" si="10"/>
        <v xml:space="preserve"> </v>
      </c>
      <c r="T47" s="163" t="str">
        <f t="shared" si="11"/>
        <v xml:space="preserve"> </v>
      </c>
      <c r="U47" s="155"/>
      <c r="V47" s="160" t="str">
        <f t="shared" si="33"/>
        <v xml:space="preserve"> </v>
      </c>
      <c r="W47" s="160" t="str">
        <f t="shared" si="12"/>
        <v xml:space="preserve"> </v>
      </c>
      <c r="X47" s="161" t="str">
        <f t="shared" si="34"/>
        <v xml:space="preserve"> </v>
      </c>
      <c r="Y47" s="162" t="str">
        <f t="shared" si="35"/>
        <v xml:space="preserve"> </v>
      </c>
      <c r="Z47" s="162" t="str">
        <f t="shared" si="13"/>
        <v xml:space="preserve"> </v>
      </c>
      <c r="AA47" s="162" t="str">
        <f t="shared" si="14"/>
        <v xml:space="preserve"> </v>
      </c>
      <c r="AB47" s="162" t="str">
        <f t="shared" si="15"/>
        <v xml:space="preserve"> </v>
      </c>
      <c r="AC47" s="163" t="str">
        <f t="shared" si="16"/>
        <v xml:space="preserve"> </v>
      </c>
      <c r="AD47" s="163" t="str">
        <f t="shared" si="17"/>
        <v xml:space="preserve"> </v>
      </c>
      <c r="AE47" s="155"/>
      <c r="AF47" s="151">
        <f t="shared" si="45"/>
        <v>2026</v>
      </c>
      <c r="AG47" s="151">
        <v>9</v>
      </c>
      <c r="AH47" s="228">
        <f t="shared" ref="AH47:AH74" si="48">+IF(AF47=AK$7,IF(AG47=AK$8,E$7,0),0)</f>
        <v>0</v>
      </c>
      <c r="AI47" s="228">
        <f t="shared" ref="AI47:AI74" si="49">+SUMIFS(F$15:F$376,I$15:I$376,AF47,J$15:J$376,AG47)</f>
        <v>0</v>
      </c>
      <c r="AJ47" s="228">
        <f t="shared" ref="AJ47:AJ74" si="50">+SUMIFS(G$15:G$376,I$15:I$376,AF47,J$15:J$376,AG47)</f>
        <v>0</v>
      </c>
      <c r="AK47" s="228">
        <f t="shared" si="36"/>
        <v>0</v>
      </c>
      <c r="AL47" s="155"/>
      <c r="AM47" s="151">
        <f t="shared" si="46"/>
        <v>2026</v>
      </c>
      <c r="AN47" s="151">
        <v>9</v>
      </c>
      <c r="AO47" s="228">
        <f t="shared" ref="AO47:AO74" si="51">+IF(AM47=AR$7,IF(AN47=AR$8,O$7,0),0)</f>
        <v>0</v>
      </c>
      <c r="AP47" s="228">
        <f t="shared" ref="AP47:AP74" si="52">+SUMIFS(P$15:P$376,S$15:S$376,AM47,T$15:T$376,AN47)</f>
        <v>0</v>
      </c>
      <c r="AQ47" s="228">
        <f t="shared" ref="AQ47:AQ74" si="53">+SUMIFS(Q$15:Q$376,S$15:S$376,AM47,T$15:T$376,AN47)</f>
        <v>0</v>
      </c>
      <c r="AR47" s="228">
        <f t="shared" si="37"/>
        <v>0</v>
      </c>
      <c r="AS47" s="155"/>
      <c r="AT47" s="151">
        <f t="shared" si="47"/>
        <v>2026</v>
      </c>
      <c r="AU47" s="151">
        <v>9</v>
      </c>
      <c r="AV47" s="228">
        <f t="shared" ref="AV47:AV74" si="54">+IF(AT47=AY$7,IF(AU47=AY$8,Y$7,0),0)</f>
        <v>0</v>
      </c>
      <c r="AW47" s="228">
        <f t="shared" ref="AW47:AW74" si="55">+SUMIFS(Z$15:Z$376,AC$15:AC$376,AT47,AD$15:AD$376,AU47)</f>
        <v>0</v>
      </c>
      <c r="AX47" s="228">
        <f t="shared" ref="AX47:AX74" si="56">+SUMIFS(AA$15:AA$376,AC$15:AC$376,AT47,AD$15:AD$376,AU47)</f>
        <v>0</v>
      </c>
      <c r="AY47" s="228">
        <f t="shared" si="38"/>
        <v>0</v>
      </c>
    </row>
    <row r="48" spans="2:51" ht="15" customHeight="1" x14ac:dyDescent="0.25">
      <c r="B48" s="160" t="str">
        <f t="shared" si="27"/>
        <v xml:space="preserve"> </v>
      </c>
      <c r="C48" s="160" t="str">
        <f t="shared" si="0"/>
        <v xml:space="preserve"> </v>
      </c>
      <c r="D48" s="161" t="str">
        <f t="shared" si="28"/>
        <v xml:space="preserve"> </v>
      </c>
      <c r="E48" s="162" t="str">
        <f t="shared" si="29"/>
        <v xml:space="preserve"> </v>
      </c>
      <c r="F48" s="162" t="str">
        <f t="shared" si="1"/>
        <v xml:space="preserve"> </v>
      </c>
      <c r="G48" s="162" t="str">
        <f t="shared" si="2"/>
        <v xml:space="preserve"> </v>
      </c>
      <c r="H48" s="162" t="str">
        <f t="shared" si="3"/>
        <v xml:space="preserve"> </v>
      </c>
      <c r="I48" s="163" t="str">
        <f t="shared" si="4"/>
        <v xml:space="preserve"> </v>
      </c>
      <c r="J48" s="163" t="str">
        <f t="shared" si="5"/>
        <v xml:space="preserve"> </v>
      </c>
      <c r="K48" s="155"/>
      <c r="L48" s="160" t="str">
        <f t="shared" si="30"/>
        <v xml:space="preserve"> </v>
      </c>
      <c r="M48" s="160" t="str">
        <f t="shared" si="6"/>
        <v xml:space="preserve"> </v>
      </c>
      <c r="N48" s="161" t="str">
        <f t="shared" si="31"/>
        <v xml:space="preserve"> </v>
      </c>
      <c r="O48" s="162" t="str">
        <f t="shared" si="32"/>
        <v xml:space="preserve"> </v>
      </c>
      <c r="P48" s="162" t="str">
        <f t="shared" si="7"/>
        <v xml:space="preserve"> </v>
      </c>
      <c r="Q48" s="162" t="str">
        <f t="shared" si="8"/>
        <v xml:space="preserve"> </v>
      </c>
      <c r="R48" s="162" t="str">
        <f t="shared" si="9"/>
        <v xml:space="preserve"> </v>
      </c>
      <c r="S48" s="163" t="str">
        <f t="shared" si="10"/>
        <v xml:space="preserve"> </v>
      </c>
      <c r="T48" s="163" t="str">
        <f t="shared" si="11"/>
        <v xml:space="preserve"> </v>
      </c>
      <c r="U48" s="155"/>
      <c r="V48" s="160" t="str">
        <f t="shared" si="33"/>
        <v xml:space="preserve"> </v>
      </c>
      <c r="W48" s="160" t="str">
        <f t="shared" si="12"/>
        <v xml:space="preserve"> </v>
      </c>
      <c r="X48" s="161" t="str">
        <f t="shared" si="34"/>
        <v xml:space="preserve"> </v>
      </c>
      <c r="Y48" s="162" t="str">
        <f t="shared" si="35"/>
        <v xml:space="preserve"> </v>
      </c>
      <c r="Z48" s="162" t="str">
        <f t="shared" si="13"/>
        <v xml:space="preserve"> </v>
      </c>
      <c r="AA48" s="162" t="str">
        <f t="shared" si="14"/>
        <v xml:space="preserve"> </v>
      </c>
      <c r="AB48" s="162" t="str">
        <f t="shared" si="15"/>
        <v xml:space="preserve"> </v>
      </c>
      <c r="AC48" s="163" t="str">
        <f t="shared" si="16"/>
        <v xml:space="preserve"> </v>
      </c>
      <c r="AD48" s="163" t="str">
        <f t="shared" si="17"/>
        <v xml:space="preserve"> </v>
      </c>
      <c r="AE48" s="155"/>
      <c r="AF48" s="151">
        <f t="shared" si="45"/>
        <v>2026</v>
      </c>
      <c r="AG48" s="151">
        <v>10</v>
      </c>
      <c r="AH48" s="228">
        <f t="shared" si="48"/>
        <v>0</v>
      </c>
      <c r="AI48" s="228">
        <f t="shared" si="49"/>
        <v>0</v>
      </c>
      <c r="AJ48" s="228">
        <f t="shared" si="50"/>
        <v>0</v>
      </c>
      <c r="AK48" s="228">
        <f t="shared" si="36"/>
        <v>0</v>
      </c>
      <c r="AL48" s="155"/>
      <c r="AM48" s="151">
        <f t="shared" si="46"/>
        <v>2026</v>
      </c>
      <c r="AN48" s="151">
        <v>10</v>
      </c>
      <c r="AO48" s="228">
        <f t="shared" si="51"/>
        <v>0</v>
      </c>
      <c r="AP48" s="228">
        <f t="shared" si="52"/>
        <v>0</v>
      </c>
      <c r="AQ48" s="228">
        <f t="shared" si="53"/>
        <v>0</v>
      </c>
      <c r="AR48" s="228">
        <f t="shared" si="37"/>
        <v>0</v>
      </c>
      <c r="AS48" s="155"/>
      <c r="AT48" s="151">
        <f t="shared" si="47"/>
        <v>2026</v>
      </c>
      <c r="AU48" s="151">
        <v>10</v>
      </c>
      <c r="AV48" s="228">
        <f t="shared" si="54"/>
        <v>0</v>
      </c>
      <c r="AW48" s="228">
        <f t="shared" si="55"/>
        <v>0</v>
      </c>
      <c r="AX48" s="228">
        <f t="shared" si="56"/>
        <v>0</v>
      </c>
      <c r="AY48" s="228">
        <f t="shared" si="38"/>
        <v>0</v>
      </c>
    </row>
    <row r="49" spans="2:51" ht="15" customHeight="1" x14ac:dyDescent="0.25">
      <c r="B49" s="164" t="str">
        <f t="shared" si="27"/>
        <v xml:space="preserve"> </v>
      </c>
      <c r="C49" s="164" t="str">
        <f t="shared" si="0"/>
        <v xml:space="preserve"> </v>
      </c>
      <c r="D49" s="165" t="str">
        <f t="shared" si="28"/>
        <v xml:space="preserve"> </v>
      </c>
      <c r="E49" s="166" t="str">
        <f t="shared" si="29"/>
        <v xml:space="preserve"> </v>
      </c>
      <c r="F49" s="166" t="str">
        <f t="shared" si="1"/>
        <v xml:space="preserve"> </v>
      </c>
      <c r="G49" s="166" t="str">
        <f t="shared" si="2"/>
        <v xml:space="preserve"> </v>
      </c>
      <c r="H49" s="166" t="str">
        <f t="shared" si="3"/>
        <v xml:space="preserve"> </v>
      </c>
      <c r="I49" s="167" t="str">
        <f t="shared" si="4"/>
        <v xml:space="preserve"> </v>
      </c>
      <c r="J49" s="167" t="str">
        <f t="shared" si="5"/>
        <v xml:space="preserve"> </v>
      </c>
      <c r="K49" s="155"/>
      <c r="L49" s="164" t="str">
        <f t="shared" si="30"/>
        <v xml:space="preserve"> </v>
      </c>
      <c r="M49" s="164" t="str">
        <f t="shared" si="6"/>
        <v xml:space="preserve"> </v>
      </c>
      <c r="N49" s="165" t="str">
        <f t="shared" si="31"/>
        <v xml:space="preserve"> </v>
      </c>
      <c r="O49" s="166" t="str">
        <f t="shared" si="32"/>
        <v xml:space="preserve"> </v>
      </c>
      <c r="P49" s="166" t="str">
        <f t="shared" si="7"/>
        <v xml:space="preserve"> </v>
      </c>
      <c r="Q49" s="166" t="str">
        <f t="shared" si="8"/>
        <v xml:space="preserve"> </v>
      </c>
      <c r="R49" s="166" t="str">
        <f t="shared" si="9"/>
        <v xml:space="preserve"> </v>
      </c>
      <c r="S49" s="167" t="str">
        <f t="shared" si="10"/>
        <v xml:space="preserve"> </v>
      </c>
      <c r="T49" s="167" t="str">
        <f t="shared" si="11"/>
        <v xml:space="preserve"> </v>
      </c>
      <c r="U49" s="155"/>
      <c r="V49" s="164" t="str">
        <f t="shared" si="33"/>
        <v xml:space="preserve"> </v>
      </c>
      <c r="W49" s="164" t="str">
        <f t="shared" si="12"/>
        <v xml:space="preserve"> </v>
      </c>
      <c r="X49" s="165" t="str">
        <f t="shared" si="34"/>
        <v xml:space="preserve"> </v>
      </c>
      <c r="Y49" s="166" t="str">
        <f t="shared" si="35"/>
        <v xml:space="preserve"> </v>
      </c>
      <c r="Z49" s="166" t="str">
        <f t="shared" si="13"/>
        <v xml:space="preserve"> </v>
      </c>
      <c r="AA49" s="166" t="str">
        <f t="shared" si="14"/>
        <v xml:space="preserve"> </v>
      </c>
      <c r="AB49" s="166" t="str">
        <f t="shared" si="15"/>
        <v xml:space="preserve"> </v>
      </c>
      <c r="AC49" s="167" t="str">
        <f t="shared" si="16"/>
        <v xml:space="preserve"> </v>
      </c>
      <c r="AD49" s="167" t="str">
        <f t="shared" si="17"/>
        <v xml:space="preserve"> </v>
      </c>
      <c r="AE49" s="155"/>
      <c r="AF49" s="151">
        <f t="shared" si="45"/>
        <v>2026</v>
      </c>
      <c r="AG49" s="151">
        <v>11</v>
      </c>
      <c r="AH49" s="228">
        <f t="shared" si="48"/>
        <v>0</v>
      </c>
      <c r="AI49" s="228">
        <f t="shared" si="49"/>
        <v>0</v>
      </c>
      <c r="AJ49" s="228">
        <f t="shared" si="50"/>
        <v>0</v>
      </c>
      <c r="AK49" s="228">
        <f t="shared" si="36"/>
        <v>0</v>
      </c>
      <c r="AL49" s="155"/>
      <c r="AM49" s="151">
        <f t="shared" si="46"/>
        <v>2026</v>
      </c>
      <c r="AN49" s="151">
        <v>11</v>
      </c>
      <c r="AO49" s="228">
        <f t="shared" si="51"/>
        <v>0</v>
      </c>
      <c r="AP49" s="228">
        <f t="shared" si="52"/>
        <v>0</v>
      </c>
      <c r="AQ49" s="228">
        <f t="shared" si="53"/>
        <v>0</v>
      </c>
      <c r="AR49" s="228">
        <f t="shared" si="37"/>
        <v>0</v>
      </c>
      <c r="AS49" s="155"/>
      <c r="AT49" s="151">
        <f t="shared" si="47"/>
        <v>2026</v>
      </c>
      <c r="AU49" s="151">
        <v>11</v>
      </c>
      <c r="AV49" s="228">
        <f t="shared" si="54"/>
        <v>0</v>
      </c>
      <c r="AW49" s="228">
        <f t="shared" si="55"/>
        <v>0</v>
      </c>
      <c r="AX49" s="228">
        <f t="shared" si="56"/>
        <v>0</v>
      </c>
      <c r="AY49" s="228">
        <f t="shared" si="38"/>
        <v>0</v>
      </c>
    </row>
    <row r="50" spans="2:51" ht="15" customHeight="1" x14ac:dyDescent="0.25">
      <c r="B50" s="156" t="str">
        <f t="shared" si="27"/>
        <v xml:space="preserve"> </v>
      </c>
      <c r="C50" s="156" t="str">
        <f t="shared" si="0"/>
        <v xml:space="preserve"> </v>
      </c>
      <c r="D50" s="157" t="str">
        <f t="shared" si="28"/>
        <v xml:space="preserve"> </v>
      </c>
      <c r="E50" s="158" t="str">
        <f t="shared" si="29"/>
        <v xml:space="preserve"> </v>
      </c>
      <c r="F50" s="158" t="str">
        <f t="shared" si="1"/>
        <v xml:space="preserve"> </v>
      </c>
      <c r="G50" s="158" t="str">
        <f t="shared" si="2"/>
        <v xml:space="preserve"> </v>
      </c>
      <c r="H50" s="158" t="str">
        <f t="shared" si="3"/>
        <v xml:space="preserve"> </v>
      </c>
      <c r="I50" s="159" t="str">
        <f t="shared" si="4"/>
        <v xml:space="preserve"> </v>
      </c>
      <c r="J50" s="159" t="str">
        <f t="shared" si="5"/>
        <v xml:space="preserve"> </v>
      </c>
      <c r="K50" s="155"/>
      <c r="L50" s="156" t="str">
        <f t="shared" si="30"/>
        <v xml:space="preserve"> </v>
      </c>
      <c r="M50" s="156" t="str">
        <f t="shared" si="6"/>
        <v xml:space="preserve"> </v>
      </c>
      <c r="N50" s="157" t="str">
        <f t="shared" si="31"/>
        <v xml:space="preserve"> </v>
      </c>
      <c r="O50" s="158" t="str">
        <f t="shared" si="32"/>
        <v xml:space="preserve"> </v>
      </c>
      <c r="P50" s="158" t="str">
        <f t="shared" si="7"/>
        <v xml:space="preserve"> </v>
      </c>
      <c r="Q50" s="158" t="str">
        <f t="shared" si="8"/>
        <v xml:space="preserve"> </v>
      </c>
      <c r="R50" s="158" t="str">
        <f t="shared" si="9"/>
        <v xml:space="preserve"> </v>
      </c>
      <c r="S50" s="159" t="str">
        <f t="shared" si="10"/>
        <v xml:space="preserve"> </v>
      </c>
      <c r="T50" s="159" t="str">
        <f t="shared" si="11"/>
        <v xml:space="preserve"> </v>
      </c>
      <c r="U50" s="155"/>
      <c r="V50" s="156" t="str">
        <f t="shared" si="33"/>
        <v xml:space="preserve"> </v>
      </c>
      <c r="W50" s="156" t="str">
        <f t="shared" si="12"/>
        <v xml:space="preserve"> </v>
      </c>
      <c r="X50" s="157" t="str">
        <f t="shared" si="34"/>
        <v xml:space="preserve"> </v>
      </c>
      <c r="Y50" s="158" t="str">
        <f t="shared" si="35"/>
        <v xml:space="preserve"> </v>
      </c>
      <c r="Z50" s="158" t="str">
        <f t="shared" si="13"/>
        <v xml:space="preserve"> </v>
      </c>
      <c r="AA50" s="158" t="str">
        <f t="shared" si="14"/>
        <v xml:space="preserve"> </v>
      </c>
      <c r="AB50" s="158" t="str">
        <f t="shared" si="15"/>
        <v xml:space="preserve"> </v>
      </c>
      <c r="AC50" s="159" t="str">
        <f t="shared" si="16"/>
        <v xml:space="preserve"> </v>
      </c>
      <c r="AD50" s="159" t="str">
        <f t="shared" si="17"/>
        <v xml:space="preserve"> </v>
      </c>
      <c r="AE50" s="155"/>
      <c r="AF50" s="151">
        <f t="shared" si="45"/>
        <v>2026</v>
      </c>
      <c r="AG50" s="151">
        <v>12</v>
      </c>
      <c r="AH50" s="228">
        <f t="shared" si="48"/>
        <v>0</v>
      </c>
      <c r="AI50" s="228">
        <f t="shared" si="49"/>
        <v>0</v>
      </c>
      <c r="AJ50" s="228">
        <f t="shared" si="50"/>
        <v>0</v>
      </c>
      <c r="AK50" s="228">
        <f t="shared" si="36"/>
        <v>0</v>
      </c>
      <c r="AL50" s="155"/>
      <c r="AM50" s="151">
        <f t="shared" si="46"/>
        <v>2026</v>
      </c>
      <c r="AN50" s="151">
        <v>12</v>
      </c>
      <c r="AO50" s="228">
        <f t="shared" si="51"/>
        <v>0</v>
      </c>
      <c r="AP50" s="228">
        <f t="shared" si="52"/>
        <v>0</v>
      </c>
      <c r="AQ50" s="228">
        <f t="shared" si="53"/>
        <v>0</v>
      </c>
      <c r="AR50" s="228">
        <f t="shared" si="37"/>
        <v>0</v>
      </c>
      <c r="AS50" s="155"/>
      <c r="AT50" s="151">
        <f t="shared" si="47"/>
        <v>2026</v>
      </c>
      <c r="AU50" s="151">
        <v>12</v>
      </c>
      <c r="AV50" s="228">
        <f t="shared" si="54"/>
        <v>0</v>
      </c>
      <c r="AW50" s="228">
        <f t="shared" si="55"/>
        <v>0</v>
      </c>
      <c r="AX50" s="228">
        <f t="shared" si="56"/>
        <v>0</v>
      </c>
      <c r="AY50" s="228">
        <f t="shared" si="38"/>
        <v>0</v>
      </c>
    </row>
    <row r="51" spans="2:51" ht="15" customHeight="1" x14ac:dyDescent="0.25">
      <c r="B51" s="160" t="str">
        <f t="shared" si="27"/>
        <v xml:space="preserve"> </v>
      </c>
      <c r="C51" s="160" t="str">
        <f t="shared" si="0"/>
        <v xml:space="preserve"> </v>
      </c>
      <c r="D51" s="161" t="str">
        <f t="shared" si="28"/>
        <v xml:space="preserve"> </v>
      </c>
      <c r="E51" s="162" t="str">
        <f t="shared" si="29"/>
        <v xml:space="preserve"> </v>
      </c>
      <c r="F51" s="162" t="str">
        <f t="shared" si="1"/>
        <v xml:space="preserve"> </v>
      </c>
      <c r="G51" s="162" t="str">
        <f t="shared" si="2"/>
        <v xml:space="preserve"> </v>
      </c>
      <c r="H51" s="162" t="str">
        <f t="shared" si="3"/>
        <v xml:space="preserve"> </v>
      </c>
      <c r="I51" s="163" t="str">
        <f t="shared" si="4"/>
        <v xml:space="preserve"> </v>
      </c>
      <c r="J51" s="163" t="str">
        <f t="shared" si="5"/>
        <v xml:space="preserve"> </v>
      </c>
      <c r="K51" s="155"/>
      <c r="L51" s="160" t="str">
        <f t="shared" si="30"/>
        <v xml:space="preserve"> </v>
      </c>
      <c r="M51" s="160" t="str">
        <f t="shared" si="6"/>
        <v xml:space="preserve"> </v>
      </c>
      <c r="N51" s="161" t="str">
        <f t="shared" si="31"/>
        <v xml:space="preserve"> </v>
      </c>
      <c r="O51" s="162" t="str">
        <f t="shared" si="32"/>
        <v xml:space="preserve"> </v>
      </c>
      <c r="P51" s="162" t="str">
        <f t="shared" si="7"/>
        <v xml:space="preserve"> </v>
      </c>
      <c r="Q51" s="162" t="str">
        <f t="shared" si="8"/>
        <v xml:space="preserve"> </v>
      </c>
      <c r="R51" s="162" t="str">
        <f t="shared" si="9"/>
        <v xml:space="preserve"> </v>
      </c>
      <c r="S51" s="163" t="str">
        <f t="shared" si="10"/>
        <v xml:space="preserve"> </v>
      </c>
      <c r="T51" s="163" t="str">
        <f t="shared" si="11"/>
        <v xml:space="preserve"> </v>
      </c>
      <c r="U51" s="155"/>
      <c r="V51" s="160" t="str">
        <f t="shared" si="33"/>
        <v xml:space="preserve"> </v>
      </c>
      <c r="W51" s="160" t="str">
        <f t="shared" si="12"/>
        <v xml:space="preserve"> </v>
      </c>
      <c r="X51" s="161" t="str">
        <f t="shared" si="34"/>
        <v xml:space="preserve"> </v>
      </c>
      <c r="Y51" s="162" t="str">
        <f t="shared" si="35"/>
        <v xml:space="preserve"> </v>
      </c>
      <c r="Z51" s="162" t="str">
        <f t="shared" si="13"/>
        <v xml:space="preserve"> </v>
      </c>
      <c r="AA51" s="162" t="str">
        <f t="shared" si="14"/>
        <v xml:space="preserve"> </v>
      </c>
      <c r="AB51" s="162" t="str">
        <f t="shared" si="15"/>
        <v xml:space="preserve"> </v>
      </c>
      <c r="AC51" s="163" t="str">
        <f t="shared" si="16"/>
        <v xml:space="preserve"> </v>
      </c>
      <c r="AD51" s="163" t="str">
        <f t="shared" si="17"/>
        <v xml:space="preserve"> </v>
      </c>
      <c r="AE51" s="155"/>
      <c r="AF51" s="151">
        <f>+AF39+1</f>
        <v>2027</v>
      </c>
      <c r="AG51" s="151">
        <v>1</v>
      </c>
      <c r="AH51" s="228">
        <f t="shared" si="48"/>
        <v>0</v>
      </c>
      <c r="AI51" s="228">
        <f t="shared" si="49"/>
        <v>0</v>
      </c>
      <c r="AJ51" s="228">
        <f t="shared" si="50"/>
        <v>0</v>
      </c>
      <c r="AK51" s="228">
        <f t="shared" si="36"/>
        <v>0</v>
      </c>
      <c r="AL51" s="155"/>
      <c r="AM51" s="151">
        <f>+AM39+1</f>
        <v>2027</v>
      </c>
      <c r="AN51" s="151">
        <v>1</v>
      </c>
      <c r="AO51" s="228">
        <f t="shared" si="51"/>
        <v>0</v>
      </c>
      <c r="AP51" s="228">
        <f t="shared" si="52"/>
        <v>0</v>
      </c>
      <c r="AQ51" s="228">
        <f t="shared" si="53"/>
        <v>0</v>
      </c>
      <c r="AR51" s="228">
        <f t="shared" si="37"/>
        <v>0</v>
      </c>
      <c r="AS51" s="155"/>
      <c r="AT51" s="151">
        <f>+AT39+1</f>
        <v>2027</v>
      </c>
      <c r="AU51" s="151">
        <v>1</v>
      </c>
      <c r="AV51" s="228">
        <f t="shared" si="54"/>
        <v>0</v>
      </c>
      <c r="AW51" s="228">
        <f t="shared" si="55"/>
        <v>0</v>
      </c>
      <c r="AX51" s="228">
        <f t="shared" si="56"/>
        <v>0</v>
      </c>
      <c r="AY51" s="228">
        <f t="shared" si="38"/>
        <v>0</v>
      </c>
    </row>
    <row r="52" spans="2:51" ht="15" customHeight="1" x14ac:dyDescent="0.25">
      <c r="B52" s="160" t="str">
        <f t="shared" si="27"/>
        <v xml:space="preserve"> </v>
      </c>
      <c r="C52" s="160" t="str">
        <f t="shared" si="0"/>
        <v xml:space="preserve"> </v>
      </c>
      <c r="D52" s="161" t="str">
        <f t="shared" si="28"/>
        <v xml:space="preserve"> </v>
      </c>
      <c r="E52" s="162" t="str">
        <f t="shared" si="29"/>
        <v xml:space="preserve"> </v>
      </c>
      <c r="F52" s="162" t="str">
        <f t="shared" si="1"/>
        <v xml:space="preserve"> </v>
      </c>
      <c r="G52" s="162" t="str">
        <f t="shared" si="2"/>
        <v xml:space="preserve"> </v>
      </c>
      <c r="H52" s="162" t="str">
        <f t="shared" si="3"/>
        <v xml:space="preserve"> </v>
      </c>
      <c r="I52" s="163" t="str">
        <f t="shared" si="4"/>
        <v xml:space="preserve"> </v>
      </c>
      <c r="J52" s="163" t="str">
        <f t="shared" si="5"/>
        <v xml:space="preserve"> </v>
      </c>
      <c r="K52" s="155"/>
      <c r="L52" s="160" t="str">
        <f t="shared" si="30"/>
        <v xml:space="preserve"> </v>
      </c>
      <c r="M52" s="160" t="str">
        <f t="shared" si="6"/>
        <v xml:space="preserve"> </v>
      </c>
      <c r="N52" s="161" t="str">
        <f t="shared" si="31"/>
        <v xml:space="preserve"> </v>
      </c>
      <c r="O52" s="162" t="str">
        <f t="shared" si="32"/>
        <v xml:space="preserve"> </v>
      </c>
      <c r="P52" s="162" t="str">
        <f t="shared" si="7"/>
        <v xml:space="preserve"> </v>
      </c>
      <c r="Q52" s="162" t="str">
        <f t="shared" si="8"/>
        <v xml:space="preserve"> </v>
      </c>
      <c r="R52" s="162" t="str">
        <f t="shared" si="9"/>
        <v xml:space="preserve"> </v>
      </c>
      <c r="S52" s="163" t="str">
        <f t="shared" si="10"/>
        <v xml:space="preserve"> </v>
      </c>
      <c r="T52" s="163" t="str">
        <f t="shared" si="11"/>
        <v xml:space="preserve"> </v>
      </c>
      <c r="U52" s="155"/>
      <c r="V52" s="160" t="str">
        <f t="shared" si="33"/>
        <v xml:space="preserve"> </v>
      </c>
      <c r="W52" s="160" t="str">
        <f t="shared" si="12"/>
        <v xml:space="preserve"> </v>
      </c>
      <c r="X52" s="161" t="str">
        <f t="shared" si="34"/>
        <v xml:space="preserve"> </v>
      </c>
      <c r="Y52" s="162" t="str">
        <f t="shared" si="35"/>
        <v xml:space="preserve"> </v>
      </c>
      <c r="Z52" s="162" t="str">
        <f t="shared" si="13"/>
        <v xml:space="preserve"> </v>
      </c>
      <c r="AA52" s="162" t="str">
        <f t="shared" si="14"/>
        <v xml:space="preserve"> </v>
      </c>
      <c r="AB52" s="162" t="str">
        <f t="shared" si="15"/>
        <v xml:space="preserve"> </v>
      </c>
      <c r="AC52" s="163" t="str">
        <f t="shared" si="16"/>
        <v xml:space="preserve"> </v>
      </c>
      <c r="AD52" s="163" t="str">
        <f t="shared" si="17"/>
        <v xml:space="preserve"> </v>
      </c>
      <c r="AE52" s="155"/>
      <c r="AF52" s="151">
        <f>+AF51</f>
        <v>2027</v>
      </c>
      <c r="AG52" s="151">
        <v>2</v>
      </c>
      <c r="AH52" s="228">
        <f t="shared" si="48"/>
        <v>0</v>
      </c>
      <c r="AI52" s="228">
        <f t="shared" si="49"/>
        <v>0</v>
      </c>
      <c r="AJ52" s="228">
        <f t="shared" si="50"/>
        <v>0</v>
      </c>
      <c r="AK52" s="228">
        <f t="shared" si="36"/>
        <v>0</v>
      </c>
      <c r="AL52" s="155"/>
      <c r="AM52" s="151">
        <f>+AM51</f>
        <v>2027</v>
      </c>
      <c r="AN52" s="151">
        <v>2</v>
      </c>
      <c r="AO52" s="228">
        <f t="shared" si="51"/>
        <v>0</v>
      </c>
      <c r="AP52" s="228">
        <f t="shared" si="52"/>
        <v>0</v>
      </c>
      <c r="AQ52" s="228">
        <f t="shared" si="53"/>
        <v>0</v>
      </c>
      <c r="AR52" s="228">
        <f t="shared" si="37"/>
        <v>0</v>
      </c>
      <c r="AS52" s="155"/>
      <c r="AT52" s="151">
        <f>+AT51</f>
        <v>2027</v>
      </c>
      <c r="AU52" s="151">
        <v>2</v>
      </c>
      <c r="AV52" s="228">
        <f t="shared" si="54"/>
        <v>0</v>
      </c>
      <c r="AW52" s="228">
        <f t="shared" si="55"/>
        <v>0</v>
      </c>
      <c r="AX52" s="228">
        <f t="shared" si="56"/>
        <v>0</v>
      </c>
      <c r="AY52" s="228">
        <f t="shared" si="38"/>
        <v>0</v>
      </c>
    </row>
    <row r="53" spans="2:51" ht="15" customHeight="1" x14ac:dyDescent="0.25">
      <c r="B53" s="160" t="str">
        <f t="shared" si="27"/>
        <v xml:space="preserve"> </v>
      </c>
      <c r="C53" s="160" t="str">
        <f t="shared" si="0"/>
        <v xml:space="preserve"> </v>
      </c>
      <c r="D53" s="161" t="str">
        <f t="shared" si="28"/>
        <v xml:space="preserve"> </v>
      </c>
      <c r="E53" s="162" t="str">
        <f t="shared" si="29"/>
        <v xml:space="preserve"> </v>
      </c>
      <c r="F53" s="162" t="str">
        <f t="shared" si="1"/>
        <v xml:space="preserve"> </v>
      </c>
      <c r="G53" s="162" t="str">
        <f t="shared" si="2"/>
        <v xml:space="preserve"> </v>
      </c>
      <c r="H53" s="162" t="str">
        <f t="shared" si="3"/>
        <v xml:space="preserve"> </v>
      </c>
      <c r="I53" s="163" t="str">
        <f t="shared" si="4"/>
        <v xml:space="preserve"> </v>
      </c>
      <c r="J53" s="163" t="str">
        <f t="shared" si="5"/>
        <v xml:space="preserve"> </v>
      </c>
      <c r="K53" s="155"/>
      <c r="L53" s="160" t="str">
        <f t="shared" si="30"/>
        <v xml:space="preserve"> </v>
      </c>
      <c r="M53" s="160" t="str">
        <f t="shared" si="6"/>
        <v xml:space="preserve"> </v>
      </c>
      <c r="N53" s="161" t="str">
        <f t="shared" si="31"/>
        <v xml:space="preserve"> </v>
      </c>
      <c r="O53" s="162" t="str">
        <f t="shared" si="32"/>
        <v xml:space="preserve"> </v>
      </c>
      <c r="P53" s="162" t="str">
        <f t="shared" si="7"/>
        <v xml:space="preserve"> </v>
      </c>
      <c r="Q53" s="162" t="str">
        <f t="shared" si="8"/>
        <v xml:space="preserve"> </v>
      </c>
      <c r="R53" s="162" t="str">
        <f t="shared" si="9"/>
        <v xml:space="preserve"> </v>
      </c>
      <c r="S53" s="163" t="str">
        <f t="shared" si="10"/>
        <v xml:space="preserve"> </v>
      </c>
      <c r="T53" s="163" t="str">
        <f t="shared" si="11"/>
        <v xml:space="preserve"> </v>
      </c>
      <c r="U53" s="155"/>
      <c r="V53" s="160" t="str">
        <f t="shared" si="33"/>
        <v xml:space="preserve"> </v>
      </c>
      <c r="W53" s="160" t="str">
        <f t="shared" si="12"/>
        <v xml:space="preserve"> </v>
      </c>
      <c r="X53" s="161" t="str">
        <f t="shared" si="34"/>
        <v xml:space="preserve"> </v>
      </c>
      <c r="Y53" s="162" t="str">
        <f t="shared" si="35"/>
        <v xml:space="preserve"> </v>
      </c>
      <c r="Z53" s="162" t="str">
        <f t="shared" si="13"/>
        <v xml:space="preserve"> </v>
      </c>
      <c r="AA53" s="162" t="str">
        <f t="shared" si="14"/>
        <v xml:space="preserve"> </v>
      </c>
      <c r="AB53" s="162" t="str">
        <f t="shared" si="15"/>
        <v xml:space="preserve"> </v>
      </c>
      <c r="AC53" s="163" t="str">
        <f t="shared" si="16"/>
        <v xml:space="preserve"> </v>
      </c>
      <c r="AD53" s="163" t="str">
        <f t="shared" si="17"/>
        <v xml:space="preserve"> </v>
      </c>
      <c r="AE53" s="155"/>
      <c r="AF53" s="151">
        <f>+AF52</f>
        <v>2027</v>
      </c>
      <c r="AG53" s="151">
        <v>3</v>
      </c>
      <c r="AH53" s="228">
        <f t="shared" si="48"/>
        <v>0</v>
      </c>
      <c r="AI53" s="228">
        <f t="shared" si="49"/>
        <v>0</v>
      </c>
      <c r="AJ53" s="228">
        <f t="shared" si="50"/>
        <v>0</v>
      </c>
      <c r="AK53" s="228">
        <f t="shared" si="36"/>
        <v>0</v>
      </c>
      <c r="AL53" s="155"/>
      <c r="AM53" s="151">
        <f>+AM52</f>
        <v>2027</v>
      </c>
      <c r="AN53" s="151">
        <v>3</v>
      </c>
      <c r="AO53" s="228">
        <f t="shared" si="51"/>
        <v>0</v>
      </c>
      <c r="AP53" s="228">
        <f t="shared" si="52"/>
        <v>0</v>
      </c>
      <c r="AQ53" s="228">
        <f t="shared" si="53"/>
        <v>0</v>
      </c>
      <c r="AR53" s="228">
        <f t="shared" si="37"/>
        <v>0</v>
      </c>
      <c r="AS53" s="155"/>
      <c r="AT53" s="151">
        <f>+AT52</f>
        <v>2027</v>
      </c>
      <c r="AU53" s="151">
        <v>3</v>
      </c>
      <c r="AV53" s="228">
        <f t="shared" si="54"/>
        <v>0</v>
      </c>
      <c r="AW53" s="228">
        <f t="shared" si="55"/>
        <v>0</v>
      </c>
      <c r="AX53" s="228">
        <f t="shared" si="56"/>
        <v>0</v>
      </c>
      <c r="AY53" s="228">
        <f t="shared" si="38"/>
        <v>0</v>
      </c>
    </row>
    <row r="54" spans="2:51" ht="15" customHeight="1" x14ac:dyDescent="0.25">
      <c r="B54" s="164" t="str">
        <f t="shared" si="27"/>
        <v xml:space="preserve"> </v>
      </c>
      <c r="C54" s="164" t="str">
        <f t="shared" si="0"/>
        <v xml:space="preserve"> </v>
      </c>
      <c r="D54" s="165" t="str">
        <f t="shared" si="28"/>
        <v xml:space="preserve"> </v>
      </c>
      <c r="E54" s="166" t="str">
        <f t="shared" si="29"/>
        <v xml:space="preserve"> </v>
      </c>
      <c r="F54" s="166" t="str">
        <f t="shared" si="1"/>
        <v xml:space="preserve"> </v>
      </c>
      <c r="G54" s="166" t="str">
        <f t="shared" si="2"/>
        <v xml:space="preserve"> </v>
      </c>
      <c r="H54" s="166" t="str">
        <f t="shared" si="3"/>
        <v xml:space="preserve"> </v>
      </c>
      <c r="I54" s="167" t="str">
        <f t="shared" si="4"/>
        <v xml:space="preserve"> </v>
      </c>
      <c r="J54" s="167" t="str">
        <f t="shared" si="5"/>
        <v xml:space="preserve"> </v>
      </c>
      <c r="K54" s="155"/>
      <c r="L54" s="164" t="str">
        <f t="shared" si="30"/>
        <v xml:space="preserve"> </v>
      </c>
      <c r="M54" s="164" t="str">
        <f t="shared" si="6"/>
        <v xml:space="preserve"> </v>
      </c>
      <c r="N54" s="165" t="str">
        <f t="shared" si="31"/>
        <v xml:space="preserve"> </v>
      </c>
      <c r="O54" s="166" t="str">
        <f t="shared" si="32"/>
        <v xml:space="preserve"> </v>
      </c>
      <c r="P54" s="166" t="str">
        <f t="shared" si="7"/>
        <v xml:space="preserve"> </v>
      </c>
      <c r="Q54" s="166" t="str">
        <f t="shared" si="8"/>
        <v xml:space="preserve"> </v>
      </c>
      <c r="R54" s="166" t="str">
        <f t="shared" si="9"/>
        <v xml:space="preserve"> </v>
      </c>
      <c r="S54" s="167" t="str">
        <f t="shared" si="10"/>
        <v xml:space="preserve"> </v>
      </c>
      <c r="T54" s="167" t="str">
        <f t="shared" si="11"/>
        <v xml:space="preserve"> </v>
      </c>
      <c r="U54" s="155"/>
      <c r="V54" s="164" t="str">
        <f t="shared" si="33"/>
        <v xml:space="preserve"> </v>
      </c>
      <c r="W54" s="164" t="str">
        <f t="shared" si="12"/>
        <v xml:space="preserve"> </v>
      </c>
      <c r="X54" s="165" t="str">
        <f t="shared" si="34"/>
        <v xml:space="preserve"> </v>
      </c>
      <c r="Y54" s="166" t="str">
        <f t="shared" si="35"/>
        <v xml:space="preserve"> </v>
      </c>
      <c r="Z54" s="166" t="str">
        <f t="shared" si="13"/>
        <v xml:space="preserve"> </v>
      </c>
      <c r="AA54" s="166" t="str">
        <f t="shared" si="14"/>
        <v xml:space="preserve"> </v>
      </c>
      <c r="AB54" s="166" t="str">
        <f t="shared" si="15"/>
        <v xml:space="preserve"> </v>
      </c>
      <c r="AC54" s="167" t="str">
        <f t="shared" si="16"/>
        <v xml:space="preserve"> </v>
      </c>
      <c r="AD54" s="167" t="str">
        <f t="shared" si="17"/>
        <v xml:space="preserve"> </v>
      </c>
      <c r="AE54" s="155"/>
      <c r="AF54" s="151">
        <f t="shared" ref="AF54:AF62" si="57">+AF53</f>
        <v>2027</v>
      </c>
      <c r="AG54" s="151">
        <v>4</v>
      </c>
      <c r="AH54" s="228">
        <f t="shared" si="48"/>
        <v>0</v>
      </c>
      <c r="AI54" s="228">
        <f t="shared" si="49"/>
        <v>0</v>
      </c>
      <c r="AJ54" s="228">
        <f t="shared" si="50"/>
        <v>0</v>
      </c>
      <c r="AK54" s="228">
        <f t="shared" si="36"/>
        <v>0</v>
      </c>
      <c r="AL54" s="155"/>
      <c r="AM54" s="151">
        <f t="shared" ref="AM54:AM62" si="58">+AM53</f>
        <v>2027</v>
      </c>
      <c r="AN54" s="151">
        <v>4</v>
      </c>
      <c r="AO54" s="228">
        <f t="shared" si="51"/>
        <v>0</v>
      </c>
      <c r="AP54" s="228">
        <f t="shared" si="52"/>
        <v>0</v>
      </c>
      <c r="AQ54" s="228">
        <f t="shared" si="53"/>
        <v>0</v>
      </c>
      <c r="AR54" s="228">
        <f t="shared" si="37"/>
        <v>0</v>
      </c>
      <c r="AS54" s="155"/>
      <c r="AT54" s="151">
        <f t="shared" ref="AT54:AT62" si="59">+AT53</f>
        <v>2027</v>
      </c>
      <c r="AU54" s="151">
        <v>4</v>
      </c>
      <c r="AV54" s="228">
        <f t="shared" si="54"/>
        <v>0</v>
      </c>
      <c r="AW54" s="228">
        <f t="shared" si="55"/>
        <v>0</v>
      </c>
      <c r="AX54" s="228">
        <f t="shared" si="56"/>
        <v>0</v>
      </c>
      <c r="AY54" s="228">
        <f t="shared" si="38"/>
        <v>0</v>
      </c>
    </row>
    <row r="55" spans="2:51" ht="15" customHeight="1" x14ac:dyDescent="0.25">
      <c r="B55" s="156" t="str">
        <f t="shared" si="27"/>
        <v xml:space="preserve"> </v>
      </c>
      <c r="C55" s="156" t="str">
        <f t="shared" si="0"/>
        <v xml:space="preserve"> </v>
      </c>
      <c r="D55" s="157" t="str">
        <f t="shared" si="28"/>
        <v xml:space="preserve"> </v>
      </c>
      <c r="E55" s="158" t="str">
        <f t="shared" si="29"/>
        <v xml:space="preserve"> </v>
      </c>
      <c r="F55" s="158" t="str">
        <f t="shared" si="1"/>
        <v xml:space="preserve"> </v>
      </c>
      <c r="G55" s="158" t="str">
        <f t="shared" si="2"/>
        <v xml:space="preserve"> </v>
      </c>
      <c r="H55" s="158" t="str">
        <f t="shared" si="3"/>
        <v xml:space="preserve"> </v>
      </c>
      <c r="I55" s="159" t="str">
        <f t="shared" si="4"/>
        <v xml:space="preserve"> </v>
      </c>
      <c r="J55" s="159" t="str">
        <f t="shared" si="5"/>
        <v xml:space="preserve"> </v>
      </c>
      <c r="K55" s="155"/>
      <c r="L55" s="156" t="str">
        <f t="shared" si="30"/>
        <v xml:space="preserve"> </v>
      </c>
      <c r="M55" s="156" t="str">
        <f t="shared" si="6"/>
        <v xml:space="preserve"> </v>
      </c>
      <c r="N55" s="157" t="str">
        <f t="shared" si="31"/>
        <v xml:space="preserve"> </v>
      </c>
      <c r="O55" s="158" t="str">
        <f t="shared" si="32"/>
        <v xml:space="preserve"> </v>
      </c>
      <c r="P55" s="158" t="str">
        <f t="shared" si="7"/>
        <v xml:space="preserve"> </v>
      </c>
      <c r="Q55" s="158" t="str">
        <f t="shared" si="8"/>
        <v xml:space="preserve"> </v>
      </c>
      <c r="R55" s="158" t="str">
        <f t="shared" si="9"/>
        <v xml:space="preserve"> </v>
      </c>
      <c r="S55" s="159" t="str">
        <f t="shared" si="10"/>
        <v xml:space="preserve"> </v>
      </c>
      <c r="T55" s="159" t="str">
        <f t="shared" si="11"/>
        <v xml:space="preserve"> </v>
      </c>
      <c r="U55" s="155"/>
      <c r="V55" s="156" t="str">
        <f t="shared" si="33"/>
        <v xml:space="preserve"> </v>
      </c>
      <c r="W55" s="156" t="str">
        <f t="shared" si="12"/>
        <v xml:space="preserve"> </v>
      </c>
      <c r="X55" s="157" t="str">
        <f t="shared" si="34"/>
        <v xml:space="preserve"> </v>
      </c>
      <c r="Y55" s="158" t="str">
        <f t="shared" si="35"/>
        <v xml:space="preserve"> </v>
      </c>
      <c r="Z55" s="158" t="str">
        <f t="shared" si="13"/>
        <v xml:space="preserve"> </v>
      </c>
      <c r="AA55" s="158" t="str">
        <f t="shared" si="14"/>
        <v xml:space="preserve"> </v>
      </c>
      <c r="AB55" s="158" t="str">
        <f t="shared" si="15"/>
        <v xml:space="preserve"> </v>
      </c>
      <c r="AC55" s="159" t="str">
        <f t="shared" si="16"/>
        <v xml:space="preserve"> </v>
      </c>
      <c r="AD55" s="159" t="str">
        <f t="shared" si="17"/>
        <v xml:space="preserve"> </v>
      </c>
      <c r="AE55" s="155"/>
      <c r="AF55" s="151">
        <f t="shared" si="57"/>
        <v>2027</v>
      </c>
      <c r="AG55" s="151">
        <v>5</v>
      </c>
      <c r="AH55" s="228">
        <f t="shared" si="48"/>
        <v>0</v>
      </c>
      <c r="AI55" s="228">
        <f t="shared" si="49"/>
        <v>0</v>
      </c>
      <c r="AJ55" s="228">
        <f t="shared" si="50"/>
        <v>0</v>
      </c>
      <c r="AK55" s="228">
        <f t="shared" si="36"/>
        <v>0</v>
      </c>
      <c r="AL55" s="155"/>
      <c r="AM55" s="151">
        <f t="shared" si="58"/>
        <v>2027</v>
      </c>
      <c r="AN55" s="151">
        <v>5</v>
      </c>
      <c r="AO55" s="228">
        <f t="shared" si="51"/>
        <v>0</v>
      </c>
      <c r="AP55" s="228">
        <f t="shared" si="52"/>
        <v>0</v>
      </c>
      <c r="AQ55" s="228">
        <f t="shared" si="53"/>
        <v>0</v>
      </c>
      <c r="AR55" s="228">
        <f t="shared" si="37"/>
        <v>0</v>
      </c>
      <c r="AS55" s="155"/>
      <c r="AT55" s="151">
        <f t="shared" si="59"/>
        <v>2027</v>
      </c>
      <c r="AU55" s="151">
        <v>5</v>
      </c>
      <c r="AV55" s="228">
        <f t="shared" si="54"/>
        <v>0</v>
      </c>
      <c r="AW55" s="228">
        <f t="shared" si="55"/>
        <v>0</v>
      </c>
      <c r="AX55" s="228">
        <f t="shared" si="56"/>
        <v>0</v>
      </c>
      <c r="AY55" s="228">
        <f t="shared" si="38"/>
        <v>0</v>
      </c>
    </row>
    <row r="56" spans="2:51" ht="15" customHeight="1" x14ac:dyDescent="0.25">
      <c r="B56" s="160" t="str">
        <f t="shared" si="27"/>
        <v xml:space="preserve"> </v>
      </c>
      <c r="C56" s="160" t="str">
        <f t="shared" si="0"/>
        <v xml:space="preserve"> </v>
      </c>
      <c r="D56" s="161" t="str">
        <f t="shared" si="28"/>
        <v xml:space="preserve"> </v>
      </c>
      <c r="E56" s="162" t="str">
        <f t="shared" si="29"/>
        <v xml:space="preserve"> </v>
      </c>
      <c r="F56" s="162" t="str">
        <f t="shared" si="1"/>
        <v xml:space="preserve"> </v>
      </c>
      <c r="G56" s="162" t="str">
        <f t="shared" si="2"/>
        <v xml:space="preserve"> </v>
      </c>
      <c r="H56" s="162" t="str">
        <f t="shared" si="3"/>
        <v xml:space="preserve"> </v>
      </c>
      <c r="I56" s="163" t="str">
        <f t="shared" si="4"/>
        <v xml:space="preserve"> </v>
      </c>
      <c r="J56" s="163" t="str">
        <f t="shared" si="5"/>
        <v xml:space="preserve"> </v>
      </c>
      <c r="K56" s="155"/>
      <c r="L56" s="160" t="str">
        <f t="shared" si="30"/>
        <v xml:space="preserve"> </v>
      </c>
      <c r="M56" s="160" t="str">
        <f t="shared" si="6"/>
        <v xml:space="preserve"> </v>
      </c>
      <c r="N56" s="161" t="str">
        <f t="shared" si="31"/>
        <v xml:space="preserve"> </v>
      </c>
      <c r="O56" s="162" t="str">
        <f t="shared" si="32"/>
        <v xml:space="preserve"> </v>
      </c>
      <c r="P56" s="162" t="str">
        <f t="shared" si="7"/>
        <v xml:space="preserve"> </v>
      </c>
      <c r="Q56" s="162" t="str">
        <f t="shared" si="8"/>
        <v xml:space="preserve"> </v>
      </c>
      <c r="R56" s="162" t="str">
        <f t="shared" si="9"/>
        <v xml:space="preserve"> </v>
      </c>
      <c r="S56" s="163" t="str">
        <f t="shared" si="10"/>
        <v xml:space="preserve"> </v>
      </c>
      <c r="T56" s="163" t="str">
        <f t="shared" si="11"/>
        <v xml:space="preserve"> </v>
      </c>
      <c r="U56" s="155"/>
      <c r="V56" s="160" t="str">
        <f t="shared" si="33"/>
        <v xml:space="preserve"> </v>
      </c>
      <c r="W56" s="160" t="str">
        <f t="shared" si="12"/>
        <v xml:space="preserve"> </v>
      </c>
      <c r="X56" s="161" t="str">
        <f t="shared" si="34"/>
        <v xml:space="preserve"> </v>
      </c>
      <c r="Y56" s="162" t="str">
        <f t="shared" si="35"/>
        <v xml:space="preserve"> </v>
      </c>
      <c r="Z56" s="162" t="str">
        <f t="shared" si="13"/>
        <v xml:space="preserve"> </v>
      </c>
      <c r="AA56" s="162" t="str">
        <f t="shared" si="14"/>
        <v xml:space="preserve"> </v>
      </c>
      <c r="AB56" s="162" t="str">
        <f t="shared" si="15"/>
        <v xml:space="preserve"> </v>
      </c>
      <c r="AC56" s="163" t="str">
        <f t="shared" si="16"/>
        <v xml:space="preserve"> </v>
      </c>
      <c r="AD56" s="163" t="str">
        <f t="shared" si="17"/>
        <v xml:space="preserve"> </v>
      </c>
      <c r="AE56" s="155"/>
      <c r="AF56" s="151">
        <f t="shared" si="57"/>
        <v>2027</v>
      </c>
      <c r="AG56" s="151">
        <v>6</v>
      </c>
      <c r="AH56" s="228">
        <f t="shared" si="48"/>
        <v>0</v>
      </c>
      <c r="AI56" s="228">
        <f t="shared" si="49"/>
        <v>0</v>
      </c>
      <c r="AJ56" s="228">
        <f t="shared" si="50"/>
        <v>0</v>
      </c>
      <c r="AK56" s="228">
        <f t="shared" si="36"/>
        <v>0</v>
      </c>
      <c r="AL56" s="155"/>
      <c r="AM56" s="151">
        <f t="shared" si="58"/>
        <v>2027</v>
      </c>
      <c r="AN56" s="151">
        <v>6</v>
      </c>
      <c r="AO56" s="228">
        <f t="shared" si="51"/>
        <v>0</v>
      </c>
      <c r="AP56" s="228">
        <f t="shared" si="52"/>
        <v>0</v>
      </c>
      <c r="AQ56" s="228">
        <f t="shared" si="53"/>
        <v>0</v>
      </c>
      <c r="AR56" s="228">
        <f t="shared" si="37"/>
        <v>0</v>
      </c>
      <c r="AS56" s="155"/>
      <c r="AT56" s="151">
        <f t="shared" si="59"/>
        <v>2027</v>
      </c>
      <c r="AU56" s="151">
        <v>6</v>
      </c>
      <c r="AV56" s="228">
        <f t="shared" si="54"/>
        <v>0</v>
      </c>
      <c r="AW56" s="228">
        <f t="shared" si="55"/>
        <v>0</v>
      </c>
      <c r="AX56" s="228">
        <f t="shared" si="56"/>
        <v>0</v>
      </c>
      <c r="AY56" s="228">
        <f t="shared" si="38"/>
        <v>0</v>
      </c>
    </row>
    <row r="57" spans="2:51" ht="15" customHeight="1" x14ac:dyDescent="0.25">
      <c r="B57" s="160" t="str">
        <f t="shared" si="27"/>
        <v xml:space="preserve"> </v>
      </c>
      <c r="C57" s="160" t="str">
        <f t="shared" si="0"/>
        <v xml:space="preserve"> </v>
      </c>
      <c r="D57" s="161" t="str">
        <f t="shared" si="28"/>
        <v xml:space="preserve"> </v>
      </c>
      <c r="E57" s="162" t="str">
        <f t="shared" si="29"/>
        <v xml:space="preserve"> </v>
      </c>
      <c r="F57" s="162" t="str">
        <f t="shared" si="1"/>
        <v xml:space="preserve"> </v>
      </c>
      <c r="G57" s="162" t="str">
        <f t="shared" si="2"/>
        <v xml:space="preserve"> </v>
      </c>
      <c r="H57" s="162" t="str">
        <f t="shared" si="3"/>
        <v xml:space="preserve"> </v>
      </c>
      <c r="I57" s="163" t="str">
        <f t="shared" si="4"/>
        <v xml:space="preserve"> </v>
      </c>
      <c r="J57" s="163" t="str">
        <f t="shared" si="5"/>
        <v xml:space="preserve"> </v>
      </c>
      <c r="K57" s="155"/>
      <c r="L57" s="160" t="str">
        <f t="shared" si="30"/>
        <v xml:space="preserve"> </v>
      </c>
      <c r="M57" s="160" t="str">
        <f t="shared" si="6"/>
        <v xml:space="preserve"> </v>
      </c>
      <c r="N57" s="161" t="str">
        <f t="shared" si="31"/>
        <v xml:space="preserve"> </v>
      </c>
      <c r="O57" s="162" t="str">
        <f t="shared" si="32"/>
        <v xml:space="preserve"> </v>
      </c>
      <c r="P57" s="162" t="str">
        <f t="shared" si="7"/>
        <v xml:space="preserve"> </v>
      </c>
      <c r="Q57" s="162" t="str">
        <f t="shared" si="8"/>
        <v xml:space="preserve"> </v>
      </c>
      <c r="R57" s="162" t="str">
        <f t="shared" si="9"/>
        <v xml:space="preserve"> </v>
      </c>
      <c r="S57" s="163" t="str">
        <f t="shared" si="10"/>
        <v xml:space="preserve"> </v>
      </c>
      <c r="T57" s="163" t="str">
        <f t="shared" si="11"/>
        <v xml:space="preserve"> </v>
      </c>
      <c r="U57" s="155"/>
      <c r="V57" s="160" t="str">
        <f t="shared" si="33"/>
        <v xml:space="preserve"> </v>
      </c>
      <c r="W57" s="160" t="str">
        <f t="shared" si="12"/>
        <v xml:space="preserve"> </v>
      </c>
      <c r="X57" s="161" t="str">
        <f t="shared" si="34"/>
        <v xml:space="preserve"> </v>
      </c>
      <c r="Y57" s="162" t="str">
        <f t="shared" si="35"/>
        <v xml:space="preserve"> </v>
      </c>
      <c r="Z57" s="162" t="str">
        <f t="shared" si="13"/>
        <v xml:space="preserve"> </v>
      </c>
      <c r="AA57" s="162" t="str">
        <f t="shared" si="14"/>
        <v xml:space="preserve"> </v>
      </c>
      <c r="AB57" s="162" t="str">
        <f t="shared" si="15"/>
        <v xml:space="preserve"> </v>
      </c>
      <c r="AC57" s="163" t="str">
        <f t="shared" si="16"/>
        <v xml:space="preserve"> </v>
      </c>
      <c r="AD57" s="163" t="str">
        <f t="shared" si="17"/>
        <v xml:space="preserve"> </v>
      </c>
      <c r="AE57" s="155"/>
      <c r="AF57" s="151">
        <f t="shared" si="57"/>
        <v>2027</v>
      </c>
      <c r="AG57" s="151">
        <v>7</v>
      </c>
      <c r="AH57" s="228">
        <f t="shared" si="48"/>
        <v>0</v>
      </c>
      <c r="AI57" s="228">
        <f t="shared" si="49"/>
        <v>0</v>
      </c>
      <c r="AJ57" s="228">
        <f t="shared" si="50"/>
        <v>0</v>
      </c>
      <c r="AK57" s="228">
        <f t="shared" si="36"/>
        <v>0</v>
      </c>
      <c r="AL57" s="155"/>
      <c r="AM57" s="151">
        <f t="shared" si="58"/>
        <v>2027</v>
      </c>
      <c r="AN57" s="151">
        <v>7</v>
      </c>
      <c r="AO57" s="228">
        <f t="shared" si="51"/>
        <v>0</v>
      </c>
      <c r="AP57" s="228">
        <f t="shared" si="52"/>
        <v>0</v>
      </c>
      <c r="AQ57" s="228">
        <f t="shared" si="53"/>
        <v>0</v>
      </c>
      <c r="AR57" s="228">
        <f t="shared" si="37"/>
        <v>0</v>
      </c>
      <c r="AS57" s="155"/>
      <c r="AT57" s="151">
        <f t="shared" si="59"/>
        <v>2027</v>
      </c>
      <c r="AU57" s="151">
        <v>7</v>
      </c>
      <c r="AV57" s="228">
        <f t="shared" si="54"/>
        <v>0</v>
      </c>
      <c r="AW57" s="228">
        <f t="shared" si="55"/>
        <v>0</v>
      </c>
      <c r="AX57" s="228">
        <f t="shared" si="56"/>
        <v>0</v>
      </c>
      <c r="AY57" s="228">
        <f t="shared" si="38"/>
        <v>0</v>
      </c>
    </row>
    <row r="58" spans="2:51" ht="15" customHeight="1" x14ac:dyDescent="0.25">
      <c r="B58" s="160" t="str">
        <f t="shared" si="27"/>
        <v xml:space="preserve"> </v>
      </c>
      <c r="C58" s="160" t="str">
        <f t="shared" si="0"/>
        <v xml:space="preserve"> </v>
      </c>
      <c r="D58" s="161" t="str">
        <f t="shared" si="28"/>
        <v xml:space="preserve"> </v>
      </c>
      <c r="E58" s="162" t="str">
        <f t="shared" si="29"/>
        <v xml:space="preserve"> </v>
      </c>
      <c r="F58" s="162" t="str">
        <f t="shared" si="1"/>
        <v xml:space="preserve"> </v>
      </c>
      <c r="G58" s="162" t="str">
        <f t="shared" si="2"/>
        <v xml:space="preserve"> </v>
      </c>
      <c r="H58" s="162" t="str">
        <f t="shared" si="3"/>
        <v xml:space="preserve"> </v>
      </c>
      <c r="I58" s="163" t="str">
        <f t="shared" si="4"/>
        <v xml:space="preserve"> </v>
      </c>
      <c r="J58" s="163" t="str">
        <f t="shared" si="5"/>
        <v xml:space="preserve"> </v>
      </c>
      <c r="K58" s="155"/>
      <c r="L58" s="160" t="str">
        <f t="shared" si="30"/>
        <v xml:space="preserve"> </v>
      </c>
      <c r="M58" s="160" t="str">
        <f t="shared" si="6"/>
        <v xml:space="preserve"> </v>
      </c>
      <c r="N58" s="161" t="str">
        <f t="shared" si="31"/>
        <v xml:space="preserve"> </v>
      </c>
      <c r="O58" s="162" t="str">
        <f t="shared" si="32"/>
        <v xml:space="preserve"> </v>
      </c>
      <c r="P58" s="162" t="str">
        <f t="shared" si="7"/>
        <v xml:space="preserve"> </v>
      </c>
      <c r="Q58" s="162" t="str">
        <f t="shared" si="8"/>
        <v xml:space="preserve"> </v>
      </c>
      <c r="R58" s="162" t="str">
        <f t="shared" si="9"/>
        <v xml:space="preserve"> </v>
      </c>
      <c r="S58" s="163" t="str">
        <f t="shared" si="10"/>
        <v xml:space="preserve"> </v>
      </c>
      <c r="T58" s="163" t="str">
        <f t="shared" si="11"/>
        <v xml:space="preserve"> </v>
      </c>
      <c r="U58" s="155"/>
      <c r="V58" s="160" t="str">
        <f t="shared" si="33"/>
        <v xml:space="preserve"> </v>
      </c>
      <c r="W58" s="160" t="str">
        <f t="shared" si="12"/>
        <v xml:space="preserve"> </v>
      </c>
      <c r="X58" s="161" t="str">
        <f t="shared" si="34"/>
        <v xml:space="preserve"> </v>
      </c>
      <c r="Y58" s="162" t="str">
        <f t="shared" si="35"/>
        <v xml:space="preserve"> </v>
      </c>
      <c r="Z58" s="162" t="str">
        <f t="shared" si="13"/>
        <v xml:space="preserve"> </v>
      </c>
      <c r="AA58" s="162" t="str">
        <f t="shared" si="14"/>
        <v xml:space="preserve"> </v>
      </c>
      <c r="AB58" s="162" t="str">
        <f t="shared" si="15"/>
        <v xml:space="preserve"> </v>
      </c>
      <c r="AC58" s="163" t="str">
        <f t="shared" si="16"/>
        <v xml:space="preserve"> </v>
      </c>
      <c r="AD58" s="163" t="str">
        <f t="shared" si="17"/>
        <v xml:space="preserve"> </v>
      </c>
      <c r="AE58" s="155"/>
      <c r="AF58" s="151">
        <f t="shared" si="57"/>
        <v>2027</v>
      </c>
      <c r="AG58" s="151">
        <v>8</v>
      </c>
      <c r="AH58" s="228">
        <f t="shared" si="48"/>
        <v>0</v>
      </c>
      <c r="AI58" s="228">
        <f t="shared" si="49"/>
        <v>0</v>
      </c>
      <c r="AJ58" s="228">
        <f t="shared" si="50"/>
        <v>0</v>
      </c>
      <c r="AK58" s="228">
        <f t="shared" si="36"/>
        <v>0</v>
      </c>
      <c r="AL58" s="155"/>
      <c r="AM58" s="151">
        <f t="shared" si="58"/>
        <v>2027</v>
      </c>
      <c r="AN58" s="151">
        <v>8</v>
      </c>
      <c r="AO58" s="228">
        <f t="shared" si="51"/>
        <v>0</v>
      </c>
      <c r="AP58" s="228">
        <f t="shared" si="52"/>
        <v>0</v>
      </c>
      <c r="AQ58" s="228">
        <f t="shared" si="53"/>
        <v>0</v>
      </c>
      <c r="AR58" s="228">
        <f t="shared" si="37"/>
        <v>0</v>
      </c>
      <c r="AS58" s="155"/>
      <c r="AT58" s="151">
        <f t="shared" si="59"/>
        <v>2027</v>
      </c>
      <c r="AU58" s="151">
        <v>8</v>
      </c>
      <c r="AV58" s="228">
        <f t="shared" si="54"/>
        <v>0</v>
      </c>
      <c r="AW58" s="228">
        <f t="shared" si="55"/>
        <v>0</v>
      </c>
      <c r="AX58" s="228">
        <f t="shared" si="56"/>
        <v>0</v>
      </c>
      <c r="AY58" s="228">
        <f t="shared" si="38"/>
        <v>0</v>
      </c>
    </row>
    <row r="59" spans="2:51" ht="15" customHeight="1" x14ac:dyDescent="0.25">
      <c r="B59" s="164" t="str">
        <f t="shared" si="27"/>
        <v xml:space="preserve"> </v>
      </c>
      <c r="C59" s="164" t="str">
        <f t="shared" si="0"/>
        <v xml:space="preserve"> </v>
      </c>
      <c r="D59" s="165" t="str">
        <f t="shared" si="28"/>
        <v xml:space="preserve"> </v>
      </c>
      <c r="E59" s="166" t="str">
        <f t="shared" si="29"/>
        <v xml:space="preserve"> </v>
      </c>
      <c r="F59" s="166" t="str">
        <f t="shared" si="1"/>
        <v xml:space="preserve"> </v>
      </c>
      <c r="G59" s="166" t="str">
        <f t="shared" si="2"/>
        <v xml:space="preserve"> </v>
      </c>
      <c r="H59" s="166" t="str">
        <f t="shared" si="3"/>
        <v xml:space="preserve"> </v>
      </c>
      <c r="I59" s="167" t="str">
        <f t="shared" si="4"/>
        <v xml:space="preserve"> </v>
      </c>
      <c r="J59" s="167" t="str">
        <f t="shared" si="5"/>
        <v xml:space="preserve"> </v>
      </c>
      <c r="K59" s="155"/>
      <c r="L59" s="164" t="str">
        <f t="shared" si="30"/>
        <v xml:space="preserve"> </v>
      </c>
      <c r="M59" s="164" t="str">
        <f t="shared" si="6"/>
        <v xml:space="preserve"> </v>
      </c>
      <c r="N59" s="165" t="str">
        <f t="shared" si="31"/>
        <v xml:space="preserve"> </v>
      </c>
      <c r="O59" s="166" t="str">
        <f t="shared" si="32"/>
        <v xml:space="preserve"> </v>
      </c>
      <c r="P59" s="166" t="str">
        <f t="shared" si="7"/>
        <v xml:space="preserve"> </v>
      </c>
      <c r="Q59" s="166" t="str">
        <f t="shared" si="8"/>
        <v xml:space="preserve"> </v>
      </c>
      <c r="R59" s="166" t="str">
        <f t="shared" si="9"/>
        <v xml:space="preserve"> </v>
      </c>
      <c r="S59" s="167" t="str">
        <f t="shared" si="10"/>
        <v xml:space="preserve"> </v>
      </c>
      <c r="T59" s="167" t="str">
        <f t="shared" si="11"/>
        <v xml:space="preserve"> </v>
      </c>
      <c r="U59" s="155"/>
      <c r="V59" s="164" t="str">
        <f t="shared" si="33"/>
        <v xml:space="preserve"> </v>
      </c>
      <c r="W59" s="164" t="str">
        <f t="shared" si="12"/>
        <v xml:space="preserve"> </v>
      </c>
      <c r="X59" s="165" t="str">
        <f t="shared" si="34"/>
        <v xml:space="preserve"> </v>
      </c>
      <c r="Y59" s="166" t="str">
        <f t="shared" si="35"/>
        <v xml:space="preserve"> </v>
      </c>
      <c r="Z59" s="166" t="str">
        <f t="shared" si="13"/>
        <v xml:space="preserve"> </v>
      </c>
      <c r="AA59" s="166" t="str">
        <f t="shared" si="14"/>
        <v xml:space="preserve"> </v>
      </c>
      <c r="AB59" s="166" t="str">
        <f t="shared" si="15"/>
        <v xml:space="preserve"> </v>
      </c>
      <c r="AC59" s="167" t="str">
        <f t="shared" si="16"/>
        <v xml:space="preserve"> </v>
      </c>
      <c r="AD59" s="167" t="str">
        <f t="shared" si="17"/>
        <v xml:space="preserve"> </v>
      </c>
      <c r="AE59" s="155"/>
      <c r="AF59" s="151">
        <f t="shared" si="57"/>
        <v>2027</v>
      </c>
      <c r="AG59" s="151">
        <v>9</v>
      </c>
      <c r="AH59" s="228">
        <f t="shared" si="48"/>
        <v>0</v>
      </c>
      <c r="AI59" s="228">
        <f t="shared" si="49"/>
        <v>0</v>
      </c>
      <c r="AJ59" s="228">
        <f t="shared" si="50"/>
        <v>0</v>
      </c>
      <c r="AK59" s="228">
        <f t="shared" si="36"/>
        <v>0</v>
      </c>
      <c r="AL59" s="155"/>
      <c r="AM59" s="151">
        <f t="shared" si="58"/>
        <v>2027</v>
      </c>
      <c r="AN59" s="151">
        <v>9</v>
      </c>
      <c r="AO59" s="228">
        <f t="shared" si="51"/>
        <v>0</v>
      </c>
      <c r="AP59" s="228">
        <f t="shared" si="52"/>
        <v>0</v>
      </c>
      <c r="AQ59" s="228">
        <f t="shared" si="53"/>
        <v>0</v>
      </c>
      <c r="AR59" s="228">
        <f t="shared" si="37"/>
        <v>0</v>
      </c>
      <c r="AS59" s="155"/>
      <c r="AT59" s="151">
        <f t="shared" si="59"/>
        <v>2027</v>
      </c>
      <c r="AU59" s="151">
        <v>9</v>
      </c>
      <c r="AV59" s="228">
        <f t="shared" si="54"/>
        <v>0</v>
      </c>
      <c r="AW59" s="228">
        <f t="shared" si="55"/>
        <v>0</v>
      </c>
      <c r="AX59" s="228">
        <f t="shared" si="56"/>
        <v>0</v>
      </c>
      <c r="AY59" s="228">
        <f t="shared" si="38"/>
        <v>0</v>
      </c>
    </row>
    <row r="60" spans="2:51" ht="15" customHeight="1" x14ac:dyDescent="0.25">
      <c r="B60" s="156" t="str">
        <f t="shared" si="27"/>
        <v xml:space="preserve"> </v>
      </c>
      <c r="C60" s="156" t="str">
        <f t="shared" si="0"/>
        <v xml:space="preserve"> </v>
      </c>
      <c r="D60" s="157" t="str">
        <f t="shared" si="28"/>
        <v xml:space="preserve"> </v>
      </c>
      <c r="E60" s="158" t="str">
        <f t="shared" si="29"/>
        <v xml:space="preserve"> </v>
      </c>
      <c r="F60" s="158" t="str">
        <f t="shared" si="1"/>
        <v xml:space="preserve"> </v>
      </c>
      <c r="G60" s="158" t="str">
        <f t="shared" si="2"/>
        <v xml:space="preserve"> </v>
      </c>
      <c r="H60" s="158" t="str">
        <f t="shared" si="3"/>
        <v xml:space="preserve"> </v>
      </c>
      <c r="I60" s="159" t="str">
        <f t="shared" si="4"/>
        <v xml:space="preserve"> </v>
      </c>
      <c r="J60" s="159" t="str">
        <f t="shared" si="5"/>
        <v xml:space="preserve"> </v>
      </c>
      <c r="K60" s="155"/>
      <c r="L60" s="156" t="str">
        <f t="shared" si="30"/>
        <v xml:space="preserve"> </v>
      </c>
      <c r="M60" s="156" t="str">
        <f t="shared" si="6"/>
        <v xml:space="preserve"> </v>
      </c>
      <c r="N60" s="157" t="str">
        <f t="shared" si="31"/>
        <v xml:space="preserve"> </v>
      </c>
      <c r="O60" s="158" t="str">
        <f t="shared" si="32"/>
        <v xml:space="preserve"> </v>
      </c>
      <c r="P60" s="158" t="str">
        <f t="shared" si="7"/>
        <v xml:space="preserve"> </v>
      </c>
      <c r="Q60" s="158" t="str">
        <f t="shared" si="8"/>
        <v xml:space="preserve"> </v>
      </c>
      <c r="R60" s="158" t="str">
        <f t="shared" si="9"/>
        <v xml:space="preserve"> </v>
      </c>
      <c r="S60" s="159" t="str">
        <f t="shared" si="10"/>
        <v xml:space="preserve"> </v>
      </c>
      <c r="T60" s="159" t="str">
        <f t="shared" si="11"/>
        <v xml:space="preserve"> </v>
      </c>
      <c r="U60" s="155"/>
      <c r="V60" s="156" t="str">
        <f t="shared" si="33"/>
        <v xml:space="preserve"> </v>
      </c>
      <c r="W60" s="156" t="str">
        <f t="shared" si="12"/>
        <v xml:space="preserve"> </v>
      </c>
      <c r="X60" s="157" t="str">
        <f t="shared" si="34"/>
        <v xml:space="preserve"> </v>
      </c>
      <c r="Y60" s="158" t="str">
        <f t="shared" si="35"/>
        <v xml:space="preserve"> </v>
      </c>
      <c r="Z60" s="158" t="str">
        <f t="shared" si="13"/>
        <v xml:space="preserve"> </v>
      </c>
      <c r="AA60" s="158" t="str">
        <f t="shared" si="14"/>
        <v xml:space="preserve"> </v>
      </c>
      <c r="AB60" s="158" t="str">
        <f t="shared" si="15"/>
        <v xml:space="preserve"> </v>
      </c>
      <c r="AC60" s="159" t="str">
        <f t="shared" si="16"/>
        <v xml:space="preserve"> </v>
      </c>
      <c r="AD60" s="159" t="str">
        <f t="shared" si="17"/>
        <v xml:space="preserve"> </v>
      </c>
      <c r="AE60" s="155"/>
      <c r="AF60" s="151">
        <f t="shared" si="57"/>
        <v>2027</v>
      </c>
      <c r="AG60" s="151">
        <v>10</v>
      </c>
      <c r="AH60" s="228">
        <f t="shared" si="48"/>
        <v>0</v>
      </c>
      <c r="AI60" s="228">
        <f t="shared" si="49"/>
        <v>0</v>
      </c>
      <c r="AJ60" s="228">
        <f t="shared" si="50"/>
        <v>0</v>
      </c>
      <c r="AK60" s="228">
        <f t="shared" si="36"/>
        <v>0</v>
      </c>
      <c r="AL60" s="155"/>
      <c r="AM60" s="151">
        <f t="shared" si="58"/>
        <v>2027</v>
      </c>
      <c r="AN60" s="151">
        <v>10</v>
      </c>
      <c r="AO60" s="228">
        <f t="shared" si="51"/>
        <v>0</v>
      </c>
      <c r="AP60" s="228">
        <f t="shared" si="52"/>
        <v>0</v>
      </c>
      <c r="AQ60" s="228">
        <f t="shared" si="53"/>
        <v>0</v>
      </c>
      <c r="AR60" s="228">
        <f t="shared" si="37"/>
        <v>0</v>
      </c>
      <c r="AS60" s="155"/>
      <c r="AT60" s="151">
        <f t="shared" si="59"/>
        <v>2027</v>
      </c>
      <c r="AU60" s="151">
        <v>10</v>
      </c>
      <c r="AV60" s="228">
        <f t="shared" si="54"/>
        <v>0</v>
      </c>
      <c r="AW60" s="228">
        <f t="shared" si="55"/>
        <v>0</v>
      </c>
      <c r="AX60" s="228">
        <f t="shared" si="56"/>
        <v>0</v>
      </c>
      <c r="AY60" s="228">
        <f t="shared" si="38"/>
        <v>0</v>
      </c>
    </row>
    <row r="61" spans="2:51" ht="15" customHeight="1" x14ac:dyDescent="0.25">
      <c r="B61" s="160" t="str">
        <f t="shared" si="27"/>
        <v xml:space="preserve"> </v>
      </c>
      <c r="C61" s="160" t="str">
        <f t="shared" si="0"/>
        <v xml:space="preserve"> </v>
      </c>
      <c r="D61" s="161" t="str">
        <f t="shared" si="28"/>
        <v xml:space="preserve"> </v>
      </c>
      <c r="E61" s="162" t="str">
        <f t="shared" si="29"/>
        <v xml:space="preserve"> </v>
      </c>
      <c r="F61" s="162" t="str">
        <f t="shared" si="1"/>
        <v xml:space="preserve"> </v>
      </c>
      <c r="G61" s="162" t="str">
        <f t="shared" si="2"/>
        <v xml:space="preserve"> </v>
      </c>
      <c r="H61" s="162" t="str">
        <f t="shared" si="3"/>
        <v xml:space="preserve"> </v>
      </c>
      <c r="I61" s="163" t="str">
        <f t="shared" si="4"/>
        <v xml:space="preserve"> </v>
      </c>
      <c r="J61" s="163" t="str">
        <f t="shared" si="5"/>
        <v xml:space="preserve"> </v>
      </c>
      <c r="K61" s="155"/>
      <c r="L61" s="160" t="str">
        <f t="shared" si="30"/>
        <v xml:space="preserve"> </v>
      </c>
      <c r="M61" s="160" t="str">
        <f t="shared" si="6"/>
        <v xml:space="preserve"> </v>
      </c>
      <c r="N61" s="161" t="str">
        <f t="shared" si="31"/>
        <v xml:space="preserve"> </v>
      </c>
      <c r="O61" s="162" t="str">
        <f t="shared" si="32"/>
        <v xml:space="preserve"> </v>
      </c>
      <c r="P61" s="162" t="str">
        <f t="shared" si="7"/>
        <v xml:space="preserve"> </v>
      </c>
      <c r="Q61" s="162" t="str">
        <f t="shared" si="8"/>
        <v xml:space="preserve"> </v>
      </c>
      <c r="R61" s="162" t="str">
        <f t="shared" si="9"/>
        <v xml:space="preserve"> </v>
      </c>
      <c r="S61" s="163" t="str">
        <f t="shared" si="10"/>
        <v xml:space="preserve"> </v>
      </c>
      <c r="T61" s="163" t="str">
        <f t="shared" si="11"/>
        <v xml:space="preserve"> </v>
      </c>
      <c r="U61" s="155"/>
      <c r="V61" s="160" t="str">
        <f t="shared" si="33"/>
        <v xml:space="preserve"> </v>
      </c>
      <c r="W61" s="160" t="str">
        <f t="shared" si="12"/>
        <v xml:space="preserve"> </v>
      </c>
      <c r="X61" s="161" t="str">
        <f t="shared" si="34"/>
        <v xml:space="preserve"> </v>
      </c>
      <c r="Y61" s="162" t="str">
        <f t="shared" si="35"/>
        <v xml:space="preserve"> </v>
      </c>
      <c r="Z61" s="162" t="str">
        <f t="shared" si="13"/>
        <v xml:space="preserve"> </v>
      </c>
      <c r="AA61" s="162" t="str">
        <f t="shared" si="14"/>
        <v xml:space="preserve"> </v>
      </c>
      <c r="AB61" s="162" t="str">
        <f t="shared" si="15"/>
        <v xml:space="preserve"> </v>
      </c>
      <c r="AC61" s="163" t="str">
        <f t="shared" si="16"/>
        <v xml:space="preserve"> </v>
      </c>
      <c r="AD61" s="163" t="str">
        <f t="shared" si="17"/>
        <v xml:space="preserve"> </v>
      </c>
      <c r="AE61" s="155"/>
      <c r="AF61" s="151">
        <f t="shared" si="57"/>
        <v>2027</v>
      </c>
      <c r="AG61" s="151">
        <v>11</v>
      </c>
      <c r="AH61" s="228">
        <f t="shared" si="48"/>
        <v>0</v>
      </c>
      <c r="AI61" s="228">
        <f t="shared" si="49"/>
        <v>0</v>
      </c>
      <c r="AJ61" s="228">
        <f t="shared" si="50"/>
        <v>0</v>
      </c>
      <c r="AK61" s="228">
        <f t="shared" si="36"/>
        <v>0</v>
      </c>
      <c r="AL61" s="155"/>
      <c r="AM61" s="151">
        <f t="shared" si="58"/>
        <v>2027</v>
      </c>
      <c r="AN61" s="151">
        <v>11</v>
      </c>
      <c r="AO61" s="228">
        <f t="shared" si="51"/>
        <v>0</v>
      </c>
      <c r="AP61" s="228">
        <f t="shared" si="52"/>
        <v>0</v>
      </c>
      <c r="AQ61" s="228">
        <f t="shared" si="53"/>
        <v>0</v>
      </c>
      <c r="AR61" s="228">
        <f t="shared" si="37"/>
        <v>0</v>
      </c>
      <c r="AS61" s="155"/>
      <c r="AT61" s="151">
        <f t="shared" si="59"/>
        <v>2027</v>
      </c>
      <c r="AU61" s="151">
        <v>11</v>
      </c>
      <c r="AV61" s="228">
        <f t="shared" si="54"/>
        <v>0</v>
      </c>
      <c r="AW61" s="228">
        <f t="shared" si="55"/>
        <v>0</v>
      </c>
      <c r="AX61" s="228">
        <f t="shared" si="56"/>
        <v>0</v>
      </c>
      <c r="AY61" s="228">
        <f t="shared" si="38"/>
        <v>0</v>
      </c>
    </row>
    <row r="62" spans="2:51" ht="15" customHeight="1" x14ac:dyDescent="0.25">
      <c r="B62" s="160" t="str">
        <f t="shared" si="27"/>
        <v xml:space="preserve"> </v>
      </c>
      <c r="C62" s="160" t="str">
        <f t="shared" si="0"/>
        <v xml:space="preserve"> </v>
      </c>
      <c r="D62" s="161" t="str">
        <f t="shared" si="28"/>
        <v xml:space="preserve"> </v>
      </c>
      <c r="E62" s="162" t="str">
        <f t="shared" si="29"/>
        <v xml:space="preserve"> </v>
      </c>
      <c r="F62" s="162" t="str">
        <f t="shared" si="1"/>
        <v xml:space="preserve"> </v>
      </c>
      <c r="G62" s="162" t="str">
        <f t="shared" si="2"/>
        <v xml:space="preserve"> </v>
      </c>
      <c r="H62" s="162" t="str">
        <f t="shared" si="3"/>
        <v xml:space="preserve"> </v>
      </c>
      <c r="I62" s="163" t="str">
        <f t="shared" si="4"/>
        <v xml:space="preserve"> </v>
      </c>
      <c r="J62" s="163" t="str">
        <f t="shared" si="5"/>
        <v xml:space="preserve"> </v>
      </c>
      <c r="K62" s="155"/>
      <c r="L62" s="160" t="str">
        <f t="shared" si="30"/>
        <v xml:space="preserve"> </v>
      </c>
      <c r="M62" s="160" t="str">
        <f t="shared" si="6"/>
        <v xml:space="preserve"> </v>
      </c>
      <c r="N62" s="161" t="str">
        <f t="shared" si="31"/>
        <v xml:space="preserve"> </v>
      </c>
      <c r="O62" s="162" t="str">
        <f t="shared" si="32"/>
        <v xml:space="preserve"> </v>
      </c>
      <c r="P62" s="162" t="str">
        <f t="shared" si="7"/>
        <v xml:space="preserve"> </v>
      </c>
      <c r="Q62" s="162" t="str">
        <f t="shared" si="8"/>
        <v xml:space="preserve"> </v>
      </c>
      <c r="R62" s="162" t="str">
        <f t="shared" si="9"/>
        <v xml:space="preserve"> </v>
      </c>
      <c r="S62" s="163" t="str">
        <f t="shared" si="10"/>
        <v xml:space="preserve"> </v>
      </c>
      <c r="T62" s="163" t="str">
        <f t="shared" si="11"/>
        <v xml:space="preserve"> </v>
      </c>
      <c r="U62" s="155"/>
      <c r="V62" s="160" t="str">
        <f t="shared" si="33"/>
        <v xml:space="preserve"> </v>
      </c>
      <c r="W62" s="160" t="str">
        <f t="shared" si="12"/>
        <v xml:space="preserve"> </v>
      </c>
      <c r="X62" s="161" t="str">
        <f t="shared" si="34"/>
        <v xml:space="preserve"> </v>
      </c>
      <c r="Y62" s="162" t="str">
        <f t="shared" si="35"/>
        <v xml:space="preserve"> </v>
      </c>
      <c r="Z62" s="162" t="str">
        <f t="shared" si="13"/>
        <v xml:space="preserve"> </v>
      </c>
      <c r="AA62" s="162" t="str">
        <f t="shared" si="14"/>
        <v xml:space="preserve"> </v>
      </c>
      <c r="AB62" s="162" t="str">
        <f t="shared" si="15"/>
        <v xml:space="preserve"> </v>
      </c>
      <c r="AC62" s="163" t="str">
        <f t="shared" si="16"/>
        <v xml:space="preserve"> </v>
      </c>
      <c r="AD62" s="163" t="str">
        <f t="shared" si="17"/>
        <v xml:space="preserve"> </v>
      </c>
      <c r="AE62" s="155"/>
      <c r="AF62" s="151">
        <f t="shared" si="57"/>
        <v>2027</v>
      </c>
      <c r="AG62" s="151">
        <v>12</v>
      </c>
      <c r="AH62" s="228">
        <f t="shared" si="48"/>
        <v>0</v>
      </c>
      <c r="AI62" s="228">
        <f t="shared" si="49"/>
        <v>0</v>
      </c>
      <c r="AJ62" s="228">
        <f t="shared" si="50"/>
        <v>0</v>
      </c>
      <c r="AK62" s="228">
        <f t="shared" si="36"/>
        <v>0</v>
      </c>
      <c r="AL62" s="155"/>
      <c r="AM62" s="151">
        <f t="shared" si="58"/>
        <v>2027</v>
      </c>
      <c r="AN62" s="151">
        <v>12</v>
      </c>
      <c r="AO62" s="228">
        <f t="shared" si="51"/>
        <v>0</v>
      </c>
      <c r="AP62" s="228">
        <f t="shared" si="52"/>
        <v>0</v>
      </c>
      <c r="AQ62" s="228">
        <f t="shared" si="53"/>
        <v>0</v>
      </c>
      <c r="AR62" s="228">
        <f t="shared" si="37"/>
        <v>0</v>
      </c>
      <c r="AS62" s="155"/>
      <c r="AT62" s="151">
        <f t="shared" si="59"/>
        <v>2027</v>
      </c>
      <c r="AU62" s="151">
        <v>12</v>
      </c>
      <c r="AV62" s="228">
        <f t="shared" si="54"/>
        <v>0</v>
      </c>
      <c r="AW62" s="228">
        <f t="shared" si="55"/>
        <v>0</v>
      </c>
      <c r="AX62" s="228">
        <f t="shared" si="56"/>
        <v>0</v>
      </c>
      <c r="AY62" s="228">
        <f t="shared" si="38"/>
        <v>0</v>
      </c>
    </row>
    <row r="63" spans="2:51" ht="15" customHeight="1" x14ac:dyDescent="0.25">
      <c r="B63" s="160" t="str">
        <f t="shared" si="27"/>
        <v xml:space="preserve"> </v>
      </c>
      <c r="C63" s="160" t="str">
        <f t="shared" si="0"/>
        <v xml:space="preserve"> </v>
      </c>
      <c r="D63" s="161" t="str">
        <f t="shared" si="28"/>
        <v xml:space="preserve"> </v>
      </c>
      <c r="E63" s="162" t="str">
        <f t="shared" si="29"/>
        <v xml:space="preserve"> </v>
      </c>
      <c r="F63" s="162" t="str">
        <f t="shared" si="1"/>
        <v xml:space="preserve"> </v>
      </c>
      <c r="G63" s="162" t="str">
        <f t="shared" si="2"/>
        <v xml:space="preserve"> </v>
      </c>
      <c r="H63" s="162" t="str">
        <f t="shared" si="3"/>
        <v xml:space="preserve"> </v>
      </c>
      <c r="I63" s="163" t="str">
        <f t="shared" si="4"/>
        <v xml:space="preserve"> </v>
      </c>
      <c r="J63" s="163" t="str">
        <f t="shared" si="5"/>
        <v xml:space="preserve"> </v>
      </c>
      <c r="K63" s="155"/>
      <c r="L63" s="160" t="str">
        <f t="shared" si="30"/>
        <v xml:space="preserve"> </v>
      </c>
      <c r="M63" s="160" t="str">
        <f t="shared" si="6"/>
        <v xml:space="preserve"> </v>
      </c>
      <c r="N63" s="161" t="str">
        <f t="shared" si="31"/>
        <v xml:space="preserve"> </v>
      </c>
      <c r="O63" s="162" t="str">
        <f t="shared" si="32"/>
        <v xml:space="preserve"> </v>
      </c>
      <c r="P63" s="162" t="str">
        <f t="shared" si="7"/>
        <v xml:space="preserve"> </v>
      </c>
      <c r="Q63" s="162" t="str">
        <f t="shared" si="8"/>
        <v xml:space="preserve"> </v>
      </c>
      <c r="R63" s="162" t="str">
        <f t="shared" si="9"/>
        <v xml:space="preserve"> </v>
      </c>
      <c r="S63" s="163" t="str">
        <f t="shared" si="10"/>
        <v xml:space="preserve"> </v>
      </c>
      <c r="T63" s="163" t="str">
        <f t="shared" si="11"/>
        <v xml:space="preserve"> </v>
      </c>
      <c r="U63" s="155"/>
      <c r="V63" s="160" t="str">
        <f t="shared" si="33"/>
        <v xml:space="preserve"> </v>
      </c>
      <c r="W63" s="160" t="str">
        <f t="shared" si="12"/>
        <v xml:space="preserve"> </v>
      </c>
      <c r="X63" s="161" t="str">
        <f t="shared" si="34"/>
        <v xml:space="preserve"> </v>
      </c>
      <c r="Y63" s="162" t="str">
        <f t="shared" si="35"/>
        <v xml:space="preserve"> </v>
      </c>
      <c r="Z63" s="162" t="str">
        <f t="shared" si="13"/>
        <v xml:space="preserve"> </v>
      </c>
      <c r="AA63" s="162" t="str">
        <f t="shared" si="14"/>
        <v xml:space="preserve"> </v>
      </c>
      <c r="AB63" s="162" t="str">
        <f t="shared" si="15"/>
        <v xml:space="preserve"> </v>
      </c>
      <c r="AC63" s="163" t="str">
        <f t="shared" si="16"/>
        <v xml:space="preserve"> </v>
      </c>
      <c r="AD63" s="163" t="str">
        <f t="shared" si="17"/>
        <v xml:space="preserve"> </v>
      </c>
      <c r="AE63" s="155"/>
      <c r="AF63" s="151">
        <f>+AF51+1</f>
        <v>2028</v>
      </c>
      <c r="AG63" s="151">
        <v>1</v>
      </c>
      <c r="AH63" s="228">
        <f t="shared" si="48"/>
        <v>0</v>
      </c>
      <c r="AI63" s="228">
        <f t="shared" si="49"/>
        <v>0</v>
      </c>
      <c r="AJ63" s="228">
        <f t="shared" si="50"/>
        <v>0</v>
      </c>
      <c r="AK63" s="228">
        <f t="shared" si="36"/>
        <v>0</v>
      </c>
      <c r="AL63" s="155"/>
      <c r="AM63" s="151">
        <f>+AM51+1</f>
        <v>2028</v>
      </c>
      <c r="AN63" s="151">
        <v>1</v>
      </c>
      <c r="AO63" s="228">
        <f t="shared" si="51"/>
        <v>0</v>
      </c>
      <c r="AP63" s="228">
        <f t="shared" si="52"/>
        <v>0</v>
      </c>
      <c r="AQ63" s="228">
        <f t="shared" si="53"/>
        <v>0</v>
      </c>
      <c r="AR63" s="228">
        <f t="shared" si="37"/>
        <v>0</v>
      </c>
      <c r="AS63" s="155"/>
      <c r="AT63" s="151">
        <f>+AT51+1</f>
        <v>2028</v>
      </c>
      <c r="AU63" s="151">
        <v>1</v>
      </c>
      <c r="AV63" s="228">
        <f t="shared" si="54"/>
        <v>0</v>
      </c>
      <c r="AW63" s="228">
        <f t="shared" si="55"/>
        <v>0</v>
      </c>
      <c r="AX63" s="228">
        <f t="shared" si="56"/>
        <v>0</v>
      </c>
      <c r="AY63" s="228">
        <f t="shared" si="38"/>
        <v>0</v>
      </c>
    </row>
    <row r="64" spans="2:51" ht="15" customHeight="1" x14ac:dyDescent="0.25">
      <c r="B64" s="164" t="str">
        <f t="shared" si="27"/>
        <v xml:space="preserve"> </v>
      </c>
      <c r="C64" s="164" t="str">
        <f t="shared" si="0"/>
        <v xml:space="preserve"> </v>
      </c>
      <c r="D64" s="165" t="str">
        <f t="shared" si="28"/>
        <v xml:space="preserve"> </v>
      </c>
      <c r="E64" s="166" t="str">
        <f t="shared" si="29"/>
        <v xml:space="preserve"> </v>
      </c>
      <c r="F64" s="166" t="str">
        <f t="shared" si="1"/>
        <v xml:space="preserve"> </v>
      </c>
      <c r="G64" s="166" t="str">
        <f t="shared" si="2"/>
        <v xml:space="preserve"> </v>
      </c>
      <c r="H64" s="166" t="str">
        <f t="shared" si="3"/>
        <v xml:space="preserve"> </v>
      </c>
      <c r="I64" s="167" t="str">
        <f t="shared" si="4"/>
        <v xml:space="preserve"> </v>
      </c>
      <c r="J64" s="167" t="str">
        <f t="shared" si="5"/>
        <v xml:space="preserve"> </v>
      </c>
      <c r="K64" s="155"/>
      <c r="L64" s="164" t="str">
        <f t="shared" si="30"/>
        <v xml:space="preserve"> </v>
      </c>
      <c r="M64" s="164" t="str">
        <f t="shared" si="6"/>
        <v xml:space="preserve"> </v>
      </c>
      <c r="N64" s="165" t="str">
        <f t="shared" si="31"/>
        <v xml:space="preserve"> </v>
      </c>
      <c r="O64" s="166" t="str">
        <f t="shared" si="32"/>
        <v xml:space="preserve"> </v>
      </c>
      <c r="P64" s="166" t="str">
        <f t="shared" si="7"/>
        <v xml:space="preserve"> </v>
      </c>
      <c r="Q64" s="166" t="str">
        <f t="shared" si="8"/>
        <v xml:space="preserve"> </v>
      </c>
      <c r="R64" s="166" t="str">
        <f t="shared" si="9"/>
        <v xml:space="preserve"> </v>
      </c>
      <c r="S64" s="167" t="str">
        <f t="shared" si="10"/>
        <v xml:space="preserve"> </v>
      </c>
      <c r="T64" s="167" t="str">
        <f t="shared" si="11"/>
        <v xml:space="preserve"> </v>
      </c>
      <c r="U64" s="155"/>
      <c r="V64" s="164" t="str">
        <f t="shared" si="33"/>
        <v xml:space="preserve"> </v>
      </c>
      <c r="W64" s="164" t="str">
        <f t="shared" si="12"/>
        <v xml:space="preserve"> </v>
      </c>
      <c r="X64" s="165" t="str">
        <f t="shared" si="34"/>
        <v xml:space="preserve"> </v>
      </c>
      <c r="Y64" s="166" t="str">
        <f t="shared" si="35"/>
        <v xml:space="preserve"> </v>
      </c>
      <c r="Z64" s="166" t="str">
        <f t="shared" si="13"/>
        <v xml:space="preserve"> </v>
      </c>
      <c r="AA64" s="166" t="str">
        <f t="shared" si="14"/>
        <v xml:space="preserve"> </v>
      </c>
      <c r="AB64" s="166" t="str">
        <f t="shared" si="15"/>
        <v xml:space="preserve"> </v>
      </c>
      <c r="AC64" s="167" t="str">
        <f t="shared" si="16"/>
        <v xml:space="preserve"> </v>
      </c>
      <c r="AD64" s="167" t="str">
        <f t="shared" si="17"/>
        <v xml:space="preserve"> </v>
      </c>
      <c r="AE64" s="155"/>
      <c r="AF64" s="151">
        <f>+AF63</f>
        <v>2028</v>
      </c>
      <c r="AG64" s="151">
        <v>2</v>
      </c>
      <c r="AH64" s="228">
        <f t="shared" si="48"/>
        <v>0</v>
      </c>
      <c r="AI64" s="228">
        <f t="shared" si="49"/>
        <v>0</v>
      </c>
      <c r="AJ64" s="228">
        <f t="shared" si="50"/>
        <v>0</v>
      </c>
      <c r="AK64" s="228">
        <f t="shared" si="36"/>
        <v>0</v>
      </c>
      <c r="AL64" s="155"/>
      <c r="AM64" s="151">
        <f>+AM63</f>
        <v>2028</v>
      </c>
      <c r="AN64" s="151">
        <v>2</v>
      </c>
      <c r="AO64" s="228">
        <f t="shared" si="51"/>
        <v>0</v>
      </c>
      <c r="AP64" s="228">
        <f t="shared" si="52"/>
        <v>0</v>
      </c>
      <c r="AQ64" s="228">
        <f t="shared" si="53"/>
        <v>0</v>
      </c>
      <c r="AR64" s="228">
        <f t="shared" si="37"/>
        <v>0</v>
      </c>
      <c r="AS64" s="155"/>
      <c r="AT64" s="151">
        <f>+AT63</f>
        <v>2028</v>
      </c>
      <c r="AU64" s="151">
        <v>2</v>
      </c>
      <c r="AV64" s="228">
        <f t="shared" si="54"/>
        <v>0</v>
      </c>
      <c r="AW64" s="228">
        <f t="shared" si="55"/>
        <v>0</v>
      </c>
      <c r="AX64" s="228">
        <f t="shared" si="56"/>
        <v>0</v>
      </c>
      <c r="AY64" s="228">
        <f t="shared" si="38"/>
        <v>0</v>
      </c>
    </row>
    <row r="65" spans="2:51" ht="15" customHeight="1" x14ac:dyDescent="0.25">
      <c r="B65" s="156" t="str">
        <f t="shared" si="27"/>
        <v xml:space="preserve"> </v>
      </c>
      <c r="C65" s="156" t="str">
        <f t="shared" si="0"/>
        <v xml:space="preserve"> </v>
      </c>
      <c r="D65" s="157" t="str">
        <f t="shared" si="28"/>
        <v xml:space="preserve"> </v>
      </c>
      <c r="E65" s="158" t="str">
        <f t="shared" si="29"/>
        <v xml:space="preserve"> </v>
      </c>
      <c r="F65" s="158" t="str">
        <f t="shared" si="1"/>
        <v xml:space="preserve"> </v>
      </c>
      <c r="G65" s="158" t="str">
        <f t="shared" si="2"/>
        <v xml:space="preserve"> </v>
      </c>
      <c r="H65" s="158" t="str">
        <f t="shared" si="3"/>
        <v xml:space="preserve"> </v>
      </c>
      <c r="I65" s="159" t="str">
        <f t="shared" si="4"/>
        <v xml:space="preserve"> </v>
      </c>
      <c r="J65" s="159" t="str">
        <f t="shared" si="5"/>
        <v xml:space="preserve"> </v>
      </c>
      <c r="K65" s="155"/>
      <c r="L65" s="156" t="str">
        <f t="shared" si="30"/>
        <v xml:space="preserve"> </v>
      </c>
      <c r="M65" s="156" t="str">
        <f t="shared" si="6"/>
        <v xml:space="preserve"> </v>
      </c>
      <c r="N65" s="157" t="str">
        <f t="shared" si="31"/>
        <v xml:space="preserve"> </v>
      </c>
      <c r="O65" s="158" t="str">
        <f t="shared" si="32"/>
        <v xml:space="preserve"> </v>
      </c>
      <c r="P65" s="158" t="str">
        <f t="shared" si="7"/>
        <v xml:space="preserve"> </v>
      </c>
      <c r="Q65" s="158" t="str">
        <f t="shared" si="8"/>
        <v xml:space="preserve"> </v>
      </c>
      <c r="R65" s="158" t="str">
        <f t="shared" si="9"/>
        <v xml:space="preserve"> </v>
      </c>
      <c r="S65" s="159" t="str">
        <f t="shared" si="10"/>
        <v xml:space="preserve"> </v>
      </c>
      <c r="T65" s="159" t="str">
        <f t="shared" si="11"/>
        <v xml:space="preserve"> </v>
      </c>
      <c r="U65" s="155"/>
      <c r="V65" s="156" t="str">
        <f t="shared" si="33"/>
        <v xml:space="preserve"> </v>
      </c>
      <c r="W65" s="156" t="str">
        <f t="shared" si="12"/>
        <v xml:space="preserve"> </v>
      </c>
      <c r="X65" s="157" t="str">
        <f t="shared" si="34"/>
        <v xml:space="preserve"> </v>
      </c>
      <c r="Y65" s="158" t="str">
        <f t="shared" si="35"/>
        <v xml:space="preserve"> </v>
      </c>
      <c r="Z65" s="158" t="str">
        <f t="shared" si="13"/>
        <v xml:space="preserve"> </v>
      </c>
      <c r="AA65" s="158" t="str">
        <f t="shared" si="14"/>
        <v xml:space="preserve"> </v>
      </c>
      <c r="AB65" s="158" t="str">
        <f t="shared" si="15"/>
        <v xml:space="preserve"> </v>
      </c>
      <c r="AC65" s="159" t="str">
        <f t="shared" si="16"/>
        <v xml:space="preserve"> </v>
      </c>
      <c r="AD65" s="159" t="str">
        <f t="shared" si="17"/>
        <v xml:space="preserve"> </v>
      </c>
      <c r="AE65" s="155"/>
      <c r="AF65" s="151">
        <f>+AF64</f>
        <v>2028</v>
      </c>
      <c r="AG65" s="151">
        <v>3</v>
      </c>
      <c r="AH65" s="228">
        <f t="shared" si="48"/>
        <v>0</v>
      </c>
      <c r="AI65" s="228">
        <f t="shared" si="49"/>
        <v>0</v>
      </c>
      <c r="AJ65" s="228">
        <f t="shared" si="50"/>
        <v>0</v>
      </c>
      <c r="AK65" s="228">
        <f t="shared" si="36"/>
        <v>0</v>
      </c>
      <c r="AL65" s="155"/>
      <c r="AM65" s="151">
        <f>+AM64</f>
        <v>2028</v>
      </c>
      <c r="AN65" s="151">
        <v>3</v>
      </c>
      <c r="AO65" s="228">
        <f t="shared" si="51"/>
        <v>0</v>
      </c>
      <c r="AP65" s="228">
        <f t="shared" si="52"/>
        <v>0</v>
      </c>
      <c r="AQ65" s="228">
        <f t="shared" si="53"/>
        <v>0</v>
      </c>
      <c r="AR65" s="228">
        <f t="shared" si="37"/>
        <v>0</v>
      </c>
      <c r="AS65" s="155"/>
      <c r="AT65" s="151">
        <f>+AT64</f>
        <v>2028</v>
      </c>
      <c r="AU65" s="151">
        <v>3</v>
      </c>
      <c r="AV65" s="228">
        <f t="shared" si="54"/>
        <v>0</v>
      </c>
      <c r="AW65" s="228">
        <f t="shared" si="55"/>
        <v>0</v>
      </c>
      <c r="AX65" s="228">
        <f t="shared" si="56"/>
        <v>0</v>
      </c>
      <c r="AY65" s="228">
        <f t="shared" si="38"/>
        <v>0</v>
      </c>
    </row>
    <row r="66" spans="2:51" ht="15" customHeight="1" x14ac:dyDescent="0.25">
      <c r="B66" s="160" t="str">
        <f t="shared" si="27"/>
        <v xml:space="preserve"> </v>
      </c>
      <c r="C66" s="160" t="str">
        <f t="shared" si="0"/>
        <v xml:space="preserve"> </v>
      </c>
      <c r="D66" s="161" t="str">
        <f t="shared" si="28"/>
        <v xml:space="preserve"> </v>
      </c>
      <c r="E66" s="162" t="str">
        <f t="shared" si="29"/>
        <v xml:space="preserve"> </v>
      </c>
      <c r="F66" s="162" t="str">
        <f t="shared" si="1"/>
        <v xml:space="preserve"> </v>
      </c>
      <c r="G66" s="162" t="str">
        <f t="shared" si="2"/>
        <v xml:space="preserve"> </v>
      </c>
      <c r="H66" s="162" t="str">
        <f t="shared" si="3"/>
        <v xml:space="preserve"> </v>
      </c>
      <c r="I66" s="163" t="str">
        <f t="shared" si="4"/>
        <v xml:space="preserve"> </v>
      </c>
      <c r="J66" s="163" t="str">
        <f t="shared" si="5"/>
        <v xml:space="preserve"> </v>
      </c>
      <c r="K66" s="155"/>
      <c r="L66" s="160" t="str">
        <f t="shared" si="30"/>
        <v xml:space="preserve"> </v>
      </c>
      <c r="M66" s="160" t="str">
        <f t="shared" si="6"/>
        <v xml:space="preserve"> </v>
      </c>
      <c r="N66" s="161" t="str">
        <f t="shared" si="31"/>
        <v xml:space="preserve"> </v>
      </c>
      <c r="O66" s="162" t="str">
        <f t="shared" si="32"/>
        <v xml:space="preserve"> </v>
      </c>
      <c r="P66" s="162" t="str">
        <f t="shared" si="7"/>
        <v xml:space="preserve"> </v>
      </c>
      <c r="Q66" s="162" t="str">
        <f t="shared" si="8"/>
        <v xml:space="preserve"> </v>
      </c>
      <c r="R66" s="162" t="str">
        <f t="shared" si="9"/>
        <v xml:space="preserve"> </v>
      </c>
      <c r="S66" s="163" t="str">
        <f t="shared" si="10"/>
        <v xml:space="preserve"> </v>
      </c>
      <c r="T66" s="163" t="str">
        <f t="shared" si="11"/>
        <v xml:space="preserve"> </v>
      </c>
      <c r="U66" s="155"/>
      <c r="V66" s="160" t="str">
        <f t="shared" si="33"/>
        <v xml:space="preserve"> </v>
      </c>
      <c r="W66" s="160" t="str">
        <f t="shared" si="12"/>
        <v xml:space="preserve"> </v>
      </c>
      <c r="X66" s="161" t="str">
        <f t="shared" si="34"/>
        <v xml:space="preserve"> </v>
      </c>
      <c r="Y66" s="162" t="str">
        <f t="shared" si="35"/>
        <v xml:space="preserve"> </v>
      </c>
      <c r="Z66" s="162" t="str">
        <f t="shared" si="13"/>
        <v xml:space="preserve"> </v>
      </c>
      <c r="AA66" s="162" t="str">
        <f t="shared" si="14"/>
        <v xml:space="preserve"> </v>
      </c>
      <c r="AB66" s="162" t="str">
        <f t="shared" si="15"/>
        <v xml:space="preserve"> </v>
      </c>
      <c r="AC66" s="163" t="str">
        <f t="shared" si="16"/>
        <v xml:space="preserve"> </v>
      </c>
      <c r="AD66" s="163" t="str">
        <f t="shared" si="17"/>
        <v xml:space="preserve"> </v>
      </c>
      <c r="AE66" s="155"/>
      <c r="AF66" s="151">
        <f t="shared" ref="AF66:AF74" si="60">+AF65</f>
        <v>2028</v>
      </c>
      <c r="AG66" s="151">
        <v>4</v>
      </c>
      <c r="AH66" s="228">
        <f t="shared" si="48"/>
        <v>0</v>
      </c>
      <c r="AI66" s="228">
        <f t="shared" si="49"/>
        <v>0</v>
      </c>
      <c r="AJ66" s="228">
        <f t="shared" si="50"/>
        <v>0</v>
      </c>
      <c r="AK66" s="228">
        <f t="shared" si="36"/>
        <v>0</v>
      </c>
      <c r="AL66" s="155"/>
      <c r="AM66" s="151">
        <f t="shared" ref="AM66:AM74" si="61">+AM65</f>
        <v>2028</v>
      </c>
      <c r="AN66" s="151">
        <v>4</v>
      </c>
      <c r="AO66" s="228">
        <f t="shared" si="51"/>
        <v>0</v>
      </c>
      <c r="AP66" s="228">
        <f t="shared" si="52"/>
        <v>0</v>
      </c>
      <c r="AQ66" s="228">
        <f t="shared" si="53"/>
        <v>0</v>
      </c>
      <c r="AR66" s="228">
        <f t="shared" si="37"/>
        <v>0</v>
      </c>
      <c r="AS66" s="155"/>
      <c r="AT66" s="151">
        <f t="shared" ref="AT66:AT74" si="62">+AT65</f>
        <v>2028</v>
      </c>
      <c r="AU66" s="151">
        <v>4</v>
      </c>
      <c r="AV66" s="228">
        <f t="shared" si="54"/>
        <v>0</v>
      </c>
      <c r="AW66" s="228">
        <f t="shared" si="55"/>
        <v>0</v>
      </c>
      <c r="AX66" s="228">
        <f t="shared" si="56"/>
        <v>0</v>
      </c>
      <c r="AY66" s="228">
        <f t="shared" si="38"/>
        <v>0</v>
      </c>
    </row>
    <row r="67" spans="2:51" ht="15" customHeight="1" x14ac:dyDescent="0.25">
      <c r="B67" s="160" t="str">
        <f t="shared" si="27"/>
        <v xml:space="preserve"> </v>
      </c>
      <c r="C67" s="160" t="str">
        <f t="shared" si="0"/>
        <v xml:space="preserve"> </v>
      </c>
      <c r="D67" s="161" t="str">
        <f t="shared" si="28"/>
        <v xml:space="preserve"> </v>
      </c>
      <c r="E67" s="162" t="str">
        <f t="shared" si="29"/>
        <v xml:space="preserve"> </v>
      </c>
      <c r="F67" s="162" t="str">
        <f t="shared" si="1"/>
        <v xml:space="preserve"> </v>
      </c>
      <c r="G67" s="162" t="str">
        <f t="shared" si="2"/>
        <v xml:space="preserve"> </v>
      </c>
      <c r="H67" s="162" t="str">
        <f t="shared" si="3"/>
        <v xml:space="preserve"> </v>
      </c>
      <c r="I67" s="163" t="str">
        <f t="shared" si="4"/>
        <v xml:space="preserve"> </v>
      </c>
      <c r="J67" s="163" t="str">
        <f t="shared" si="5"/>
        <v xml:space="preserve"> </v>
      </c>
      <c r="K67" s="155"/>
      <c r="L67" s="160" t="str">
        <f t="shared" si="30"/>
        <v xml:space="preserve"> </v>
      </c>
      <c r="M67" s="160" t="str">
        <f t="shared" si="6"/>
        <v xml:space="preserve"> </v>
      </c>
      <c r="N67" s="161" t="str">
        <f t="shared" si="31"/>
        <v xml:space="preserve"> </v>
      </c>
      <c r="O67" s="162" t="str">
        <f t="shared" si="32"/>
        <v xml:space="preserve"> </v>
      </c>
      <c r="P67" s="162" t="str">
        <f t="shared" si="7"/>
        <v xml:space="preserve"> </v>
      </c>
      <c r="Q67" s="162" t="str">
        <f t="shared" si="8"/>
        <v xml:space="preserve"> </v>
      </c>
      <c r="R67" s="162" t="str">
        <f t="shared" si="9"/>
        <v xml:space="preserve"> </v>
      </c>
      <c r="S67" s="163" t="str">
        <f t="shared" si="10"/>
        <v xml:space="preserve"> </v>
      </c>
      <c r="T67" s="163" t="str">
        <f t="shared" si="11"/>
        <v xml:space="preserve"> </v>
      </c>
      <c r="U67" s="155"/>
      <c r="V67" s="160" t="str">
        <f t="shared" si="33"/>
        <v xml:space="preserve"> </v>
      </c>
      <c r="W67" s="160" t="str">
        <f t="shared" si="12"/>
        <v xml:space="preserve"> </v>
      </c>
      <c r="X67" s="161" t="str">
        <f t="shared" si="34"/>
        <v xml:space="preserve"> </v>
      </c>
      <c r="Y67" s="162" t="str">
        <f t="shared" si="35"/>
        <v xml:space="preserve"> </v>
      </c>
      <c r="Z67" s="162" t="str">
        <f t="shared" si="13"/>
        <v xml:space="preserve"> </v>
      </c>
      <c r="AA67" s="162" t="str">
        <f t="shared" si="14"/>
        <v xml:space="preserve"> </v>
      </c>
      <c r="AB67" s="162" t="str">
        <f t="shared" si="15"/>
        <v xml:space="preserve"> </v>
      </c>
      <c r="AC67" s="163" t="str">
        <f t="shared" si="16"/>
        <v xml:space="preserve"> </v>
      </c>
      <c r="AD67" s="163" t="str">
        <f t="shared" si="17"/>
        <v xml:space="preserve"> </v>
      </c>
      <c r="AE67" s="155"/>
      <c r="AF67" s="151">
        <f t="shared" si="60"/>
        <v>2028</v>
      </c>
      <c r="AG67" s="151">
        <v>5</v>
      </c>
      <c r="AH67" s="228">
        <f t="shared" si="48"/>
        <v>0</v>
      </c>
      <c r="AI67" s="228">
        <f t="shared" si="49"/>
        <v>0</v>
      </c>
      <c r="AJ67" s="228">
        <f t="shared" si="50"/>
        <v>0</v>
      </c>
      <c r="AK67" s="228">
        <f t="shared" si="36"/>
        <v>0</v>
      </c>
      <c r="AL67" s="155"/>
      <c r="AM67" s="151">
        <f t="shared" si="61"/>
        <v>2028</v>
      </c>
      <c r="AN67" s="151">
        <v>5</v>
      </c>
      <c r="AO67" s="228">
        <f t="shared" si="51"/>
        <v>0</v>
      </c>
      <c r="AP67" s="228">
        <f t="shared" si="52"/>
        <v>0</v>
      </c>
      <c r="AQ67" s="228">
        <f t="shared" si="53"/>
        <v>0</v>
      </c>
      <c r="AR67" s="228">
        <f t="shared" si="37"/>
        <v>0</v>
      </c>
      <c r="AS67" s="155"/>
      <c r="AT67" s="151">
        <f t="shared" si="62"/>
        <v>2028</v>
      </c>
      <c r="AU67" s="151">
        <v>5</v>
      </c>
      <c r="AV67" s="228">
        <f t="shared" si="54"/>
        <v>0</v>
      </c>
      <c r="AW67" s="228">
        <f t="shared" si="55"/>
        <v>0</v>
      </c>
      <c r="AX67" s="228">
        <f t="shared" si="56"/>
        <v>0</v>
      </c>
      <c r="AY67" s="228">
        <f t="shared" si="38"/>
        <v>0</v>
      </c>
    </row>
    <row r="68" spans="2:51" ht="15" customHeight="1" x14ac:dyDescent="0.25">
      <c r="B68" s="160" t="str">
        <f t="shared" si="27"/>
        <v xml:space="preserve"> </v>
      </c>
      <c r="C68" s="160" t="str">
        <f t="shared" si="0"/>
        <v xml:space="preserve"> </v>
      </c>
      <c r="D68" s="161" t="str">
        <f t="shared" si="28"/>
        <v xml:space="preserve"> </v>
      </c>
      <c r="E68" s="162" t="str">
        <f t="shared" si="29"/>
        <v xml:space="preserve"> </v>
      </c>
      <c r="F68" s="162" t="str">
        <f t="shared" si="1"/>
        <v xml:space="preserve"> </v>
      </c>
      <c r="G68" s="162" t="str">
        <f t="shared" si="2"/>
        <v xml:space="preserve"> </v>
      </c>
      <c r="H68" s="162" t="str">
        <f t="shared" si="3"/>
        <v xml:space="preserve"> </v>
      </c>
      <c r="I68" s="163" t="str">
        <f t="shared" si="4"/>
        <v xml:space="preserve"> </v>
      </c>
      <c r="J68" s="163" t="str">
        <f t="shared" si="5"/>
        <v xml:space="preserve"> </v>
      </c>
      <c r="K68" s="155"/>
      <c r="L68" s="160" t="str">
        <f t="shared" si="30"/>
        <v xml:space="preserve"> </v>
      </c>
      <c r="M68" s="160" t="str">
        <f t="shared" si="6"/>
        <v xml:space="preserve"> </v>
      </c>
      <c r="N68" s="161" t="str">
        <f t="shared" si="31"/>
        <v xml:space="preserve"> </v>
      </c>
      <c r="O68" s="162" t="str">
        <f t="shared" si="32"/>
        <v xml:space="preserve"> </v>
      </c>
      <c r="P68" s="162" t="str">
        <f t="shared" si="7"/>
        <v xml:space="preserve"> </v>
      </c>
      <c r="Q68" s="162" t="str">
        <f t="shared" si="8"/>
        <v xml:space="preserve"> </v>
      </c>
      <c r="R68" s="162" t="str">
        <f t="shared" si="9"/>
        <v xml:space="preserve"> </v>
      </c>
      <c r="S68" s="163" t="str">
        <f t="shared" si="10"/>
        <v xml:space="preserve"> </v>
      </c>
      <c r="T68" s="163" t="str">
        <f t="shared" si="11"/>
        <v xml:space="preserve"> </v>
      </c>
      <c r="U68" s="155"/>
      <c r="V68" s="160" t="str">
        <f t="shared" si="33"/>
        <v xml:space="preserve"> </v>
      </c>
      <c r="W68" s="160" t="str">
        <f t="shared" si="12"/>
        <v xml:space="preserve"> </v>
      </c>
      <c r="X68" s="161" t="str">
        <f t="shared" si="34"/>
        <v xml:space="preserve"> </v>
      </c>
      <c r="Y68" s="162" t="str">
        <f t="shared" si="35"/>
        <v xml:space="preserve"> </v>
      </c>
      <c r="Z68" s="162" t="str">
        <f t="shared" si="13"/>
        <v xml:space="preserve"> </v>
      </c>
      <c r="AA68" s="162" t="str">
        <f t="shared" si="14"/>
        <v xml:space="preserve"> </v>
      </c>
      <c r="AB68" s="162" t="str">
        <f t="shared" si="15"/>
        <v xml:space="preserve"> </v>
      </c>
      <c r="AC68" s="163" t="str">
        <f t="shared" si="16"/>
        <v xml:space="preserve"> </v>
      </c>
      <c r="AD68" s="163" t="str">
        <f t="shared" si="17"/>
        <v xml:space="preserve"> </v>
      </c>
      <c r="AE68" s="155"/>
      <c r="AF68" s="151">
        <f t="shared" si="60"/>
        <v>2028</v>
      </c>
      <c r="AG68" s="151">
        <v>6</v>
      </c>
      <c r="AH68" s="228">
        <f t="shared" si="48"/>
        <v>0</v>
      </c>
      <c r="AI68" s="228">
        <f t="shared" si="49"/>
        <v>0</v>
      </c>
      <c r="AJ68" s="228">
        <f t="shared" si="50"/>
        <v>0</v>
      </c>
      <c r="AK68" s="228">
        <f t="shared" si="36"/>
        <v>0</v>
      </c>
      <c r="AL68" s="155"/>
      <c r="AM68" s="151">
        <f t="shared" si="61"/>
        <v>2028</v>
      </c>
      <c r="AN68" s="151">
        <v>6</v>
      </c>
      <c r="AO68" s="228">
        <f t="shared" si="51"/>
        <v>0</v>
      </c>
      <c r="AP68" s="228">
        <f t="shared" si="52"/>
        <v>0</v>
      </c>
      <c r="AQ68" s="228">
        <f t="shared" si="53"/>
        <v>0</v>
      </c>
      <c r="AR68" s="228">
        <f t="shared" si="37"/>
        <v>0</v>
      </c>
      <c r="AS68" s="155"/>
      <c r="AT68" s="151">
        <f t="shared" si="62"/>
        <v>2028</v>
      </c>
      <c r="AU68" s="151">
        <v>6</v>
      </c>
      <c r="AV68" s="228">
        <f t="shared" si="54"/>
        <v>0</v>
      </c>
      <c r="AW68" s="228">
        <f t="shared" si="55"/>
        <v>0</v>
      </c>
      <c r="AX68" s="228">
        <f t="shared" si="56"/>
        <v>0</v>
      </c>
      <c r="AY68" s="228">
        <f t="shared" si="38"/>
        <v>0</v>
      </c>
    </row>
    <row r="69" spans="2:51" ht="15" customHeight="1" x14ac:dyDescent="0.25">
      <c r="B69" s="164" t="str">
        <f t="shared" si="27"/>
        <v xml:space="preserve"> </v>
      </c>
      <c r="C69" s="164" t="str">
        <f t="shared" si="0"/>
        <v xml:space="preserve"> </v>
      </c>
      <c r="D69" s="165" t="str">
        <f t="shared" si="28"/>
        <v xml:space="preserve"> </v>
      </c>
      <c r="E69" s="166" t="str">
        <f t="shared" si="29"/>
        <v xml:space="preserve"> </v>
      </c>
      <c r="F69" s="166" t="str">
        <f t="shared" si="1"/>
        <v xml:space="preserve"> </v>
      </c>
      <c r="G69" s="166" t="str">
        <f t="shared" si="2"/>
        <v xml:space="preserve"> </v>
      </c>
      <c r="H69" s="166" t="str">
        <f t="shared" si="3"/>
        <v xml:space="preserve"> </v>
      </c>
      <c r="I69" s="167" t="str">
        <f t="shared" si="4"/>
        <v xml:space="preserve"> </v>
      </c>
      <c r="J69" s="167" t="str">
        <f t="shared" si="5"/>
        <v xml:space="preserve"> </v>
      </c>
      <c r="K69" s="155"/>
      <c r="L69" s="164" t="str">
        <f t="shared" si="30"/>
        <v xml:space="preserve"> </v>
      </c>
      <c r="M69" s="164" t="str">
        <f t="shared" si="6"/>
        <v xml:space="preserve"> </v>
      </c>
      <c r="N69" s="165" t="str">
        <f t="shared" si="31"/>
        <v xml:space="preserve"> </v>
      </c>
      <c r="O69" s="166" t="str">
        <f t="shared" si="32"/>
        <v xml:space="preserve"> </v>
      </c>
      <c r="P69" s="166" t="str">
        <f t="shared" si="7"/>
        <v xml:space="preserve"> </v>
      </c>
      <c r="Q69" s="166" t="str">
        <f t="shared" si="8"/>
        <v xml:space="preserve"> </v>
      </c>
      <c r="R69" s="166" t="str">
        <f t="shared" si="9"/>
        <v xml:space="preserve"> </v>
      </c>
      <c r="S69" s="167" t="str">
        <f t="shared" si="10"/>
        <v xml:space="preserve"> </v>
      </c>
      <c r="T69" s="167" t="str">
        <f t="shared" si="11"/>
        <v xml:space="preserve"> </v>
      </c>
      <c r="U69" s="155"/>
      <c r="V69" s="164" t="str">
        <f t="shared" si="33"/>
        <v xml:space="preserve"> </v>
      </c>
      <c r="W69" s="164" t="str">
        <f t="shared" si="12"/>
        <v xml:space="preserve"> </v>
      </c>
      <c r="X69" s="165" t="str">
        <f t="shared" si="34"/>
        <v xml:space="preserve"> </v>
      </c>
      <c r="Y69" s="166" t="str">
        <f t="shared" si="35"/>
        <v xml:space="preserve"> </v>
      </c>
      <c r="Z69" s="166" t="str">
        <f t="shared" si="13"/>
        <v xml:space="preserve"> </v>
      </c>
      <c r="AA69" s="166" t="str">
        <f t="shared" si="14"/>
        <v xml:space="preserve"> </v>
      </c>
      <c r="AB69" s="166" t="str">
        <f t="shared" si="15"/>
        <v xml:space="preserve"> </v>
      </c>
      <c r="AC69" s="167" t="str">
        <f t="shared" si="16"/>
        <v xml:space="preserve"> </v>
      </c>
      <c r="AD69" s="167" t="str">
        <f t="shared" si="17"/>
        <v xml:space="preserve"> </v>
      </c>
      <c r="AE69" s="155"/>
      <c r="AF69" s="151">
        <f t="shared" si="60"/>
        <v>2028</v>
      </c>
      <c r="AG69" s="151">
        <v>7</v>
      </c>
      <c r="AH69" s="228">
        <f t="shared" si="48"/>
        <v>0</v>
      </c>
      <c r="AI69" s="228">
        <f t="shared" si="49"/>
        <v>0</v>
      </c>
      <c r="AJ69" s="228">
        <f t="shared" si="50"/>
        <v>0</v>
      </c>
      <c r="AK69" s="228">
        <f t="shared" si="36"/>
        <v>0</v>
      </c>
      <c r="AL69" s="155"/>
      <c r="AM69" s="151">
        <f t="shared" si="61"/>
        <v>2028</v>
      </c>
      <c r="AN69" s="151">
        <v>7</v>
      </c>
      <c r="AO69" s="228">
        <f t="shared" si="51"/>
        <v>0</v>
      </c>
      <c r="AP69" s="228">
        <f t="shared" si="52"/>
        <v>0</v>
      </c>
      <c r="AQ69" s="228">
        <f t="shared" si="53"/>
        <v>0</v>
      </c>
      <c r="AR69" s="228">
        <f t="shared" si="37"/>
        <v>0</v>
      </c>
      <c r="AS69" s="155"/>
      <c r="AT69" s="151">
        <f t="shared" si="62"/>
        <v>2028</v>
      </c>
      <c r="AU69" s="151">
        <v>7</v>
      </c>
      <c r="AV69" s="228">
        <f t="shared" si="54"/>
        <v>0</v>
      </c>
      <c r="AW69" s="228">
        <f t="shared" si="55"/>
        <v>0</v>
      </c>
      <c r="AX69" s="228">
        <f t="shared" si="56"/>
        <v>0</v>
      </c>
      <c r="AY69" s="228">
        <f t="shared" si="38"/>
        <v>0</v>
      </c>
    </row>
    <row r="70" spans="2:51" ht="15" customHeight="1" x14ac:dyDescent="0.25">
      <c r="B70" s="156" t="str">
        <f t="shared" si="27"/>
        <v xml:space="preserve"> </v>
      </c>
      <c r="C70" s="156" t="str">
        <f t="shared" si="0"/>
        <v xml:space="preserve"> </v>
      </c>
      <c r="D70" s="157" t="str">
        <f t="shared" si="28"/>
        <v xml:space="preserve"> </v>
      </c>
      <c r="E70" s="158" t="str">
        <f t="shared" si="29"/>
        <v xml:space="preserve"> </v>
      </c>
      <c r="F70" s="158" t="str">
        <f t="shared" si="1"/>
        <v xml:space="preserve"> </v>
      </c>
      <c r="G70" s="158" t="str">
        <f t="shared" si="2"/>
        <v xml:space="preserve"> </v>
      </c>
      <c r="H70" s="158" t="str">
        <f t="shared" si="3"/>
        <v xml:space="preserve"> </v>
      </c>
      <c r="I70" s="159" t="str">
        <f t="shared" si="4"/>
        <v xml:space="preserve"> </v>
      </c>
      <c r="J70" s="159" t="str">
        <f t="shared" si="5"/>
        <v xml:space="preserve"> </v>
      </c>
      <c r="K70" s="155"/>
      <c r="L70" s="156" t="str">
        <f t="shared" si="30"/>
        <v xml:space="preserve"> </v>
      </c>
      <c r="M70" s="156" t="str">
        <f t="shared" si="6"/>
        <v xml:space="preserve"> </v>
      </c>
      <c r="N70" s="157" t="str">
        <f t="shared" si="31"/>
        <v xml:space="preserve"> </v>
      </c>
      <c r="O70" s="158" t="str">
        <f t="shared" si="32"/>
        <v xml:space="preserve"> </v>
      </c>
      <c r="P70" s="158" t="str">
        <f t="shared" si="7"/>
        <v xml:space="preserve"> </v>
      </c>
      <c r="Q70" s="158" t="str">
        <f t="shared" si="8"/>
        <v xml:space="preserve"> </v>
      </c>
      <c r="R70" s="158" t="str">
        <f t="shared" si="9"/>
        <v xml:space="preserve"> </v>
      </c>
      <c r="S70" s="159" t="str">
        <f t="shared" si="10"/>
        <v xml:space="preserve"> </v>
      </c>
      <c r="T70" s="159" t="str">
        <f t="shared" si="11"/>
        <v xml:space="preserve"> </v>
      </c>
      <c r="U70" s="155"/>
      <c r="V70" s="156" t="str">
        <f t="shared" si="33"/>
        <v xml:space="preserve"> </v>
      </c>
      <c r="W70" s="156" t="str">
        <f t="shared" si="12"/>
        <v xml:space="preserve"> </v>
      </c>
      <c r="X70" s="157" t="str">
        <f t="shared" si="34"/>
        <v xml:space="preserve"> </v>
      </c>
      <c r="Y70" s="158" t="str">
        <f t="shared" si="35"/>
        <v xml:space="preserve"> </v>
      </c>
      <c r="Z70" s="158" t="str">
        <f t="shared" si="13"/>
        <v xml:space="preserve"> </v>
      </c>
      <c r="AA70" s="158" t="str">
        <f t="shared" si="14"/>
        <v xml:space="preserve"> </v>
      </c>
      <c r="AB70" s="158" t="str">
        <f t="shared" si="15"/>
        <v xml:space="preserve"> </v>
      </c>
      <c r="AC70" s="159" t="str">
        <f t="shared" si="16"/>
        <v xml:space="preserve"> </v>
      </c>
      <c r="AD70" s="159" t="str">
        <f t="shared" si="17"/>
        <v xml:space="preserve"> </v>
      </c>
      <c r="AE70" s="155"/>
      <c r="AF70" s="151">
        <f t="shared" si="60"/>
        <v>2028</v>
      </c>
      <c r="AG70" s="151">
        <v>8</v>
      </c>
      <c r="AH70" s="228">
        <f t="shared" si="48"/>
        <v>0</v>
      </c>
      <c r="AI70" s="228">
        <f t="shared" si="49"/>
        <v>0</v>
      </c>
      <c r="AJ70" s="228">
        <f t="shared" si="50"/>
        <v>0</v>
      </c>
      <c r="AK70" s="228">
        <f t="shared" si="36"/>
        <v>0</v>
      </c>
      <c r="AL70" s="155"/>
      <c r="AM70" s="151">
        <f t="shared" si="61"/>
        <v>2028</v>
      </c>
      <c r="AN70" s="151">
        <v>8</v>
      </c>
      <c r="AO70" s="228">
        <f t="shared" si="51"/>
        <v>0</v>
      </c>
      <c r="AP70" s="228">
        <f t="shared" si="52"/>
        <v>0</v>
      </c>
      <c r="AQ70" s="228">
        <f t="shared" si="53"/>
        <v>0</v>
      </c>
      <c r="AR70" s="228">
        <f t="shared" si="37"/>
        <v>0</v>
      </c>
      <c r="AS70" s="155"/>
      <c r="AT70" s="151">
        <f t="shared" si="62"/>
        <v>2028</v>
      </c>
      <c r="AU70" s="151">
        <v>8</v>
      </c>
      <c r="AV70" s="228">
        <f t="shared" si="54"/>
        <v>0</v>
      </c>
      <c r="AW70" s="228">
        <f t="shared" si="55"/>
        <v>0</v>
      </c>
      <c r="AX70" s="228">
        <f t="shared" si="56"/>
        <v>0</v>
      </c>
      <c r="AY70" s="228">
        <f t="shared" si="38"/>
        <v>0</v>
      </c>
    </row>
    <row r="71" spans="2:51" ht="15" customHeight="1" x14ac:dyDescent="0.25">
      <c r="B71" s="160" t="str">
        <f t="shared" si="27"/>
        <v xml:space="preserve"> </v>
      </c>
      <c r="C71" s="160" t="str">
        <f t="shared" si="0"/>
        <v xml:space="preserve"> </v>
      </c>
      <c r="D71" s="161" t="str">
        <f t="shared" si="28"/>
        <v xml:space="preserve"> </v>
      </c>
      <c r="E71" s="162" t="str">
        <f t="shared" si="29"/>
        <v xml:space="preserve"> </v>
      </c>
      <c r="F71" s="162" t="str">
        <f t="shared" si="1"/>
        <v xml:space="preserve"> </v>
      </c>
      <c r="G71" s="162" t="str">
        <f t="shared" si="2"/>
        <v xml:space="preserve"> </v>
      </c>
      <c r="H71" s="162" t="str">
        <f t="shared" si="3"/>
        <v xml:space="preserve"> </v>
      </c>
      <c r="I71" s="163" t="str">
        <f t="shared" si="4"/>
        <v xml:space="preserve"> </v>
      </c>
      <c r="J71" s="163" t="str">
        <f t="shared" si="5"/>
        <v xml:space="preserve"> </v>
      </c>
      <c r="K71" s="155"/>
      <c r="L71" s="160" t="str">
        <f t="shared" si="30"/>
        <v xml:space="preserve"> </v>
      </c>
      <c r="M71" s="160" t="str">
        <f t="shared" si="6"/>
        <v xml:space="preserve"> </v>
      </c>
      <c r="N71" s="161" t="str">
        <f t="shared" si="31"/>
        <v xml:space="preserve"> </v>
      </c>
      <c r="O71" s="162" t="str">
        <f t="shared" si="32"/>
        <v xml:space="preserve"> </v>
      </c>
      <c r="P71" s="162" t="str">
        <f t="shared" si="7"/>
        <v xml:space="preserve"> </v>
      </c>
      <c r="Q71" s="162" t="str">
        <f t="shared" si="8"/>
        <v xml:space="preserve"> </v>
      </c>
      <c r="R71" s="162" t="str">
        <f t="shared" si="9"/>
        <v xml:space="preserve"> </v>
      </c>
      <c r="S71" s="163" t="str">
        <f t="shared" si="10"/>
        <v xml:space="preserve"> </v>
      </c>
      <c r="T71" s="163" t="str">
        <f t="shared" si="11"/>
        <v xml:space="preserve"> </v>
      </c>
      <c r="U71" s="155"/>
      <c r="V71" s="160" t="str">
        <f t="shared" si="33"/>
        <v xml:space="preserve"> </v>
      </c>
      <c r="W71" s="160" t="str">
        <f t="shared" si="12"/>
        <v xml:space="preserve"> </v>
      </c>
      <c r="X71" s="161" t="str">
        <f t="shared" si="34"/>
        <v xml:space="preserve"> </v>
      </c>
      <c r="Y71" s="162" t="str">
        <f t="shared" si="35"/>
        <v xml:space="preserve"> </v>
      </c>
      <c r="Z71" s="162" t="str">
        <f t="shared" si="13"/>
        <v xml:space="preserve"> </v>
      </c>
      <c r="AA71" s="162" t="str">
        <f t="shared" si="14"/>
        <v xml:space="preserve"> </v>
      </c>
      <c r="AB71" s="162" t="str">
        <f t="shared" si="15"/>
        <v xml:space="preserve"> </v>
      </c>
      <c r="AC71" s="163" t="str">
        <f t="shared" si="16"/>
        <v xml:space="preserve"> </v>
      </c>
      <c r="AD71" s="163" t="str">
        <f t="shared" si="17"/>
        <v xml:space="preserve"> </v>
      </c>
      <c r="AE71" s="155"/>
      <c r="AF71" s="151">
        <f t="shared" si="60"/>
        <v>2028</v>
      </c>
      <c r="AG71" s="151">
        <v>9</v>
      </c>
      <c r="AH71" s="228">
        <f t="shared" si="48"/>
        <v>0</v>
      </c>
      <c r="AI71" s="228">
        <f t="shared" si="49"/>
        <v>0</v>
      </c>
      <c r="AJ71" s="228">
        <f t="shared" si="50"/>
        <v>0</v>
      </c>
      <c r="AK71" s="228">
        <f t="shared" si="36"/>
        <v>0</v>
      </c>
      <c r="AL71" s="155"/>
      <c r="AM71" s="151">
        <f t="shared" si="61"/>
        <v>2028</v>
      </c>
      <c r="AN71" s="151">
        <v>9</v>
      </c>
      <c r="AO71" s="228">
        <f t="shared" si="51"/>
        <v>0</v>
      </c>
      <c r="AP71" s="228">
        <f t="shared" si="52"/>
        <v>0</v>
      </c>
      <c r="AQ71" s="228">
        <f t="shared" si="53"/>
        <v>0</v>
      </c>
      <c r="AR71" s="228">
        <f t="shared" si="37"/>
        <v>0</v>
      </c>
      <c r="AS71" s="155"/>
      <c r="AT71" s="151">
        <f t="shared" si="62"/>
        <v>2028</v>
      </c>
      <c r="AU71" s="151">
        <v>9</v>
      </c>
      <c r="AV71" s="228">
        <f t="shared" si="54"/>
        <v>0</v>
      </c>
      <c r="AW71" s="228">
        <f t="shared" si="55"/>
        <v>0</v>
      </c>
      <c r="AX71" s="228">
        <f t="shared" si="56"/>
        <v>0</v>
      </c>
      <c r="AY71" s="228">
        <f t="shared" si="38"/>
        <v>0</v>
      </c>
    </row>
    <row r="72" spans="2:51" ht="15" customHeight="1" x14ac:dyDescent="0.25">
      <c r="B72" s="160" t="str">
        <f t="shared" si="27"/>
        <v xml:space="preserve"> </v>
      </c>
      <c r="C72" s="160" t="str">
        <f t="shared" si="0"/>
        <v xml:space="preserve"> </v>
      </c>
      <c r="D72" s="161" t="str">
        <f t="shared" si="28"/>
        <v xml:space="preserve"> </v>
      </c>
      <c r="E72" s="162" t="str">
        <f t="shared" si="29"/>
        <v xml:space="preserve"> </v>
      </c>
      <c r="F72" s="162" t="str">
        <f t="shared" si="1"/>
        <v xml:space="preserve"> </v>
      </c>
      <c r="G72" s="162" t="str">
        <f t="shared" si="2"/>
        <v xml:space="preserve"> </v>
      </c>
      <c r="H72" s="162" t="str">
        <f t="shared" si="3"/>
        <v xml:space="preserve"> </v>
      </c>
      <c r="I72" s="163" t="str">
        <f t="shared" si="4"/>
        <v xml:space="preserve"> </v>
      </c>
      <c r="J72" s="163" t="str">
        <f t="shared" si="5"/>
        <v xml:space="preserve"> </v>
      </c>
      <c r="K72" s="155"/>
      <c r="L72" s="160" t="str">
        <f t="shared" si="30"/>
        <v xml:space="preserve"> </v>
      </c>
      <c r="M72" s="160" t="str">
        <f t="shared" si="6"/>
        <v xml:space="preserve"> </v>
      </c>
      <c r="N72" s="161" t="str">
        <f t="shared" si="31"/>
        <v xml:space="preserve"> </v>
      </c>
      <c r="O72" s="162" t="str">
        <f t="shared" si="32"/>
        <v xml:space="preserve"> </v>
      </c>
      <c r="P72" s="162" t="str">
        <f t="shared" si="7"/>
        <v xml:space="preserve"> </v>
      </c>
      <c r="Q72" s="162" t="str">
        <f t="shared" si="8"/>
        <v xml:space="preserve"> </v>
      </c>
      <c r="R72" s="162" t="str">
        <f t="shared" si="9"/>
        <v xml:space="preserve"> </v>
      </c>
      <c r="S72" s="163" t="str">
        <f t="shared" si="10"/>
        <v xml:space="preserve"> </v>
      </c>
      <c r="T72" s="163" t="str">
        <f t="shared" si="11"/>
        <v xml:space="preserve"> </v>
      </c>
      <c r="U72" s="155"/>
      <c r="V72" s="160" t="str">
        <f t="shared" si="33"/>
        <v xml:space="preserve"> </v>
      </c>
      <c r="W72" s="160" t="str">
        <f t="shared" si="12"/>
        <v xml:space="preserve"> </v>
      </c>
      <c r="X72" s="161" t="str">
        <f t="shared" si="34"/>
        <v xml:space="preserve"> </v>
      </c>
      <c r="Y72" s="162" t="str">
        <f t="shared" si="35"/>
        <v xml:space="preserve"> </v>
      </c>
      <c r="Z72" s="162" t="str">
        <f t="shared" si="13"/>
        <v xml:space="preserve"> </v>
      </c>
      <c r="AA72" s="162" t="str">
        <f t="shared" si="14"/>
        <v xml:space="preserve"> </v>
      </c>
      <c r="AB72" s="162" t="str">
        <f t="shared" si="15"/>
        <v xml:space="preserve"> </v>
      </c>
      <c r="AC72" s="163" t="str">
        <f t="shared" si="16"/>
        <v xml:space="preserve"> </v>
      </c>
      <c r="AD72" s="163" t="str">
        <f t="shared" si="17"/>
        <v xml:space="preserve"> </v>
      </c>
      <c r="AE72" s="155"/>
      <c r="AF72" s="151">
        <f t="shared" si="60"/>
        <v>2028</v>
      </c>
      <c r="AG72" s="151">
        <v>10</v>
      </c>
      <c r="AH72" s="228">
        <f t="shared" si="48"/>
        <v>0</v>
      </c>
      <c r="AI72" s="228">
        <f t="shared" si="49"/>
        <v>0</v>
      </c>
      <c r="AJ72" s="228">
        <f t="shared" si="50"/>
        <v>0</v>
      </c>
      <c r="AK72" s="228">
        <f t="shared" si="36"/>
        <v>0</v>
      </c>
      <c r="AL72" s="155"/>
      <c r="AM72" s="151">
        <f t="shared" si="61"/>
        <v>2028</v>
      </c>
      <c r="AN72" s="151">
        <v>10</v>
      </c>
      <c r="AO72" s="228">
        <f t="shared" si="51"/>
        <v>0</v>
      </c>
      <c r="AP72" s="228">
        <f t="shared" si="52"/>
        <v>0</v>
      </c>
      <c r="AQ72" s="228">
        <f t="shared" si="53"/>
        <v>0</v>
      </c>
      <c r="AR72" s="228">
        <f t="shared" si="37"/>
        <v>0</v>
      </c>
      <c r="AS72" s="155"/>
      <c r="AT72" s="151">
        <f t="shared" si="62"/>
        <v>2028</v>
      </c>
      <c r="AU72" s="151">
        <v>10</v>
      </c>
      <c r="AV72" s="228">
        <f t="shared" si="54"/>
        <v>0</v>
      </c>
      <c r="AW72" s="228">
        <f t="shared" si="55"/>
        <v>0</v>
      </c>
      <c r="AX72" s="228">
        <f t="shared" si="56"/>
        <v>0</v>
      </c>
      <c r="AY72" s="228">
        <f t="shared" si="38"/>
        <v>0</v>
      </c>
    </row>
    <row r="73" spans="2:51" ht="15" customHeight="1" x14ac:dyDescent="0.25">
      <c r="B73" s="160" t="str">
        <f t="shared" si="27"/>
        <v xml:space="preserve"> </v>
      </c>
      <c r="C73" s="160" t="str">
        <f t="shared" si="0"/>
        <v xml:space="preserve"> </v>
      </c>
      <c r="D73" s="161" t="str">
        <f t="shared" si="28"/>
        <v xml:space="preserve"> </v>
      </c>
      <c r="E73" s="162" t="str">
        <f t="shared" si="29"/>
        <v xml:space="preserve"> </v>
      </c>
      <c r="F73" s="162" t="str">
        <f t="shared" si="1"/>
        <v xml:space="preserve"> </v>
      </c>
      <c r="G73" s="162" t="str">
        <f t="shared" si="2"/>
        <v xml:space="preserve"> </v>
      </c>
      <c r="H73" s="162" t="str">
        <f t="shared" si="3"/>
        <v xml:space="preserve"> </v>
      </c>
      <c r="I73" s="163" t="str">
        <f t="shared" si="4"/>
        <v xml:space="preserve"> </v>
      </c>
      <c r="J73" s="163" t="str">
        <f t="shared" si="5"/>
        <v xml:space="preserve"> </v>
      </c>
      <c r="K73" s="155"/>
      <c r="L73" s="160" t="str">
        <f t="shared" si="30"/>
        <v xml:space="preserve"> </v>
      </c>
      <c r="M73" s="160" t="str">
        <f t="shared" si="6"/>
        <v xml:space="preserve"> </v>
      </c>
      <c r="N73" s="161" t="str">
        <f t="shared" si="31"/>
        <v xml:space="preserve"> </v>
      </c>
      <c r="O73" s="162" t="str">
        <f t="shared" si="32"/>
        <v xml:space="preserve"> </v>
      </c>
      <c r="P73" s="162" t="str">
        <f t="shared" si="7"/>
        <v xml:space="preserve"> </v>
      </c>
      <c r="Q73" s="162" t="str">
        <f t="shared" si="8"/>
        <v xml:space="preserve"> </v>
      </c>
      <c r="R73" s="162" t="str">
        <f t="shared" si="9"/>
        <v xml:space="preserve"> </v>
      </c>
      <c r="S73" s="163" t="str">
        <f t="shared" si="10"/>
        <v xml:space="preserve"> </v>
      </c>
      <c r="T73" s="163" t="str">
        <f t="shared" si="11"/>
        <v xml:space="preserve"> </v>
      </c>
      <c r="U73" s="155"/>
      <c r="V73" s="160" t="str">
        <f t="shared" si="33"/>
        <v xml:space="preserve"> </v>
      </c>
      <c r="W73" s="160" t="str">
        <f t="shared" si="12"/>
        <v xml:space="preserve"> </v>
      </c>
      <c r="X73" s="161" t="str">
        <f t="shared" si="34"/>
        <v xml:space="preserve"> </v>
      </c>
      <c r="Y73" s="162" t="str">
        <f t="shared" si="35"/>
        <v xml:space="preserve"> </v>
      </c>
      <c r="Z73" s="162" t="str">
        <f t="shared" si="13"/>
        <v xml:space="preserve"> </v>
      </c>
      <c r="AA73" s="162" t="str">
        <f t="shared" si="14"/>
        <v xml:space="preserve"> </v>
      </c>
      <c r="AB73" s="162" t="str">
        <f t="shared" si="15"/>
        <v xml:space="preserve"> </v>
      </c>
      <c r="AC73" s="163" t="str">
        <f t="shared" si="16"/>
        <v xml:space="preserve"> </v>
      </c>
      <c r="AD73" s="163" t="str">
        <f t="shared" si="17"/>
        <v xml:space="preserve"> </v>
      </c>
      <c r="AE73" s="155"/>
      <c r="AF73" s="151">
        <f t="shared" si="60"/>
        <v>2028</v>
      </c>
      <c r="AG73" s="151">
        <v>11</v>
      </c>
      <c r="AH73" s="228">
        <f t="shared" si="48"/>
        <v>0</v>
      </c>
      <c r="AI73" s="228">
        <f t="shared" si="49"/>
        <v>0</v>
      </c>
      <c r="AJ73" s="228">
        <f t="shared" si="50"/>
        <v>0</v>
      </c>
      <c r="AK73" s="228">
        <f t="shared" si="36"/>
        <v>0</v>
      </c>
      <c r="AL73" s="155"/>
      <c r="AM73" s="151">
        <f t="shared" si="61"/>
        <v>2028</v>
      </c>
      <c r="AN73" s="151">
        <v>11</v>
      </c>
      <c r="AO73" s="228">
        <f t="shared" si="51"/>
        <v>0</v>
      </c>
      <c r="AP73" s="228">
        <f t="shared" si="52"/>
        <v>0</v>
      </c>
      <c r="AQ73" s="228">
        <f t="shared" si="53"/>
        <v>0</v>
      </c>
      <c r="AR73" s="228">
        <f t="shared" si="37"/>
        <v>0</v>
      </c>
      <c r="AS73" s="155"/>
      <c r="AT73" s="151">
        <f t="shared" si="62"/>
        <v>2028</v>
      </c>
      <c r="AU73" s="151">
        <v>11</v>
      </c>
      <c r="AV73" s="228">
        <f t="shared" si="54"/>
        <v>0</v>
      </c>
      <c r="AW73" s="228">
        <f t="shared" si="55"/>
        <v>0</v>
      </c>
      <c r="AX73" s="228">
        <f t="shared" si="56"/>
        <v>0</v>
      </c>
      <c r="AY73" s="228">
        <f t="shared" si="38"/>
        <v>0</v>
      </c>
    </row>
    <row r="74" spans="2:51" ht="15" customHeight="1" x14ac:dyDescent="0.25">
      <c r="B74" s="164" t="str">
        <f t="shared" si="27"/>
        <v xml:space="preserve"> </v>
      </c>
      <c r="C74" s="164" t="str">
        <f t="shared" si="0"/>
        <v xml:space="preserve"> </v>
      </c>
      <c r="D74" s="165" t="str">
        <f t="shared" si="28"/>
        <v xml:space="preserve"> </v>
      </c>
      <c r="E74" s="166" t="str">
        <f t="shared" si="29"/>
        <v xml:space="preserve"> </v>
      </c>
      <c r="F74" s="166" t="str">
        <f t="shared" si="1"/>
        <v xml:space="preserve"> </v>
      </c>
      <c r="G74" s="166" t="str">
        <f t="shared" si="2"/>
        <v xml:space="preserve"> </v>
      </c>
      <c r="H74" s="166" t="str">
        <f t="shared" si="3"/>
        <v xml:space="preserve"> </v>
      </c>
      <c r="I74" s="167" t="str">
        <f t="shared" si="4"/>
        <v xml:space="preserve"> </v>
      </c>
      <c r="J74" s="167" t="str">
        <f t="shared" si="5"/>
        <v xml:space="preserve"> </v>
      </c>
      <c r="K74" s="155"/>
      <c r="L74" s="164" t="str">
        <f t="shared" si="30"/>
        <v xml:space="preserve"> </v>
      </c>
      <c r="M74" s="164" t="str">
        <f t="shared" si="6"/>
        <v xml:space="preserve"> </v>
      </c>
      <c r="N74" s="165" t="str">
        <f t="shared" si="31"/>
        <v xml:space="preserve"> </v>
      </c>
      <c r="O74" s="166" t="str">
        <f t="shared" si="32"/>
        <v xml:space="preserve"> </v>
      </c>
      <c r="P74" s="166" t="str">
        <f t="shared" si="7"/>
        <v xml:space="preserve"> </v>
      </c>
      <c r="Q74" s="166" t="str">
        <f t="shared" si="8"/>
        <v xml:space="preserve"> </v>
      </c>
      <c r="R74" s="166" t="str">
        <f t="shared" si="9"/>
        <v xml:space="preserve"> </v>
      </c>
      <c r="S74" s="167" t="str">
        <f t="shared" si="10"/>
        <v xml:space="preserve"> </v>
      </c>
      <c r="T74" s="167" t="str">
        <f t="shared" si="11"/>
        <v xml:space="preserve"> </v>
      </c>
      <c r="U74" s="155"/>
      <c r="V74" s="164" t="str">
        <f t="shared" si="33"/>
        <v xml:space="preserve"> </v>
      </c>
      <c r="W74" s="164" t="str">
        <f t="shared" si="12"/>
        <v xml:space="preserve"> </v>
      </c>
      <c r="X74" s="165" t="str">
        <f t="shared" si="34"/>
        <v xml:space="preserve"> </v>
      </c>
      <c r="Y74" s="166" t="str">
        <f t="shared" si="35"/>
        <v xml:space="preserve"> </v>
      </c>
      <c r="Z74" s="166" t="str">
        <f t="shared" si="13"/>
        <v xml:space="preserve"> </v>
      </c>
      <c r="AA74" s="166" t="str">
        <f t="shared" si="14"/>
        <v xml:space="preserve"> </v>
      </c>
      <c r="AB74" s="166" t="str">
        <f t="shared" si="15"/>
        <v xml:space="preserve"> </v>
      </c>
      <c r="AC74" s="167" t="str">
        <f t="shared" si="16"/>
        <v xml:space="preserve"> </v>
      </c>
      <c r="AD74" s="167" t="str">
        <f t="shared" si="17"/>
        <v xml:space="preserve"> </v>
      </c>
      <c r="AE74" s="155"/>
      <c r="AF74" s="151">
        <f t="shared" si="60"/>
        <v>2028</v>
      </c>
      <c r="AG74" s="151">
        <v>12</v>
      </c>
      <c r="AH74" s="228">
        <f t="shared" si="48"/>
        <v>0</v>
      </c>
      <c r="AI74" s="228">
        <f t="shared" si="49"/>
        <v>0</v>
      </c>
      <c r="AJ74" s="228">
        <f t="shared" si="50"/>
        <v>0</v>
      </c>
      <c r="AK74" s="228">
        <f t="shared" si="36"/>
        <v>0</v>
      </c>
      <c r="AL74" s="155"/>
      <c r="AM74" s="151">
        <f t="shared" si="61"/>
        <v>2028</v>
      </c>
      <c r="AN74" s="151">
        <v>12</v>
      </c>
      <c r="AO74" s="228">
        <f t="shared" si="51"/>
        <v>0</v>
      </c>
      <c r="AP74" s="228">
        <f t="shared" si="52"/>
        <v>0</v>
      </c>
      <c r="AQ74" s="228">
        <f t="shared" si="53"/>
        <v>0</v>
      </c>
      <c r="AR74" s="228">
        <f t="shared" si="37"/>
        <v>0</v>
      </c>
      <c r="AS74" s="155"/>
      <c r="AT74" s="151">
        <f t="shared" si="62"/>
        <v>2028</v>
      </c>
      <c r="AU74" s="151">
        <v>12</v>
      </c>
      <c r="AV74" s="228">
        <f t="shared" si="54"/>
        <v>0</v>
      </c>
      <c r="AW74" s="228">
        <f t="shared" si="55"/>
        <v>0</v>
      </c>
      <c r="AX74" s="228">
        <f t="shared" si="56"/>
        <v>0</v>
      </c>
      <c r="AY74" s="228">
        <f t="shared" si="38"/>
        <v>0</v>
      </c>
    </row>
    <row r="75" spans="2:51" ht="15" customHeight="1" x14ac:dyDescent="0.25">
      <c r="B75" s="156" t="str">
        <f t="shared" si="27"/>
        <v xml:space="preserve"> </v>
      </c>
      <c r="C75" s="156" t="str">
        <f t="shared" si="0"/>
        <v xml:space="preserve"> </v>
      </c>
      <c r="D75" s="157" t="str">
        <f t="shared" si="28"/>
        <v xml:space="preserve"> </v>
      </c>
      <c r="E75" s="158" t="str">
        <f t="shared" si="29"/>
        <v xml:space="preserve"> </v>
      </c>
      <c r="F75" s="158" t="str">
        <f t="shared" si="1"/>
        <v xml:space="preserve"> </v>
      </c>
      <c r="G75" s="158" t="str">
        <f t="shared" si="2"/>
        <v xml:space="preserve"> </v>
      </c>
      <c r="H75" s="158" t="str">
        <f t="shared" si="3"/>
        <v xml:space="preserve"> </v>
      </c>
      <c r="I75" s="159" t="str">
        <f t="shared" si="4"/>
        <v xml:space="preserve"> </v>
      </c>
      <c r="J75" s="159" t="str">
        <f t="shared" si="5"/>
        <v xml:space="preserve"> </v>
      </c>
      <c r="K75" s="155"/>
      <c r="L75" s="156" t="str">
        <f t="shared" si="30"/>
        <v xml:space="preserve"> </v>
      </c>
      <c r="M75" s="156" t="str">
        <f t="shared" si="6"/>
        <v xml:space="preserve"> </v>
      </c>
      <c r="N75" s="157" t="str">
        <f t="shared" si="31"/>
        <v xml:space="preserve"> </v>
      </c>
      <c r="O75" s="158" t="str">
        <f t="shared" si="32"/>
        <v xml:space="preserve"> </v>
      </c>
      <c r="P75" s="158" t="str">
        <f t="shared" si="7"/>
        <v xml:space="preserve"> </v>
      </c>
      <c r="Q75" s="158" t="str">
        <f t="shared" si="8"/>
        <v xml:space="preserve"> </v>
      </c>
      <c r="R75" s="158" t="str">
        <f t="shared" si="9"/>
        <v xml:space="preserve"> </v>
      </c>
      <c r="S75" s="159" t="str">
        <f t="shared" si="10"/>
        <v xml:space="preserve"> </v>
      </c>
      <c r="T75" s="159" t="str">
        <f t="shared" si="11"/>
        <v xml:space="preserve"> </v>
      </c>
      <c r="U75" s="155"/>
      <c r="V75" s="156" t="str">
        <f t="shared" si="33"/>
        <v xml:space="preserve"> </v>
      </c>
      <c r="W75" s="156" t="str">
        <f t="shared" si="12"/>
        <v xml:space="preserve"> </v>
      </c>
      <c r="X75" s="157" t="str">
        <f t="shared" si="34"/>
        <v xml:space="preserve"> </v>
      </c>
      <c r="Y75" s="158" t="str">
        <f t="shared" si="35"/>
        <v xml:space="preserve"> </v>
      </c>
      <c r="Z75" s="158" t="str">
        <f t="shared" si="13"/>
        <v xml:space="preserve"> </v>
      </c>
      <c r="AA75" s="158" t="str">
        <f t="shared" si="14"/>
        <v xml:space="preserve"> </v>
      </c>
      <c r="AB75" s="158" t="str">
        <f t="shared" si="15"/>
        <v xml:space="preserve"> </v>
      </c>
      <c r="AC75" s="159" t="str">
        <f t="shared" si="16"/>
        <v xml:space="preserve"> </v>
      </c>
      <c r="AD75" s="159" t="str">
        <f t="shared" si="17"/>
        <v xml:space="preserve"> </v>
      </c>
      <c r="AE75" s="155"/>
      <c r="AL75" s="155"/>
      <c r="AS75" s="155"/>
    </row>
    <row r="76" spans="2:51" ht="15" customHeight="1" x14ac:dyDescent="0.25">
      <c r="B76" s="160" t="str">
        <f t="shared" si="27"/>
        <v xml:space="preserve"> </v>
      </c>
      <c r="C76" s="160" t="str">
        <f t="shared" si="0"/>
        <v xml:space="preserve"> </v>
      </c>
      <c r="D76" s="161" t="str">
        <f t="shared" si="28"/>
        <v xml:space="preserve"> </v>
      </c>
      <c r="E76" s="162" t="str">
        <f t="shared" si="29"/>
        <v xml:space="preserve"> </v>
      </c>
      <c r="F76" s="162" t="str">
        <f t="shared" si="1"/>
        <v xml:space="preserve"> </v>
      </c>
      <c r="G76" s="162" t="str">
        <f t="shared" si="2"/>
        <v xml:space="preserve"> </v>
      </c>
      <c r="H76" s="162" t="str">
        <f t="shared" si="3"/>
        <v xml:space="preserve"> </v>
      </c>
      <c r="I76" s="163" t="str">
        <f t="shared" si="4"/>
        <v xml:space="preserve"> </v>
      </c>
      <c r="J76" s="163" t="str">
        <f t="shared" si="5"/>
        <v xml:space="preserve"> </v>
      </c>
      <c r="K76" s="155"/>
      <c r="L76" s="160" t="str">
        <f t="shared" si="30"/>
        <v xml:space="preserve"> </v>
      </c>
      <c r="M76" s="160" t="str">
        <f t="shared" si="6"/>
        <v xml:space="preserve"> </v>
      </c>
      <c r="N76" s="161" t="str">
        <f t="shared" si="31"/>
        <v xml:space="preserve"> </v>
      </c>
      <c r="O76" s="162" t="str">
        <f t="shared" si="32"/>
        <v xml:space="preserve"> </v>
      </c>
      <c r="P76" s="162" t="str">
        <f t="shared" si="7"/>
        <v xml:space="preserve"> </v>
      </c>
      <c r="Q76" s="162" t="str">
        <f t="shared" si="8"/>
        <v xml:space="preserve"> </v>
      </c>
      <c r="R76" s="162" t="str">
        <f t="shared" si="9"/>
        <v xml:space="preserve"> </v>
      </c>
      <c r="S76" s="163" t="str">
        <f t="shared" si="10"/>
        <v xml:space="preserve"> </v>
      </c>
      <c r="T76" s="163" t="str">
        <f t="shared" si="11"/>
        <v xml:space="preserve"> </v>
      </c>
      <c r="U76" s="155"/>
      <c r="V76" s="160" t="str">
        <f t="shared" si="33"/>
        <v xml:space="preserve"> </v>
      </c>
      <c r="W76" s="160" t="str">
        <f t="shared" si="12"/>
        <v xml:space="preserve"> </v>
      </c>
      <c r="X76" s="161" t="str">
        <f t="shared" si="34"/>
        <v xml:space="preserve"> </v>
      </c>
      <c r="Y76" s="162" t="str">
        <f t="shared" si="35"/>
        <v xml:space="preserve"> </v>
      </c>
      <c r="Z76" s="162" t="str">
        <f t="shared" si="13"/>
        <v xml:space="preserve"> </v>
      </c>
      <c r="AA76" s="162" t="str">
        <f t="shared" si="14"/>
        <v xml:space="preserve"> </v>
      </c>
      <c r="AB76" s="162" t="str">
        <f t="shared" si="15"/>
        <v xml:space="preserve"> </v>
      </c>
      <c r="AC76" s="163" t="str">
        <f t="shared" si="16"/>
        <v xml:space="preserve"> </v>
      </c>
      <c r="AD76" s="163" t="str">
        <f t="shared" si="17"/>
        <v xml:space="preserve"> </v>
      </c>
      <c r="AE76" s="155"/>
    </row>
    <row r="77" spans="2:51" ht="15" customHeight="1" x14ac:dyDescent="0.25">
      <c r="B77" s="160" t="str">
        <f t="shared" si="27"/>
        <v xml:space="preserve"> </v>
      </c>
      <c r="C77" s="160" t="str">
        <f t="shared" si="0"/>
        <v xml:space="preserve"> </v>
      </c>
      <c r="D77" s="161" t="str">
        <f t="shared" si="28"/>
        <v xml:space="preserve"> </v>
      </c>
      <c r="E77" s="162" t="str">
        <f t="shared" si="29"/>
        <v xml:space="preserve"> </v>
      </c>
      <c r="F77" s="162" t="str">
        <f t="shared" si="1"/>
        <v xml:space="preserve"> </v>
      </c>
      <c r="G77" s="162" t="str">
        <f t="shared" si="2"/>
        <v xml:space="preserve"> </v>
      </c>
      <c r="H77" s="162" t="str">
        <f t="shared" si="3"/>
        <v xml:space="preserve"> </v>
      </c>
      <c r="I77" s="163" t="str">
        <f t="shared" si="4"/>
        <v xml:space="preserve"> </v>
      </c>
      <c r="J77" s="163" t="str">
        <f t="shared" si="5"/>
        <v xml:space="preserve"> </v>
      </c>
      <c r="L77" s="160" t="str">
        <f t="shared" si="30"/>
        <v xml:space="preserve"> </v>
      </c>
      <c r="M77" s="160" t="str">
        <f t="shared" si="6"/>
        <v xml:space="preserve"> </v>
      </c>
      <c r="N77" s="161" t="str">
        <f t="shared" si="31"/>
        <v xml:space="preserve"> </v>
      </c>
      <c r="O77" s="162" t="str">
        <f t="shared" si="32"/>
        <v xml:space="preserve"> </v>
      </c>
      <c r="P77" s="162" t="str">
        <f t="shared" si="7"/>
        <v xml:space="preserve"> </v>
      </c>
      <c r="Q77" s="162" t="str">
        <f t="shared" si="8"/>
        <v xml:space="preserve"> </v>
      </c>
      <c r="R77" s="162" t="str">
        <f t="shared" si="9"/>
        <v xml:space="preserve"> </v>
      </c>
      <c r="S77" s="163" t="str">
        <f t="shared" si="10"/>
        <v xml:space="preserve"> </v>
      </c>
      <c r="T77" s="163" t="str">
        <f t="shared" si="11"/>
        <v xml:space="preserve"> </v>
      </c>
      <c r="U77" s="155"/>
      <c r="V77" s="160" t="str">
        <f t="shared" si="33"/>
        <v xml:space="preserve"> </v>
      </c>
      <c r="W77" s="160" t="str">
        <f t="shared" si="12"/>
        <v xml:space="preserve"> </v>
      </c>
      <c r="X77" s="161" t="str">
        <f t="shared" si="34"/>
        <v xml:space="preserve"> </v>
      </c>
      <c r="Y77" s="162" t="str">
        <f t="shared" si="35"/>
        <v xml:space="preserve"> </v>
      </c>
      <c r="Z77" s="162" t="str">
        <f t="shared" si="13"/>
        <v xml:space="preserve"> </v>
      </c>
      <c r="AA77" s="162" t="str">
        <f t="shared" si="14"/>
        <v xml:space="preserve"> </v>
      </c>
      <c r="AB77" s="162" t="str">
        <f t="shared" si="15"/>
        <v xml:space="preserve"> </v>
      </c>
      <c r="AC77" s="163" t="str">
        <f t="shared" si="16"/>
        <v xml:space="preserve"> </v>
      </c>
      <c r="AD77" s="163" t="str">
        <f t="shared" si="17"/>
        <v xml:space="preserve"> </v>
      </c>
      <c r="AE77" s="155"/>
    </row>
    <row r="78" spans="2:51" ht="15" customHeight="1" x14ac:dyDescent="0.25">
      <c r="B78" s="160" t="str">
        <f t="shared" si="27"/>
        <v xml:space="preserve"> </v>
      </c>
      <c r="C78" s="160" t="str">
        <f t="shared" si="0"/>
        <v xml:space="preserve"> </v>
      </c>
      <c r="D78" s="161" t="str">
        <f t="shared" si="28"/>
        <v xml:space="preserve"> </v>
      </c>
      <c r="E78" s="162" t="str">
        <f t="shared" si="29"/>
        <v xml:space="preserve"> </v>
      </c>
      <c r="F78" s="162" t="str">
        <f t="shared" si="1"/>
        <v xml:space="preserve"> </v>
      </c>
      <c r="G78" s="162" t="str">
        <f t="shared" si="2"/>
        <v xml:space="preserve"> </v>
      </c>
      <c r="H78" s="162" t="str">
        <f t="shared" si="3"/>
        <v xml:space="preserve"> </v>
      </c>
      <c r="I78" s="163" t="str">
        <f t="shared" si="4"/>
        <v xml:space="preserve"> </v>
      </c>
      <c r="J78" s="163" t="str">
        <f t="shared" si="5"/>
        <v xml:space="preserve"> </v>
      </c>
      <c r="L78" s="160" t="str">
        <f t="shared" si="30"/>
        <v xml:space="preserve"> </v>
      </c>
      <c r="M78" s="160" t="str">
        <f t="shared" si="6"/>
        <v xml:space="preserve"> </v>
      </c>
      <c r="N78" s="161" t="str">
        <f t="shared" si="31"/>
        <v xml:space="preserve"> </v>
      </c>
      <c r="O78" s="162" t="str">
        <f t="shared" si="32"/>
        <v xml:space="preserve"> </v>
      </c>
      <c r="P78" s="162" t="str">
        <f t="shared" si="7"/>
        <v xml:space="preserve"> </v>
      </c>
      <c r="Q78" s="162" t="str">
        <f t="shared" si="8"/>
        <v xml:space="preserve"> </v>
      </c>
      <c r="R78" s="162" t="str">
        <f t="shared" si="9"/>
        <v xml:space="preserve"> </v>
      </c>
      <c r="S78" s="163" t="str">
        <f t="shared" si="10"/>
        <v xml:space="preserve"> </v>
      </c>
      <c r="T78" s="163" t="str">
        <f t="shared" si="11"/>
        <v xml:space="preserve"> </v>
      </c>
      <c r="U78" s="155"/>
      <c r="V78" s="160" t="str">
        <f t="shared" si="33"/>
        <v xml:space="preserve"> </v>
      </c>
      <c r="W78" s="160" t="str">
        <f t="shared" si="12"/>
        <v xml:space="preserve"> </v>
      </c>
      <c r="X78" s="161" t="str">
        <f t="shared" si="34"/>
        <v xml:space="preserve"> </v>
      </c>
      <c r="Y78" s="162" t="str">
        <f t="shared" si="35"/>
        <v xml:space="preserve"> </v>
      </c>
      <c r="Z78" s="162" t="str">
        <f t="shared" si="13"/>
        <v xml:space="preserve"> </v>
      </c>
      <c r="AA78" s="162" t="str">
        <f t="shared" si="14"/>
        <v xml:space="preserve"> </v>
      </c>
      <c r="AB78" s="162" t="str">
        <f t="shared" si="15"/>
        <v xml:space="preserve"> </v>
      </c>
      <c r="AC78" s="163" t="str">
        <f t="shared" si="16"/>
        <v xml:space="preserve"> </v>
      </c>
      <c r="AD78" s="163" t="str">
        <f t="shared" si="17"/>
        <v xml:space="preserve"> </v>
      </c>
      <c r="AE78" s="155"/>
    </row>
    <row r="79" spans="2:51" ht="15" customHeight="1" x14ac:dyDescent="0.25">
      <c r="B79" s="164" t="str">
        <f t="shared" si="27"/>
        <v xml:space="preserve"> </v>
      </c>
      <c r="C79" s="164" t="str">
        <f t="shared" ref="C79:C142" si="63">+IF(E79=" "," ",I$10+I$9+1-B79)</f>
        <v xml:space="preserve"> </v>
      </c>
      <c r="D79" s="165" t="str">
        <f t="shared" si="28"/>
        <v xml:space="preserve"> </v>
      </c>
      <c r="E79" s="166" t="str">
        <f t="shared" si="29"/>
        <v xml:space="preserve"> </v>
      </c>
      <c r="F79" s="166" t="str">
        <f t="shared" ref="F79:F142" si="64">+IF(E79=" "," ",ROUND(E79*AK$11,8))</f>
        <v xml:space="preserve"> </v>
      </c>
      <c r="G79" s="166" t="str">
        <f t="shared" ref="G79:G108" si="65">+IF(E79=" "," ",H79-F79)</f>
        <v xml:space="preserve"> </v>
      </c>
      <c r="H79" s="166" t="str">
        <f t="shared" ref="H79:H142" si="66">+IF(E79=" "," ",IF(B79&gt;I$9,AK$10,F79))</f>
        <v xml:space="preserve"> </v>
      </c>
      <c r="I79" s="167" t="str">
        <f t="shared" ref="I79:I108" si="67">IF(D79=" "," ",+YEAR(D79))</f>
        <v xml:space="preserve"> </v>
      </c>
      <c r="J79" s="167" t="str">
        <f t="shared" ref="J79:J108" si="68">IF(D79=" "," ",+MONTH(D79))</f>
        <v xml:space="preserve"> </v>
      </c>
      <c r="L79" s="164" t="str">
        <f t="shared" si="30"/>
        <v xml:space="preserve"> </v>
      </c>
      <c r="M79" s="164" t="str">
        <f t="shared" ref="M79:M142" si="69">+IF(O79=" "," ",S$10+S$9+1-L79)</f>
        <v xml:space="preserve"> </v>
      </c>
      <c r="N79" s="165" t="str">
        <f t="shared" si="31"/>
        <v xml:space="preserve"> </v>
      </c>
      <c r="O79" s="166" t="str">
        <f t="shared" si="32"/>
        <v xml:space="preserve"> </v>
      </c>
      <c r="P79" s="166" t="str">
        <f t="shared" ref="P79:P142" si="70">+IF(O79=" "," ",ROUND(O79*AR$11,8))</f>
        <v xml:space="preserve"> </v>
      </c>
      <c r="Q79" s="166" t="str">
        <f t="shared" ref="Q79:Q142" si="71">+IF(O79=" "," ",R79-P79)</f>
        <v xml:space="preserve"> </v>
      </c>
      <c r="R79" s="166" t="str">
        <f t="shared" ref="R79:R142" si="72">+IF(O79=" "," ",IF(L79&gt;S$9,AR$10,P79))</f>
        <v xml:space="preserve"> </v>
      </c>
      <c r="S79" s="167" t="str">
        <f t="shared" ref="S79:S142" si="73">IF(N79=" "," ",+YEAR(N79))</f>
        <v xml:space="preserve"> </v>
      </c>
      <c r="T79" s="167" t="str">
        <f t="shared" ref="T79:T142" si="74">IF(N79=" "," ",+MONTH(N79))</f>
        <v xml:space="preserve"> </v>
      </c>
      <c r="U79" s="155"/>
      <c r="V79" s="164" t="str">
        <f t="shared" si="33"/>
        <v xml:space="preserve"> </v>
      </c>
      <c r="W79" s="164" t="str">
        <f t="shared" ref="W79:W142" si="75">+IF(Y79=" "," ",AC$10+AC$9+1-V79)</f>
        <v xml:space="preserve"> </v>
      </c>
      <c r="X79" s="165" t="str">
        <f t="shared" si="34"/>
        <v xml:space="preserve"> </v>
      </c>
      <c r="Y79" s="166" t="str">
        <f t="shared" si="35"/>
        <v xml:space="preserve"> </v>
      </c>
      <c r="Z79" s="166" t="str">
        <f t="shared" ref="Z79:Z142" si="76">+IF(Y79=" "," ",ROUND(Y79*AY$11,8))</f>
        <v xml:space="preserve"> </v>
      </c>
      <c r="AA79" s="166" t="str">
        <f t="shared" ref="AA79:AA142" si="77">+IF(Y79=" "," ",AB79-Z79)</f>
        <v xml:space="preserve"> </v>
      </c>
      <c r="AB79" s="166" t="str">
        <f t="shared" ref="AB79:AB142" si="78">+IF(Y79=" "," ",IF(V79&gt;AC$9,AY$10,Z79))</f>
        <v xml:space="preserve"> </v>
      </c>
      <c r="AC79" s="167" t="str">
        <f t="shared" ref="AC79:AC142" si="79">IF(X79=" "," ",+YEAR(X79))</f>
        <v xml:space="preserve"> </v>
      </c>
      <c r="AD79" s="167" t="str">
        <f t="shared" ref="AD79:AD142" si="80">IF(X79=" "," ",+MONTH(X79))</f>
        <v xml:space="preserve"> </v>
      </c>
      <c r="AE79" s="155"/>
    </row>
    <row r="80" spans="2:51" ht="15" customHeight="1" x14ac:dyDescent="0.25">
      <c r="B80" s="156" t="str">
        <f t="shared" ref="B80:B109" si="81">IF(E80=" "," ",B79+1)</f>
        <v xml:space="preserve"> </v>
      </c>
      <c r="C80" s="156" t="str">
        <f t="shared" si="63"/>
        <v xml:space="preserve"> </v>
      </c>
      <c r="D80" s="157" t="str">
        <f t="shared" ref="D80:D143" si="82">+IF(E80=" "," ",DATE(YEAR(D79),MONTH(D79)+I$8,DAY(D79)))</f>
        <v xml:space="preserve"> </v>
      </c>
      <c r="E80" s="158" t="str">
        <f t="shared" ref="E80:E109" si="83">+IF(E79=" "," ",IF((E79-G79)&gt;1,E79-G79," "))</f>
        <v xml:space="preserve"> </v>
      </c>
      <c r="F80" s="158" t="str">
        <f t="shared" si="64"/>
        <v xml:space="preserve"> </v>
      </c>
      <c r="G80" s="158" t="str">
        <f t="shared" si="65"/>
        <v xml:space="preserve"> </v>
      </c>
      <c r="H80" s="158" t="str">
        <f t="shared" si="66"/>
        <v xml:space="preserve"> </v>
      </c>
      <c r="I80" s="159" t="str">
        <f t="shared" si="67"/>
        <v xml:space="preserve"> </v>
      </c>
      <c r="J80" s="159" t="str">
        <f t="shared" si="68"/>
        <v xml:space="preserve"> </v>
      </c>
      <c r="L80" s="156" t="str">
        <f t="shared" ref="L80:L143" si="84">IF(O80=" "," ",L79+1)</f>
        <v xml:space="preserve"> </v>
      </c>
      <c r="M80" s="156" t="str">
        <f t="shared" si="69"/>
        <v xml:space="preserve"> </v>
      </c>
      <c r="N80" s="157" t="str">
        <f t="shared" ref="N80:N143" si="85">+IF(O80=" "," ",DATE(YEAR(N79),MONTH(N79)+S$8,DAY(N79)))</f>
        <v xml:space="preserve"> </v>
      </c>
      <c r="O80" s="158" t="str">
        <f t="shared" ref="O80:O143" si="86">+IF(O79=" "," ",IF((O79-Q79)&gt;1,O79-Q79," "))</f>
        <v xml:space="preserve"> </v>
      </c>
      <c r="P80" s="158" t="str">
        <f t="shared" si="70"/>
        <v xml:space="preserve"> </v>
      </c>
      <c r="Q80" s="158" t="str">
        <f t="shared" si="71"/>
        <v xml:space="preserve"> </v>
      </c>
      <c r="R80" s="158" t="str">
        <f t="shared" si="72"/>
        <v xml:space="preserve"> </v>
      </c>
      <c r="S80" s="159" t="str">
        <f t="shared" si="73"/>
        <v xml:space="preserve"> </v>
      </c>
      <c r="T80" s="159" t="str">
        <f t="shared" si="74"/>
        <v xml:space="preserve"> </v>
      </c>
      <c r="U80" s="155"/>
      <c r="V80" s="156" t="str">
        <f t="shared" ref="V80:V143" si="87">IF(Y80=" "," ",V79+1)</f>
        <v xml:space="preserve"> </v>
      </c>
      <c r="W80" s="156" t="str">
        <f t="shared" si="75"/>
        <v xml:space="preserve"> </v>
      </c>
      <c r="X80" s="157" t="str">
        <f t="shared" ref="X80:X143" si="88">+IF(Y80=" "," ",DATE(YEAR(X79),MONTH(X79)+AC$8,DAY(X79)))</f>
        <v xml:space="preserve"> </v>
      </c>
      <c r="Y80" s="158" t="str">
        <f t="shared" ref="Y80:Y143" si="89">+IF(Y79=" "," ",IF((Y79-AA79)&gt;1,Y79-AA79," "))</f>
        <v xml:space="preserve"> </v>
      </c>
      <c r="Z80" s="158" t="str">
        <f t="shared" si="76"/>
        <v xml:space="preserve"> </v>
      </c>
      <c r="AA80" s="158" t="str">
        <f t="shared" si="77"/>
        <v xml:space="preserve"> </v>
      </c>
      <c r="AB80" s="158" t="str">
        <f t="shared" si="78"/>
        <v xml:space="preserve"> </v>
      </c>
      <c r="AC80" s="159" t="str">
        <f t="shared" si="79"/>
        <v xml:space="preserve"> </v>
      </c>
      <c r="AD80" s="159" t="str">
        <f t="shared" si="80"/>
        <v xml:space="preserve"> </v>
      </c>
      <c r="AE80" s="155"/>
    </row>
    <row r="81" spans="2:31" ht="15" customHeight="1" x14ac:dyDescent="0.25">
      <c r="B81" s="160" t="str">
        <f t="shared" si="81"/>
        <v xml:space="preserve"> </v>
      </c>
      <c r="C81" s="160" t="str">
        <f t="shared" si="63"/>
        <v xml:space="preserve"> </v>
      </c>
      <c r="D81" s="161" t="str">
        <f t="shared" si="82"/>
        <v xml:space="preserve"> </v>
      </c>
      <c r="E81" s="162" t="str">
        <f t="shared" si="83"/>
        <v xml:space="preserve"> </v>
      </c>
      <c r="F81" s="162" t="str">
        <f t="shared" si="64"/>
        <v xml:space="preserve"> </v>
      </c>
      <c r="G81" s="162" t="str">
        <f t="shared" si="65"/>
        <v xml:space="preserve"> </v>
      </c>
      <c r="H81" s="162" t="str">
        <f t="shared" si="66"/>
        <v xml:space="preserve"> </v>
      </c>
      <c r="I81" s="163" t="str">
        <f t="shared" si="67"/>
        <v xml:space="preserve"> </v>
      </c>
      <c r="J81" s="163" t="str">
        <f t="shared" si="68"/>
        <v xml:space="preserve"> </v>
      </c>
      <c r="L81" s="160" t="str">
        <f t="shared" si="84"/>
        <v xml:space="preserve"> </v>
      </c>
      <c r="M81" s="160" t="str">
        <f t="shared" si="69"/>
        <v xml:space="preserve"> </v>
      </c>
      <c r="N81" s="161" t="str">
        <f t="shared" si="85"/>
        <v xml:space="preserve"> </v>
      </c>
      <c r="O81" s="162" t="str">
        <f t="shared" si="86"/>
        <v xml:space="preserve"> </v>
      </c>
      <c r="P81" s="162" t="str">
        <f t="shared" si="70"/>
        <v xml:space="preserve"> </v>
      </c>
      <c r="Q81" s="162" t="str">
        <f t="shared" si="71"/>
        <v xml:space="preserve"> </v>
      </c>
      <c r="R81" s="162" t="str">
        <f t="shared" si="72"/>
        <v xml:space="preserve"> </v>
      </c>
      <c r="S81" s="163" t="str">
        <f t="shared" si="73"/>
        <v xml:space="preserve"> </v>
      </c>
      <c r="T81" s="163" t="str">
        <f t="shared" si="74"/>
        <v xml:space="preserve"> </v>
      </c>
      <c r="U81" s="155"/>
      <c r="V81" s="160" t="str">
        <f t="shared" si="87"/>
        <v xml:space="preserve"> </v>
      </c>
      <c r="W81" s="160" t="str">
        <f t="shared" si="75"/>
        <v xml:space="preserve"> </v>
      </c>
      <c r="X81" s="161" t="str">
        <f t="shared" si="88"/>
        <v xml:space="preserve"> </v>
      </c>
      <c r="Y81" s="162" t="str">
        <f t="shared" si="89"/>
        <v xml:space="preserve"> </v>
      </c>
      <c r="Z81" s="162" t="str">
        <f t="shared" si="76"/>
        <v xml:space="preserve"> </v>
      </c>
      <c r="AA81" s="162" t="str">
        <f t="shared" si="77"/>
        <v xml:space="preserve"> </v>
      </c>
      <c r="AB81" s="162" t="str">
        <f t="shared" si="78"/>
        <v xml:space="preserve"> </v>
      </c>
      <c r="AC81" s="163" t="str">
        <f t="shared" si="79"/>
        <v xml:space="preserve"> </v>
      </c>
      <c r="AD81" s="163" t="str">
        <f t="shared" si="80"/>
        <v xml:space="preserve"> </v>
      </c>
      <c r="AE81" s="155"/>
    </row>
    <row r="82" spans="2:31" ht="15" customHeight="1" x14ac:dyDescent="0.25">
      <c r="B82" s="160" t="str">
        <f t="shared" si="81"/>
        <v xml:space="preserve"> </v>
      </c>
      <c r="C82" s="160" t="str">
        <f t="shared" si="63"/>
        <v xml:space="preserve"> </v>
      </c>
      <c r="D82" s="161" t="str">
        <f t="shared" si="82"/>
        <v xml:space="preserve"> </v>
      </c>
      <c r="E82" s="162" t="str">
        <f t="shared" si="83"/>
        <v xml:space="preserve"> </v>
      </c>
      <c r="F82" s="162" t="str">
        <f t="shared" si="64"/>
        <v xml:space="preserve"> </v>
      </c>
      <c r="G82" s="162" t="str">
        <f t="shared" si="65"/>
        <v xml:space="preserve"> </v>
      </c>
      <c r="H82" s="162" t="str">
        <f t="shared" si="66"/>
        <v xml:space="preserve"> </v>
      </c>
      <c r="I82" s="163" t="str">
        <f t="shared" si="67"/>
        <v xml:space="preserve"> </v>
      </c>
      <c r="J82" s="163" t="str">
        <f t="shared" si="68"/>
        <v xml:space="preserve"> </v>
      </c>
      <c r="L82" s="160" t="str">
        <f t="shared" si="84"/>
        <v xml:space="preserve"> </v>
      </c>
      <c r="M82" s="160" t="str">
        <f t="shared" si="69"/>
        <v xml:space="preserve"> </v>
      </c>
      <c r="N82" s="161" t="str">
        <f t="shared" si="85"/>
        <v xml:space="preserve"> </v>
      </c>
      <c r="O82" s="162" t="str">
        <f t="shared" si="86"/>
        <v xml:space="preserve"> </v>
      </c>
      <c r="P82" s="162" t="str">
        <f t="shared" si="70"/>
        <v xml:space="preserve"> </v>
      </c>
      <c r="Q82" s="162" t="str">
        <f t="shared" si="71"/>
        <v xml:space="preserve"> </v>
      </c>
      <c r="R82" s="162" t="str">
        <f t="shared" si="72"/>
        <v xml:space="preserve"> </v>
      </c>
      <c r="S82" s="163" t="str">
        <f t="shared" si="73"/>
        <v xml:space="preserve"> </v>
      </c>
      <c r="T82" s="163" t="str">
        <f t="shared" si="74"/>
        <v xml:space="preserve"> </v>
      </c>
      <c r="U82" s="155"/>
      <c r="V82" s="160" t="str">
        <f t="shared" si="87"/>
        <v xml:space="preserve"> </v>
      </c>
      <c r="W82" s="160" t="str">
        <f t="shared" si="75"/>
        <v xml:space="preserve"> </v>
      </c>
      <c r="X82" s="161" t="str">
        <f t="shared" si="88"/>
        <v xml:space="preserve"> </v>
      </c>
      <c r="Y82" s="162" t="str">
        <f t="shared" si="89"/>
        <v xml:space="preserve"> </v>
      </c>
      <c r="Z82" s="162" t="str">
        <f t="shared" si="76"/>
        <v xml:space="preserve"> </v>
      </c>
      <c r="AA82" s="162" t="str">
        <f t="shared" si="77"/>
        <v xml:space="preserve"> </v>
      </c>
      <c r="AB82" s="162" t="str">
        <f t="shared" si="78"/>
        <v xml:space="preserve"> </v>
      </c>
      <c r="AC82" s="163" t="str">
        <f t="shared" si="79"/>
        <v xml:space="preserve"> </v>
      </c>
      <c r="AD82" s="163" t="str">
        <f t="shared" si="80"/>
        <v xml:space="preserve"> </v>
      </c>
      <c r="AE82" s="155"/>
    </row>
    <row r="83" spans="2:31" ht="15" customHeight="1" x14ac:dyDescent="0.25">
      <c r="B83" s="160" t="str">
        <f t="shared" si="81"/>
        <v xml:space="preserve"> </v>
      </c>
      <c r="C83" s="160" t="str">
        <f t="shared" si="63"/>
        <v xml:space="preserve"> </v>
      </c>
      <c r="D83" s="161" t="str">
        <f t="shared" si="82"/>
        <v xml:space="preserve"> </v>
      </c>
      <c r="E83" s="162" t="str">
        <f t="shared" si="83"/>
        <v xml:space="preserve"> </v>
      </c>
      <c r="F83" s="162" t="str">
        <f t="shared" si="64"/>
        <v xml:space="preserve"> </v>
      </c>
      <c r="G83" s="162" t="str">
        <f t="shared" si="65"/>
        <v xml:space="preserve"> </v>
      </c>
      <c r="H83" s="162" t="str">
        <f t="shared" si="66"/>
        <v xml:space="preserve"> </v>
      </c>
      <c r="I83" s="163" t="str">
        <f t="shared" si="67"/>
        <v xml:space="preserve"> </v>
      </c>
      <c r="J83" s="163" t="str">
        <f t="shared" si="68"/>
        <v xml:space="preserve"> </v>
      </c>
      <c r="L83" s="160" t="str">
        <f t="shared" si="84"/>
        <v xml:space="preserve"> </v>
      </c>
      <c r="M83" s="160" t="str">
        <f t="shared" si="69"/>
        <v xml:space="preserve"> </v>
      </c>
      <c r="N83" s="161" t="str">
        <f t="shared" si="85"/>
        <v xml:space="preserve"> </v>
      </c>
      <c r="O83" s="162" t="str">
        <f t="shared" si="86"/>
        <v xml:space="preserve"> </v>
      </c>
      <c r="P83" s="162" t="str">
        <f t="shared" si="70"/>
        <v xml:space="preserve"> </v>
      </c>
      <c r="Q83" s="162" t="str">
        <f t="shared" si="71"/>
        <v xml:space="preserve"> </v>
      </c>
      <c r="R83" s="162" t="str">
        <f t="shared" si="72"/>
        <v xml:space="preserve"> </v>
      </c>
      <c r="S83" s="163" t="str">
        <f t="shared" si="73"/>
        <v xml:space="preserve"> </v>
      </c>
      <c r="T83" s="163" t="str">
        <f t="shared" si="74"/>
        <v xml:space="preserve"> </v>
      </c>
      <c r="U83" s="155"/>
      <c r="V83" s="160" t="str">
        <f t="shared" si="87"/>
        <v xml:space="preserve"> </v>
      </c>
      <c r="W83" s="160" t="str">
        <f t="shared" si="75"/>
        <v xml:space="preserve"> </v>
      </c>
      <c r="X83" s="161" t="str">
        <f t="shared" si="88"/>
        <v xml:space="preserve"> </v>
      </c>
      <c r="Y83" s="162" t="str">
        <f t="shared" si="89"/>
        <v xml:space="preserve"> </v>
      </c>
      <c r="Z83" s="162" t="str">
        <f t="shared" si="76"/>
        <v xml:space="preserve"> </v>
      </c>
      <c r="AA83" s="162" t="str">
        <f t="shared" si="77"/>
        <v xml:space="preserve"> </v>
      </c>
      <c r="AB83" s="162" t="str">
        <f t="shared" si="78"/>
        <v xml:space="preserve"> </v>
      </c>
      <c r="AC83" s="163" t="str">
        <f t="shared" si="79"/>
        <v xml:space="preserve"> </v>
      </c>
      <c r="AD83" s="163" t="str">
        <f t="shared" si="80"/>
        <v xml:space="preserve"> </v>
      </c>
    </row>
    <row r="84" spans="2:31" ht="15" customHeight="1" x14ac:dyDescent="0.25">
      <c r="B84" s="164" t="str">
        <f t="shared" si="81"/>
        <v xml:space="preserve"> </v>
      </c>
      <c r="C84" s="164" t="str">
        <f t="shared" si="63"/>
        <v xml:space="preserve"> </v>
      </c>
      <c r="D84" s="165" t="str">
        <f t="shared" si="82"/>
        <v xml:space="preserve"> </v>
      </c>
      <c r="E84" s="166" t="str">
        <f t="shared" si="83"/>
        <v xml:space="preserve"> </v>
      </c>
      <c r="F84" s="166" t="str">
        <f t="shared" si="64"/>
        <v xml:space="preserve"> </v>
      </c>
      <c r="G84" s="166" t="str">
        <f t="shared" si="65"/>
        <v xml:space="preserve"> </v>
      </c>
      <c r="H84" s="166" t="str">
        <f t="shared" si="66"/>
        <v xml:space="preserve"> </v>
      </c>
      <c r="I84" s="167" t="str">
        <f t="shared" si="67"/>
        <v xml:space="preserve"> </v>
      </c>
      <c r="J84" s="167" t="str">
        <f t="shared" si="68"/>
        <v xml:space="preserve"> </v>
      </c>
      <c r="L84" s="164" t="str">
        <f t="shared" si="84"/>
        <v xml:space="preserve"> </v>
      </c>
      <c r="M84" s="164" t="str">
        <f t="shared" si="69"/>
        <v xml:space="preserve"> </v>
      </c>
      <c r="N84" s="165" t="str">
        <f t="shared" si="85"/>
        <v xml:space="preserve"> </v>
      </c>
      <c r="O84" s="166" t="str">
        <f t="shared" si="86"/>
        <v xml:space="preserve"> </v>
      </c>
      <c r="P84" s="166" t="str">
        <f t="shared" si="70"/>
        <v xml:space="preserve"> </v>
      </c>
      <c r="Q84" s="166" t="str">
        <f t="shared" si="71"/>
        <v xml:space="preserve"> </v>
      </c>
      <c r="R84" s="166" t="str">
        <f t="shared" si="72"/>
        <v xml:space="preserve"> </v>
      </c>
      <c r="S84" s="167" t="str">
        <f t="shared" si="73"/>
        <v xml:space="preserve"> </v>
      </c>
      <c r="T84" s="167" t="str">
        <f t="shared" si="74"/>
        <v xml:space="preserve"> </v>
      </c>
      <c r="U84" s="155"/>
      <c r="V84" s="164" t="str">
        <f t="shared" si="87"/>
        <v xml:space="preserve"> </v>
      </c>
      <c r="W84" s="164" t="str">
        <f t="shared" si="75"/>
        <v xml:space="preserve"> </v>
      </c>
      <c r="X84" s="165" t="str">
        <f t="shared" si="88"/>
        <v xml:space="preserve"> </v>
      </c>
      <c r="Y84" s="166" t="str">
        <f t="shared" si="89"/>
        <v xml:space="preserve"> </v>
      </c>
      <c r="Z84" s="166" t="str">
        <f t="shared" si="76"/>
        <v xml:space="preserve"> </v>
      </c>
      <c r="AA84" s="166" t="str">
        <f t="shared" si="77"/>
        <v xml:space="preserve"> </v>
      </c>
      <c r="AB84" s="166" t="str">
        <f t="shared" si="78"/>
        <v xml:space="preserve"> </v>
      </c>
      <c r="AC84" s="167" t="str">
        <f t="shared" si="79"/>
        <v xml:space="preserve"> </v>
      </c>
      <c r="AD84" s="167" t="str">
        <f t="shared" si="80"/>
        <v xml:space="preserve"> </v>
      </c>
    </row>
    <row r="85" spans="2:31" ht="15" customHeight="1" x14ac:dyDescent="0.25">
      <c r="B85" s="156" t="str">
        <f t="shared" si="81"/>
        <v xml:space="preserve"> </v>
      </c>
      <c r="C85" s="156" t="str">
        <f t="shared" si="63"/>
        <v xml:space="preserve"> </v>
      </c>
      <c r="D85" s="157" t="str">
        <f t="shared" si="82"/>
        <v xml:space="preserve"> </v>
      </c>
      <c r="E85" s="158" t="str">
        <f t="shared" si="83"/>
        <v xml:space="preserve"> </v>
      </c>
      <c r="F85" s="158" t="str">
        <f t="shared" si="64"/>
        <v xml:space="preserve"> </v>
      </c>
      <c r="G85" s="158" t="str">
        <f t="shared" si="65"/>
        <v xml:space="preserve"> </v>
      </c>
      <c r="H85" s="158" t="str">
        <f t="shared" si="66"/>
        <v xml:space="preserve"> </v>
      </c>
      <c r="I85" s="159" t="str">
        <f t="shared" si="67"/>
        <v xml:space="preserve"> </v>
      </c>
      <c r="J85" s="159" t="str">
        <f t="shared" si="68"/>
        <v xml:space="preserve"> </v>
      </c>
      <c r="L85" s="156" t="str">
        <f t="shared" si="84"/>
        <v xml:space="preserve"> </v>
      </c>
      <c r="M85" s="156" t="str">
        <f t="shared" si="69"/>
        <v xml:space="preserve"> </v>
      </c>
      <c r="N85" s="157" t="str">
        <f t="shared" si="85"/>
        <v xml:space="preserve"> </v>
      </c>
      <c r="O85" s="158" t="str">
        <f t="shared" si="86"/>
        <v xml:space="preserve"> </v>
      </c>
      <c r="P85" s="158" t="str">
        <f t="shared" si="70"/>
        <v xml:space="preserve"> </v>
      </c>
      <c r="Q85" s="158" t="str">
        <f t="shared" si="71"/>
        <v xml:space="preserve"> </v>
      </c>
      <c r="R85" s="158" t="str">
        <f t="shared" si="72"/>
        <v xml:space="preserve"> </v>
      </c>
      <c r="S85" s="159" t="str">
        <f t="shared" si="73"/>
        <v xml:space="preserve"> </v>
      </c>
      <c r="T85" s="159" t="str">
        <f t="shared" si="74"/>
        <v xml:space="preserve"> </v>
      </c>
      <c r="U85" s="155"/>
      <c r="V85" s="156" t="str">
        <f t="shared" si="87"/>
        <v xml:space="preserve"> </v>
      </c>
      <c r="W85" s="156" t="str">
        <f t="shared" si="75"/>
        <v xml:space="preserve"> </v>
      </c>
      <c r="X85" s="157" t="str">
        <f t="shared" si="88"/>
        <v xml:space="preserve"> </v>
      </c>
      <c r="Y85" s="158" t="str">
        <f t="shared" si="89"/>
        <v xml:space="preserve"> </v>
      </c>
      <c r="Z85" s="158" t="str">
        <f t="shared" si="76"/>
        <v xml:space="preserve"> </v>
      </c>
      <c r="AA85" s="158" t="str">
        <f t="shared" si="77"/>
        <v xml:space="preserve"> </v>
      </c>
      <c r="AB85" s="158" t="str">
        <f t="shared" si="78"/>
        <v xml:space="preserve"> </v>
      </c>
      <c r="AC85" s="159" t="str">
        <f t="shared" si="79"/>
        <v xml:space="preserve"> </v>
      </c>
      <c r="AD85" s="159" t="str">
        <f t="shared" si="80"/>
        <v xml:space="preserve"> </v>
      </c>
    </row>
    <row r="86" spans="2:31" ht="15" customHeight="1" x14ac:dyDescent="0.25">
      <c r="B86" s="160" t="str">
        <f t="shared" si="81"/>
        <v xml:space="preserve"> </v>
      </c>
      <c r="C86" s="160" t="str">
        <f t="shared" si="63"/>
        <v xml:space="preserve"> </v>
      </c>
      <c r="D86" s="161" t="str">
        <f t="shared" si="82"/>
        <v xml:space="preserve"> </v>
      </c>
      <c r="E86" s="162" t="str">
        <f t="shared" si="83"/>
        <v xml:space="preserve"> </v>
      </c>
      <c r="F86" s="162" t="str">
        <f t="shared" si="64"/>
        <v xml:space="preserve"> </v>
      </c>
      <c r="G86" s="162" t="str">
        <f t="shared" si="65"/>
        <v xml:space="preserve"> </v>
      </c>
      <c r="H86" s="162" t="str">
        <f t="shared" si="66"/>
        <v xml:space="preserve"> </v>
      </c>
      <c r="I86" s="163" t="str">
        <f t="shared" si="67"/>
        <v xml:space="preserve"> </v>
      </c>
      <c r="J86" s="163" t="str">
        <f t="shared" si="68"/>
        <v xml:space="preserve"> </v>
      </c>
      <c r="L86" s="160" t="str">
        <f t="shared" si="84"/>
        <v xml:space="preserve"> </v>
      </c>
      <c r="M86" s="160" t="str">
        <f t="shared" si="69"/>
        <v xml:space="preserve"> </v>
      </c>
      <c r="N86" s="161" t="str">
        <f t="shared" si="85"/>
        <v xml:space="preserve"> </v>
      </c>
      <c r="O86" s="162" t="str">
        <f t="shared" si="86"/>
        <v xml:space="preserve"> </v>
      </c>
      <c r="P86" s="162" t="str">
        <f t="shared" si="70"/>
        <v xml:space="preserve"> </v>
      </c>
      <c r="Q86" s="162" t="str">
        <f t="shared" si="71"/>
        <v xml:space="preserve"> </v>
      </c>
      <c r="R86" s="162" t="str">
        <f t="shared" si="72"/>
        <v xml:space="preserve"> </v>
      </c>
      <c r="S86" s="163" t="str">
        <f t="shared" si="73"/>
        <v xml:space="preserve"> </v>
      </c>
      <c r="T86" s="163" t="str">
        <f t="shared" si="74"/>
        <v xml:space="preserve"> </v>
      </c>
      <c r="U86" s="155"/>
      <c r="V86" s="160" t="str">
        <f t="shared" si="87"/>
        <v xml:space="preserve"> </v>
      </c>
      <c r="W86" s="160" t="str">
        <f t="shared" si="75"/>
        <v xml:space="preserve"> </v>
      </c>
      <c r="X86" s="161" t="str">
        <f t="shared" si="88"/>
        <v xml:space="preserve"> </v>
      </c>
      <c r="Y86" s="162" t="str">
        <f t="shared" si="89"/>
        <v xml:space="preserve"> </v>
      </c>
      <c r="Z86" s="162" t="str">
        <f t="shared" si="76"/>
        <v xml:space="preserve"> </v>
      </c>
      <c r="AA86" s="162" t="str">
        <f t="shared" si="77"/>
        <v xml:space="preserve"> </v>
      </c>
      <c r="AB86" s="162" t="str">
        <f t="shared" si="78"/>
        <v xml:space="preserve"> </v>
      </c>
      <c r="AC86" s="163" t="str">
        <f t="shared" si="79"/>
        <v xml:space="preserve"> </v>
      </c>
      <c r="AD86" s="163" t="str">
        <f t="shared" si="80"/>
        <v xml:space="preserve"> </v>
      </c>
    </row>
    <row r="87" spans="2:31" ht="15" customHeight="1" x14ac:dyDescent="0.25">
      <c r="B87" s="160" t="str">
        <f t="shared" si="81"/>
        <v xml:space="preserve"> </v>
      </c>
      <c r="C87" s="160" t="str">
        <f t="shared" si="63"/>
        <v xml:space="preserve"> </v>
      </c>
      <c r="D87" s="161" t="str">
        <f t="shared" si="82"/>
        <v xml:space="preserve"> </v>
      </c>
      <c r="E87" s="162" t="str">
        <f t="shared" si="83"/>
        <v xml:space="preserve"> </v>
      </c>
      <c r="F87" s="162" t="str">
        <f t="shared" si="64"/>
        <v xml:space="preserve"> </v>
      </c>
      <c r="G87" s="162" t="str">
        <f t="shared" si="65"/>
        <v xml:space="preserve"> </v>
      </c>
      <c r="H87" s="162" t="str">
        <f t="shared" si="66"/>
        <v xml:space="preserve"> </v>
      </c>
      <c r="I87" s="163" t="str">
        <f t="shared" si="67"/>
        <v xml:space="preserve"> </v>
      </c>
      <c r="J87" s="163" t="str">
        <f t="shared" si="68"/>
        <v xml:space="preserve"> </v>
      </c>
      <c r="L87" s="160" t="str">
        <f t="shared" si="84"/>
        <v xml:space="preserve"> </v>
      </c>
      <c r="M87" s="160" t="str">
        <f t="shared" si="69"/>
        <v xml:space="preserve"> </v>
      </c>
      <c r="N87" s="161" t="str">
        <f t="shared" si="85"/>
        <v xml:space="preserve"> </v>
      </c>
      <c r="O87" s="162" t="str">
        <f t="shared" si="86"/>
        <v xml:space="preserve"> </v>
      </c>
      <c r="P87" s="162" t="str">
        <f t="shared" si="70"/>
        <v xml:space="preserve"> </v>
      </c>
      <c r="Q87" s="162" t="str">
        <f t="shared" si="71"/>
        <v xml:space="preserve"> </v>
      </c>
      <c r="R87" s="162" t="str">
        <f t="shared" si="72"/>
        <v xml:space="preserve"> </v>
      </c>
      <c r="S87" s="163" t="str">
        <f t="shared" si="73"/>
        <v xml:space="preserve"> </v>
      </c>
      <c r="T87" s="163" t="str">
        <f t="shared" si="74"/>
        <v xml:space="preserve"> </v>
      </c>
      <c r="U87" s="155"/>
      <c r="V87" s="160" t="str">
        <f t="shared" si="87"/>
        <v xml:space="preserve"> </v>
      </c>
      <c r="W87" s="160" t="str">
        <f t="shared" si="75"/>
        <v xml:space="preserve"> </v>
      </c>
      <c r="X87" s="161" t="str">
        <f t="shared" si="88"/>
        <v xml:space="preserve"> </v>
      </c>
      <c r="Y87" s="162" t="str">
        <f t="shared" si="89"/>
        <v xml:space="preserve"> </v>
      </c>
      <c r="Z87" s="162" t="str">
        <f t="shared" si="76"/>
        <v xml:space="preserve"> </v>
      </c>
      <c r="AA87" s="162" t="str">
        <f t="shared" si="77"/>
        <v xml:space="preserve"> </v>
      </c>
      <c r="AB87" s="162" t="str">
        <f t="shared" si="78"/>
        <v xml:space="preserve"> </v>
      </c>
      <c r="AC87" s="163" t="str">
        <f t="shared" si="79"/>
        <v xml:space="preserve"> </v>
      </c>
      <c r="AD87" s="163" t="str">
        <f t="shared" si="80"/>
        <v xml:space="preserve"> </v>
      </c>
    </row>
    <row r="88" spans="2:31" ht="15" customHeight="1" x14ac:dyDescent="0.25">
      <c r="B88" s="160" t="str">
        <f t="shared" si="81"/>
        <v xml:space="preserve"> </v>
      </c>
      <c r="C88" s="160" t="str">
        <f t="shared" si="63"/>
        <v xml:space="preserve"> </v>
      </c>
      <c r="D88" s="161" t="str">
        <f t="shared" si="82"/>
        <v xml:space="preserve"> </v>
      </c>
      <c r="E88" s="162" t="str">
        <f t="shared" si="83"/>
        <v xml:space="preserve"> </v>
      </c>
      <c r="F88" s="162" t="str">
        <f t="shared" si="64"/>
        <v xml:space="preserve"> </v>
      </c>
      <c r="G88" s="162" t="str">
        <f t="shared" si="65"/>
        <v xml:space="preserve"> </v>
      </c>
      <c r="H88" s="162" t="str">
        <f t="shared" si="66"/>
        <v xml:space="preserve"> </v>
      </c>
      <c r="I88" s="163" t="str">
        <f t="shared" si="67"/>
        <v xml:space="preserve"> </v>
      </c>
      <c r="J88" s="163" t="str">
        <f t="shared" si="68"/>
        <v xml:space="preserve"> </v>
      </c>
      <c r="L88" s="160" t="str">
        <f t="shared" si="84"/>
        <v xml:space="preserve"> </v>
      </c>
      <c r="M88" s="160" t="str">
        <f t="shared" si="69"/>
        <v xml:space="preserve"> </v>
      </c>
      <c r="N88" s="161" t="str">
        <f t="shared" si="85"/>
        <v xml:space="preserve"> </v>
      </c>
      <c r="O88" s="162" t="str">
        <f t="shared" si="86"/>
        <v xml:space="preserve"> </v>
      </c>
      <c r="P88" s="162" t="str">
        <f t="shared" si="70"/>
        <v xml:space="preserve"> </v>
      </c>
      <c r="Q88" s="162" t="str">
        <f t="shared" si="71"/>
        <v xml:space="preserve"> </v>
      </c>
      <c r="R88" s="162" t="str">
        <f t="shared" si="72"/>
        <v xml:space="preserve"> </v>
      </c>
      <c r="S88" s="163" t="str">
        <f t="shared" si="73"/>
        <v xml:space="preserve"> </v>
      </c>
      <c r="T88" s="163" t="str">
        <f t="shared" si="74"/>
        <v xml:space="preserve"> </v>
      </c>
      <c r="V88" s="160" t="str">
        <f t="shared" si="87"/>
        <v xml:space="preserve"> </v>
      </c>
      <c r="W88" s="160" t="str">
        <f t="shared" si="75"/>
        <v xml:space="preserve"> </v>
      </c>
      <c r="X88" s="161" t="str">
        <f t="shared" si="88"/>
        <v xml:space="preserve"> </v>
      </c>
      <c r="Y88" s="162" t="str">
        <f t="shared" si="89"/>
        <v xml:space="preserve"> </v>
      </c>
      <c r="Z88" s="162" t="str">
        <f t="shared" si="76"/>
        <v xml:space="preserve"> </v>
      </c>
      <c r="AA88" s="162" t="str">
        <f t="shared" si="77"/>
        <v xml:space="preserve"> </v>
      </c>
      <c r="AB88" s="162" t="str">
        <f t="shared" si="78"/>
        <v xml:space="preserve"> </v>
      </c>
      <c r="AC88" s="163" t="str">
        <f t="shared" si="79"/>
        <v xml:space="preserve"> </v>
      </c>
      <c r="AD88" s="163" t="str">
        <f t="shared" si="80"/>
        <v xml:space="preserve"> </v>
      </c>
    </row>
    <row r="89" spans="2:31" ht="15" customHeight="1" x14ac:dyDescent="0.25">
      <c r="B89" s="164" t="str">
        <f t="shared" si="81"/>
        <v xml:space="preserve"> </v>
      </c>
      <c r="C89" s="164" t="str">
        <f t="shared" si="63"/>
        <v xml:space="preserve"> </v>
      </c>
      <c r="D89" s="165" t="str">
        <f t="shared" si="82"/>
        <v xml:space="preserve"> </v>
      </c>
      <c r="E89" s="166" t="str">
        <f t="shared" si="83"/>
        <v xml:space="preserve"> </v>
      </c>
      <c r="F89" s="166" t="str">
        <f t="shared" si="64"/>
        <v xml:space="preserve"> </v>
      </c>
      <c r="G89" s="166" t="str">
        <f t="shared" si="65"/>
        <v xml:space="preserve"> </v>
      </c>
      <c r="H89" s="166" t="str">
        <f t="shared" si="66"/>
        <v xml:space="preserve"> </v>
      </c>
      <c r="I89" s="167" t="str">
        <f t="shared" si="67"/>
        <v xml:space="preserve"> </v>
      </c>
      <c r="J89" s="167" t="str">
        <f t="shared" si="68"/>
        <v xml:space="preserve"> </v>
      </c>
      <c r="L89" s="164" t="str">
        <f t="shared" si="84"/>
        <v xml:space="preserve"> </v>
      </c>
      <c r="M89" s="164" t="str">
        <f t="shared" si="69"/>
        <v xml:space="preserve"> </v>
      </c>
      <c r="N89" s="165" t="str">
        <f t="shared" si="85"/>
        <v xml:space="preserve"> </v>
      </c>
      <c r="O89" s="166" t="str">
        <f t="shared" si="86"/>
        <v xml:space="preserve"> </v>
      </c>
      <c r="P89" s="166" t="str">
        <f t="shared" si="70"/>
        <v xml:space="preserve"> </v>
      </c>
      <c r="Q89" s="166" t="str">
        <f t="shared" si="71"/>
        <v xml:space="preserve"> </v>
      </c>
      <c r="R89" s="166" t="str">
        <f t="shared" si="72"/>
        <v xml:space="preserve"> </v>
      </c>
      <c r="S89" s="167" t="str">
        <f t="shared" si="73"/>
        <v xml:space="preserve"> </v>
      </c>
      <c r="T89" s="167" t="str">
        <f t="shared" si="74"/>
        <v xml:space="preserve"> </v>
      </c>
      <c r="V89" s="164" t="str">
        <f t="shared" si="87"/>
        <v xml:space="preserve"> </v>
      </c>
      <c r="W89" s="164" t="str">
        <f t="shared" si="75"/>
        <v xml:space="preserve"> </v>
      </c>
      <c r="X89" s="165" t="str">
        <f t="shared" si="88"/>
        <v xml:space="preserve"> </v>
      </c>
      <c r="Y89" s="166" t="str">
        <f t="shared" si="89"/>
        <v xml:space="preserve"> </v>
      </c>
      <c r="Z89" s="166" t="str">
        <f t="shared" si="76"/>
        <v xml:space="preserve"> </v>
      </c>
      <c r="AA89" s="166" t="str">
        <f t="shared" si="77"/>
        <v xml:space="preserve"> </v>
      </c>
      <c r="AB89" s="166" t="str">
        <f t="shared" si="78"/>
        <v xml:space="preserve"> </v>
      </c>
      <c r="AC89" s="167" t="str">
        <f t="shared" si="79"/>
        <v xml:space="preserve"> </v>
      </c>
      <c r="AD89" s="167" t="str">
        <f t="shared" si="80"/>
        <v xml:space="preserve"> </v>
      </c>
    </row>
    <row r="90" spans="2:31" ht="15" customHeight="1" x14ac:dyDescent="0.25">
      <c r="B90" s="156" t="str">
        <f t="shared" si="81"/>
        <v xml:space="preserve"> </v>
      </c>
      <c r="C90" s="156" t="str">
        <f t="shared" si="63"/>
        <v xml:space="preserve"> </v>
      </c>
      <c r="D90" s="157" t="str">
        <f t="shared" si="82"/>
        <v xml:space="preserve"> </v>
      </c>
      <c r="E90" s="158" t="str">
        <f t="shared" si="83"/>
        <v xml:space="preserve"> </v>
      </c>
      <c r="F90" s="158" t="str">
        <f t="shared" si="64"/>
        <v xml:space="preserve"> </v>
      </c>
      <c r="G90" s="158" t="str">
        <f t="shared" si="65"/>
        <v xml:space="preserve"> </v>
      </c>
      <c r="H90" s="158" t="str">
        <f t="shared" si="66"/>
        <v xml:space="preserve"> </v>
      </c>
      <c r="I90" s="159" t="str">
        <f t="shared" si="67"/>
        <v xml:space="preserve"> </v>
      </c>
      <c r="J90" s="159" t="str">
        <f t="shared" si="68"/>
        <v xml:space="preserve"> </v>
      </c>
      <c r="L90" s="156" t="str">
        <f t="shared" si="84"/>
        <v xml:space="preserve"> </v>
      </c>
      <c r="M90" s="156" t="str">
        <f t="shared" si="69"/>
        <v xml:space="preserve"> </v>
      </c>
      <c r="N90" s="157" t="str">
        <f t="shared" si="85"/>
        <v xml:space="preserve"> </v>
      </c>
      <c r="O90" s="158" t="str">
        <f t="shared" si="86"/>
        <v xml:space="preserve"> </v>
      </c>
      <c r="P90" s="158" t="str">
        <f t="shared" si="70"/>
        <v xml:space="preserve"> </v>
      </c>
      <c r="Q90" s="158" t="str">
        <f t="shared" si="71"/>
        <v xml:space="preserve"> </v>
      </c>
      <c r="R90" s="158" t="str">
        <f t="shared" si="72"/>
        <v xml:space="preserve"> </v>
      </c>
      <c r="S90" s="159" t="str">
        <f t="shared" si="73"/>
        <v xml:space="preserve"> </v>
      </c>
      <c r="T90" s="159" t="str">
        <f t="shared" si="74"/>
        <v xml:space="preserve"> </v>
      </c>
      <c r="V90" s="156" t="str">
        <f t="shared" si="87"/>
        <v xml:space="preserve"> </v>
      </c>
      <c r="W90" s="156" t="str">
        <f t="shared" si="75"/>
        <v xml:space="preserve"> </v>
      </c>
      <c r="X90" s="157" t="str">
        <f t="shared" si="88"/>
        <v xml:space="preserve"> </v>
      </c>
      <c r="Y90" s="158" t="str">
        <f t="shared" si="89"/>
        <v xml:space="preserve"> </v>
      </c>
      <c r="Z90" s="158" t="str">
        <f t="shared" si="76"/>
        <v xml:space="preserve"> </v>
      </c>
      <c r="AA90" s="158" t="str">
        <f t="shared" si="77"/>
        <v xml:space="preserve"> </v>
      </c>
      <c r="AB90" s="158" t="str">
        <f t="shared" si="78"/>
        <v xml:space="preserve"> </v>
      </c>
      <c r="AC90" s="159" t="str">
        <f t="shared" si="79"/>
        <v xml:space="preserve"> </v>
      </c>
      <c r="AD90" s="159" t="str">
        <f t="shared" si="80"/>
        <v xml:space="preserve"> </v>
      </c>
    </row>
    <row r="91" spans="2:31" ht="15" customHeight="1" x14ac:dyDescent="0.25">
      <c r="B91" s="160" t="str">
        <f t="shared" si="81"/>
        <v xml:space="preserve"> </v>
      </c>
      <c r="C91" s="160" t="str">
        <f t="shared" si="63"/>
        <v xml:space="preserve"> </v>
      </c>
      <c r="D91" s="161" t="str">
        <f t="shared" si="82"/>
        <v xml:space="preserve"> </v>
      </c>
      <c r="E91" s="162" t="str">
        <f t="shared" si="83"/>
        <v xml:space="preserve"> </v>
      </c>
      <c r="F91" s="162" t="str">
        <f t="shared" si="64"/>
        <v xml:space="preserve"> </v>
      </c>
      <c r="G91" s="162" t="str">
        <f t="shared" si="65"/>
        <v xml:space="preserve"> </v>
      </c>
      <c r="H91" s="162" t="str">
        <f t="shared" si="66"/>
        <v xml:space="preserve"> </v>
      </c>
      <c r="I91" s="163" t="str">
        <f t="shared" si="67"/>
        <v xml:space="preserve"> </v>
      </c>
      <c r="J91" s="163" t="str">
        <f t="shared" si="68"/>
        <v xml:space="preserve"> </v>
      </c>
      <c r="L91" s="160" t="str">
        <f t="shared" si="84"/>
        <v xml:space="preserve"> </v>
      </c>
      <c r="M91" s="160" t="str">
        <f t="shared" si="69"/>
        <v xml:space="preserve"> </v>
      </c>
      <c r="N91" s="161" t="str">
        <f t="shared" si="85"/>
        <v xml:space="preserve"> </v>
      </c>
      <c r="O91" s="162" t="str">
        <f t="shared" si="86"/>
        <v xml:space="preserve"> </v>
      </c>
      <c r="P91" s="162" t="str">
        <f t="shared" si="70"/>
        <v xml:space="preserve"> </v>
      </c>
      <c r="Q91" s="162" t="str">
        <f t="shared" si="71"/>
        <v xml:space="preserve"> </v>
      </c>
      <c r="R91" s="162" t="str">
        <f t="shared" si="72"/>
        <v xml:space="preserve"> </v>
      </c>
      <c r="S91" s="163" t="str">
        <f t="shared" si="73"/>
        <v xml:space="preserve"> </v>
      </c>
      <c r="T91" s="163" t="str">
        <f t="shared" si="74"/>
        <v xml:space="preserve"> </v>
      </c>
      <c r="V91" s="160" t="str">
        <f t="shared" si="87"/>
        <v xml:space="preserve"> </v>
      </c>
      <c r="W91" s="160" t="str">
        <f t="shared" si="75"/>
        <v xml:space="preserve"> </v>
      </c>
      <c r="X91" s="161" t="str">
        <f t="shared" si="88"/>
        <v xml:space="preserve"> </v>
      </c>
      <c r="Y91" s="162" t="str">
        <f t="shared" si="89"/>
        <v xml:space="preserve"> </v>
      </c>
      <c r="Z91" s="162" t="str">
        <f t="shared" si="76"/>
        <v xml:space="preserve"> </v>
      </c>
      <c r="AA91" s="162" t="str">
        <f t="shared" si="77"/>
        <v xml:space="preserve"> </v>
      </c>
      <c r="AB91" s="162" t="str">
        <f t="shared" si="78"/>
        <v xml:space="preserve"> </v>
      </c>
      <c r="AC91" s="163" t="str">
        <f t="shared" si="79"/>
        <v xml:space="preserve"> </v>
      </c>
      <c r="AD91" s="163" t="str">
        <f t="shared" si="80"/>
        <v xml:space="preserve"> </v>
      </c>
    </row>
    <row r="92" spans="2:31" ht="15" customHeight="1" x14ac:dyDescent="0.25">
      <c r="B92" s="160" t="str">
        <f t="shared" si="81"/>
        <v xml:space="preserve"> </v>
      </c>
      <c r="C92" s="160" t="str">
        <f t="shared" si="63"/>
        <v xml:space="preserve"> </v>
      </c>
      <c r="D92" s="161" t="str">
        <f t="shared" si="82"/>
        <v xml:space="preserve"> </v>
      </c>
      <c r="E92" s="162" t="str">
        <f t="shared" si="83"/>
        <v xml:space="preserve"> </v>
      </c>
      <c r="F92" s="162" t="str">
        <f t="shared" si="64"/>
        <v xml:space="preserve"> </v>
      </c>
      <c r="G92" s="162" t="str">
        <f t="shared" si="65"/>
        <v xml:space="preserve"> </v>
      </c>
      <c r="H92" s="162" t="str">
        <f t="shared" si="66"/>
        <v xml:space="preserve"> </v>
      </c>
      <c r="I92" s="163" t="str">
        <f t="shared" si="67"/>
        <v xml:space="preserve"> </v>
      </c>
      <c r="J92" s="163" t="str">
        <f t="shared" si="68"/>
        <v xml:space="preserve"> </v>
      </c>
      <c r="L92" s="160" t="str">
        <f t="shared" si="84"/>
        <v xml:space="preserve"> </v>
      </c>
      <c r="M92" s="160" t="str">
        <f t="shared" si="69"/>
        <v xml:space="preserve"> </v>
      </c>
      <c r="N92" s="161" t="str">
        <f t="shared" si="85"/>
        <v xml:space="preserve"> </v>
      </c>
      <c r="O92" s="162" t="str">
        <f t="shared" si="86"/>
        <v xml:space="preserve"> </v>
      </c>
      <c r="P92" s="162" t="str">
        <f t="shared" si="70"/>
        <v xml:space="preserve"> </v>
      </c>
      <c r="Q92" s="162" t="str">
        <f t="shared" si="71"/>
        <v xml:space="preserve"> </v>
      </c>
      <c r="R92" s="162" t="str">
        <f t="shared" si="72"/>
        <v xml:space="preserve"> </v>
      </c>
      <c r="S92" s="163" t="str">
        <f t="shared" si="73"/>
        <v xml:space="preserve"> </v>
      </c>
      <c r="T92" s="163" t="str">
        <f t="shared" si="74"/>
        <v xml:space="preserve"> </v>
      </c>
      <c r="V92" s="160" t="str">
        <f t="shared" si="87"/>
        <v xml:space="preserve"> </v>
      </c>
      <c r="W92" s="160" t="str">
        <f t="shared" si="75"/>
        <v xml:space="preserve"> </v>
      </c>
      <c r="X92" s="161" t="str">
        <f t="shared" si="88"/>
        <v xml:space="preserve"> </v>
      </c>
      <c r="Y92" s="162" t="str">
        <f t="shared" si="89"/>
        <v xml:space="preserve"> </v>
      </c>
      <c r="Z92" s="162" t="str">
        <f t="shared" si="76"/>
        <v xml:space="preserve"> </v>
      </c>
      <c r="AA92" s="162" t="str">
        <f t="shared" si="77"/>
        <v xml:space="preserve"> </v>
      </c>
      <c r="AB92" s="162" t="str">
        <f t="shared" si="78"/>
        <v xml:space="preserve"> </v>
      </c>
      <c r="AC92" s="163" t="str">
        <f t="shared" si="79"/>
        <v xml:space="preserve"> </v>
      </c>
      <c r="AD92" s="163" t="str">
        <f t="shared" si="80"/>
        <v xml:space="preserve"> </v>
      </c>
    </row>
    <row r="93" spans="2:31" ht="15" customHeight="1" x14ac:dyDescent="0.25">
      <c r="B93" s="160" t="str">
        <f t="shared" si="81"/>
        <v xml:space="preserve"> </v>
      </c>
      <c r="C93" s="160" t="str">
        <f t="shared" si="63"/>
        <v xml:space="preserve"> </v>
      </c>
      <c r="D93" s="161" t="str">
        <f t="shared" si="82"/>
        <v xml:space="preserve"> </v>
      </c>
      <c r="E93" s="162" t="str">
        <f t="shared" si="83"/>
        <v xml:space="preserve"> </v>
      </c>
      <c r="F93" s="162" t="str">
        <f t="shared" si="64"/>
        <v xml:space="preserve"> </v>
      </c>
      <c r="G93" s="162" t="str">
        <f t="shared" si="65"/>
        <v xml:space="preserve"> </v>
      </c>
      <c r="H93" s="162" t="str">
        <f t="shared" si="66"/>
        <v xml:space="preserve"> </v>
      </c>
      <c r="I93" s="163" t="str">
        <f t="shared" si="67"/>
        <v xml:space="preserve"> </v>
      </c>
      <c r="J93" s="163" t="str">
        <f t="shared" si="68"/>
        <v xml:space="preserve"> </v>
      </c>
      <c r="L93" s="160" t="str">
        <f t="shared" si="84"/>
        <v xml:space="preserve"> </v>
      </c>
      <c r="M93" s="160" t="str">
        <f t="shared" si="69"/>
        <v xml:space="preserve"> </v>
      </c>
      <c r="N93" s="161" t="str">
        <f t="shared" si="85"/>
        <v xml:space="preserve"> </v>
      </c>
      <c r="O93" s="162" t="str">
        <f t="shared" si="86"/>
        <v xml:space="preserve"> </v>
      </c>
      <c r="P93" s="162" t="str">
        <f t="shared" si="70"/>
        <v xml:space="preserve"> </v>
      </c>
      <c r="Q93" s="162" t="str">
        <f t="shared" si="71"/>
        <v xml:space="preserve"> </v>
      </c>
      <c r="R93" s="162" t="str">
        <f t="shared" si="72"/>
        <v xml:space="preserve"> </v>
      </c>
      <c r="S93" s="163" t="str">
        <f t="shared" si="73"/>
        <v xml:space="preserve"> </v>
      </c>
      <c r="T93" s="163" t="str">
        <f t="shared" si="74"/>
        <v xml:space="preserve"> </v>
      </c>
      <c r="V93" s="160" t="str">
        <f t="shared" si="87"/>
        <v xml:space="preserve"> </v>
      </c>
      <c r="W93" s="160" t="str">
        <f t="shared" si="75"/>
        <v xml:space="preserve"> </v>
      </c>
      <c r="X93" s="161" t="str">
        <f t="shared" si="88"/>
        <v xml:space="preserve"> </v>
      </c>
      <c r="Y93" s="162" t="str">
        <f t="shared" si="89"/>
        <v xml:space="preserve"> </v>
      </c>
      <c r="Z93" s="162" t="str">
        <f t="shared" si="76"/>
        <v xml:space="preserve"> </v>
      </c>
      <c r="AA93" s="162" t="str">
        <f t="shared" si="77"/>
        <v xml:space="preserve"> </v>
      </c>
      <c r="AB93" s="162" t="str">
        <f t="shared" si="78"/>
        <v xml:space="preserve"> </v>
      </c>
      <c r="AC93" s="163" t="str">
        <f t="shared" si="79"/>
        <v xml:space="preserve"> </v>
      </c>
      <c r="AD93" s="163" t="str">
        <f t="shared" si="80"/>
        <v xml:space="preserve"> </v>
      </c>
    </row>
    <row r="94" spans="2:31" ht="15" customHeight="1" x14ac:dyDescent="0.25">
      <c r="B94" s="164" t="str">
        <f t="shared" si="81"/>
        <v xml:space="preserve"> </v>
      </c>
      <c r="C94" s="164" t="str">
        <f t="shared" si="63"/>
        <v xml:space="preserve"> </v>
      </c>
      <c r="D94" s="165" t="str">
        <f t="shared" si="82"/>
        <v xml:space="preserve"> </v>
      </c>
      <c r="E94" s="166" t="str">
        <f t="shared" si="83"/>
        <v xml:space="preserve"> </v>
      </c>
      <c r="F94" s="166" t="str">
        <f t="shared" si="64"/>
        <v xml:space="preserve"> </v>
      </c>
      <c r="G94" s="166" t="str">
        <f t="shared" si="65"/>
        <v xml:space="preserve"> </v>
      </c>
      <c r="H94" s="166" t="str">
        <f t="shared" si="66"/>
        <v xml:space="preserve"> </v>
      </c>
      <c r="I94" s="167" t="str">
        <f t="shared" si="67"/>
        <v xml:space="preserve"> </v>
      </c>
      <c r="J94" s="167" t="str">
        <f t="shared" si="68"/>
        <v xml:space="preserve"> </v>
      </c>
      <c r="L94" s="164" t="str">
        <f t="shared" si="84"/>
        <v xml:space="preserve"> </v>
      </c>
      <c r="M94" s="164" t="str">
        <f t="shared" si="69"/>
        <v xml:space="preserve"> </v>
      </c>
      <c r="N94" s="165" t="str">
        <f t="shared" si="85"/>
        <v xml:space="preserve"> </v>
      </c>
      <c r="O94" s="166" t="str">
        <f t="shared" si="86"/>
        <v xml:space="preserve"> </v>
      </c>
      <c r="P94" s="166" t="str">
        <f t="shared" si="70"/>
        <v xml:space="preserve"> </v>
      </c>
      <c r="Q94" s="166" t="str">
        <f t="shared" si="71"/>
        <v xml:space="preserve"> </v>
      </c>
      <c r="R94" s="166" t="str">
        <f t="shared" si="72"/>
        <v xml:space="preserve"> </v>
      </c>
      <c r="S94" s="167" t="str">
        <f t="shared" si="73"/>
        <v xml:space="preserve"> </v>
      </c>
      <c r="T94" s="167" t="str">
        <f t="shared" si="74"/>
        <v xml:space="preserve"> </v>
      </c>
      <c r="V94" s="164" t="str">
        <f t="shared" si="87"/>
        <v xml:space="preserve"> </v>
      </c>
      <c r="W94" s="164" t="str">
        <f t="shared" si="75"/>
        <v xml:space="preserve"> </v>
      </c>
      <c r="X94" s="165" t="str">
        <f t="shared" si="88"/>
        <v xml:space="preserve"> </v>
      </c>
      <c r="Y94" s="166" t="str">
        <f t="shared" si="89"/>
        <v xml:space="preserve"> </v>
      </c>
      <c r="Z94" s="166" t="str">
        <f t="shared" si="76"/>
        <v xml:space="preserve"> </v>
      </c>
      <c r="AA94" s="166" t="str">
        <f t="shared" si="77"/>
        <v xml:space="preserve"> </v>
      </c>
      <c r="AB94" s="166" t="str">
        <f t="shared" si="78"/>
        <v xml:space="preserve"> </v>
      </c>
      <c r="AC94" s="167" t="str">
        <f t="shared" si="79"/>
        <v xml:space="preserve"> </v>
      </c>
      <c r="AD94" s="167" t="str">
        <f t="shared" si="80"/>
        <v xml:space="preserve"> </v>
      </c>
    </row>
    <row r="95" spans="2:31" ht="15" customHeight="1" x14ac:dyDescent="0.25">
      <c r="B95" s="156" t="str">
        <f t="shared" si="81"/>
        <v xml:space="preserve"> </v>
      </c>
      <c r="C95" s="156" t="str">
        <f t="shared" si="63"/>
        <v xml:space="preserve"> </v>
      </c>
      <c r="D95" s="157" t="str">
        <f t="shared" si="82"/>
        <v xml:space="preserve"> </v>
      </c>
      <c r="E95" s="158" t="str">
        <f t="shared" si="83"/>
        <v xml:space="preserve"> </v>
      </c>
      <c r="F95" s="158" t="str">
        <f t="shared" si="64"/>
        <v xml:space="preserve"> </v>
      </c>
      <c r="G95" s="158" t="str">
        <f t="shared" si="65"/>
        <v xml:space="preserve"> </v>
      </c>
      <c r="H95" s="158" t="str">
        <f t="shared" si="66"/>
        <v xml:space="preserve"> </v>
      </c>
      <c r="I95" s="159" t="str">
        <f t="shared" si="67"/>
        <v xml:space="preserve"> </v>
      </c>
      <c r="J95" s="159" t="str">
        <f t="shared" si="68"/>
        <v xml:space="preserve"> </v>
      </c>
      <c r="L95" s="156" t="str">
        <f t="shared" si="84"/>
        <v xml:space="preserve"> </v>
      </c>
      <c r="M95" s="156" t="str">
        <f t="shared" si="69"/>
        <v xml:space="preserve"> </v>
      </c>
      <c r="N95" s="157" t="str">
        <f t="shared" si="85"/>
        <v xml:space="preserve"> </v>
      </c>
      <c r="O95" s="158" t="str">
        <f t="shared" si="86"/>
        <v xml:space="preserve"> </v>
      </c>
      <c r="P95" s="158" t="str">
        <f t="shared" si="70"/>
        <v xml:space="preserve"> </v>
      </c>
      <c r="Q95" s="158" t="str">
        <f t="shared" si="71"/>
        <v xml:space="preserve"> </v>
      </c>
      <c r="R95" s="158" t="str">
        <f t="shared" si="72"/>
        <v xml:space="preserve"> </v>
      </c>
      <c r="S95" s="159" t="str">
        <f t="shared" si="73"/>
        <v xml:space="preserve"> </v>
      </c>
      <c r="T95" s="159" t="str">
        <f t="shared" si="74"/>
        <v xml:space="preserve"> </v>
      </c>
      <c r="V95" s="156" t="str">
        <f t="shared" si="87"/>
        <v xml:space="preserve"> </v>
      </c>
      <c r="W95" s="156" t="str">
        <f t="shared" si="75"/>
        <v xml:space="preserve"> </v>
      </c>
      <c r="X95" s="157" t="str">
        <f t="shared" si="88"/>
        <v xml:space="preserve"> </v>
      </c>
      <c r="Y95" s="158" t="str">
        <f t="shared" si="89"/>
        <v xml:space="preserve"> </v>
      </c>
      <c r="Z95" s="158" t="str">
        <f t="shared" si="76"/>
        <v xml:space="preserve"> </v>
      </c>
      <c r="AA95" s="158" t="str">
        <f t="shared" si="77"/>
        <v xml:space="preserve"> </v>
      </c>
      <c r="AB95" s="158" t="str">
        <f t="shared" si="78"/>
        <v xml:space="preserve"> </v>
      </c>
      <c r="AC95" s="159" t="str">
        <f t="shared" si="79"/>
        <v xml:space="preserve"> </v>
      </c>
      <c r="AD95" s="159" t="str">
        <f t="shared" si="80"/>
        <v xml:space="preserve"> </v>
      </c>
    </row>
    <row r="96" spans="2:31" ht="15" customHeight="1" x14ac:dyDescent="0.25">
      <c r="B96" s="160" t="str">
        <f t="shared" si="81"/>
        <v xml:space="preserve"> </v>
      </c>
      <c r="C96" s="160" t="str">
        <f t="shared" si="63"/>
        <v xml:space="preserve"> </v>
      </c>
      <c r="D96" s="161" t="str">
        <f t="shared" si="82"/>
        <v xml:space="preserve"> </v>
      </c>
      <c r="E96" s="162" t="str">
        <f t="shared" si="83"/>
        <v xml:space="preserve"> </v>
      </c>
      <c r="F96" s="162" t="str">
        <f t="shared" si="64"/>
        <v xml:space="preserve"> </v>
      </c>
      <c r="G96" s="162" t="str">
        <f t="shared" si="65"/>
        <v xml:space="preserve"> </v>
      </c>
      <c r="H96" s="162" t="str">
        <f t="shared" si="66"/>
        <v xml:space="preserve"> </v>
      </c>
      <c r="I96" s="163" t="str">
        <f t="shared" si="67"/>
        <v xml:space="preserve"> </v>
      </c>
      <c r="J96" s="163" t="str">
        <f t="shared" si="68"/>
        <v xml:space="preserve"> </v>
      </c>
      <c r="L96" s="160" t="str">
        <f t="shared" si="84"/>
        <v xml:space="preserve"> </v>
      </c>
      <c r="M96" s="160" t="str">
        <f t="shared" si="69"/>
        <v xml:space="preserve"> </v>
      </c>
      <c r="N96" s="161" t="str">
        <f t="shared" si="85"/>
        <v xml:space="preserve"> </v>
      </c>
      <c r="O96" s="162" t="str">
        <f t="shared" si="86"/>
        <v xml:space="preserve"> </v>
      </c>
      <c r="P96" s="162" t="str">
        <f t="shared" si="70"/>
        <v xml:space="preserve"> </v>
      </c>
      <c r="Q96" s="162" t="str">
        <f t="shared" si="71"/>
        <v xml:space="preserve"> </v>
      </c>
      <c r="R96" s="162" t="str">
        <f t="shared" si="72"/>
        <v xml:space="preserve"> </v>
      </c>
      <c r="S96" s="163" t="str">
        <f t="shared" si="73"/>
        <v xml:space="preserve"> </v>
      </c>
      <c r="T96" s="163" t="str">
        <f t="shared" si="74"/>
        <v xml:space="preserve"> </v>
      </c>
      <c r="V96" s="160" t="str">
        <f t="shared" si="87"/>
        <v xml:space="preserve"> </v>
      </c>
      <c r="W96" s="160" t="str">
        <f t="shared" si="75"/>
        <v xml:space="preserve"> </v>
      </c>
      <c r="X96" s="161" t="str">
        <f t="shared" si="88"/>
        <v xml:space="preserve"> </v>
      </c>
      <c r="Y96" s="162" t="str">
        <f t="shared" si="89"/>
        <v xml:space="preserve"> </v>
      </c>
      <c r="Z96" s="162" t="str">
        <f t="shared" si="76"/>
        <v xml:space="preserve"> </v>
      </c>
      <c r="AA96" s="162" t="str">
        <f t="shared" si="77"/>
        <v xml:space="preserve"> </v>
      </c>
      <c r="AB96" s="162" t="str">
        <f t="shared" si="78"/>
        <v xml:space="preserve"> </v>
      </c>
      <c r="AC96" s="163" t="str">
        <f t="shared" si="79"/>
        <v xml:space="preserve"> </v>
      </c>
      <c r="AD96" s="163" t="str">
        <f t="shared" si="80"/>
        <v xml:space="preserve"> </v>
      </c>
    </row>
    <row r="97" spans="2:49" ht="15" customHeight="1" x14ac:dyDescent="0.25">
      <c r="B97" s="160" t="str">
        <f t="shared" si="81"/>
        <v xml:space="preserve"> </v>
      </c>
      <c r="C97" s="160" t="str">
        <f t="shared" si="63"/>
        <v xml:space="preserve"> </v>
      </c>
      <c r="D97" s="161" t="str">
        <f t="shared" si="82"/>
        <v xml:space="preserve"> </v>
      </c>
      <c r="E97" s="162" t="str">
        <f t="shared" si="83"/>
        <v xml:space="preserve"> </v>
      </c>
      <c r="F97" s="162" t="str">
        <f t="shared" si="64"/>
        <v xml:space="preserve"> </v>
      </c>
      <c r="G97" s="162" t="str">
        <f t="shared" si="65"/>
        <v xml:space="preserve"> </v>
      </c>
      <c r="H97" s="162" t="str">
        <f t="shared" si="66"/>
        <v xml:space="preserve"> </v>
      </c>
      <c r="I97" s="163" t="str">
        <f t="shared" si="67"/>
        <v xml:space="preserve"> </v>
      </c>
      <c r="J97" s="163" t="str">
        <f t="shared" si="68"/>
        <v xml:space="preserve"> </v>
      </c>
      <c r="L97" s="160" t="str">
        <f t="shared" si="84"/>
        <v xml:space="preserve"> </v>
      </c>
      <c r="M97" s="160" t="str">
        <f t="shared" si="69"/>
        <v xml:space="preserve"> </v>
      </c>
      <c r="N97" s="161" t="str">
        <f t="shared" si="85"/>
        <v xml:space="preserve"> </v>
      </c>
      <c r="O97" s="162" t="str">
        <f t="shared" si="86"/>
        <v xml:space="preserve"> </v>
      </c>
      <c r="P97" s="162" t="str">
        <f t="shared" si="70"/>
        <v xml:space="preserve"> </v>
      </c>
      <c r="Q97" s="162" t="str">
        <f t="shared" si="71"/>
        <v xml:space="preserve"> </v>
      </c>
      <c r="R97" s="162" t="str">
        <f t="shared" si="72"/>
        <v xml:space="preserve"> </v>
      </c>
      <c r="S97" s="163" t="str">
        <f t="shared" si="73"/>
        <v xml:space="preserve"> </v>
      </c>
      <c r="T97" s="163" t="str">
        <f t="shared" si="74"/>
        <v xml:space="preserve"> </v>
      </c>
      <c r="V97" s="160" t="str">
        <f t="shared" si="87"/>
        <v xml:space="preserve"> </v>
      </c>
      <c r="W97" s="160" t="str">
        <f t="shared" si="75"/>
        <v xml:space="preserve"> </v>
      </c>
      <c r="X97" s="161" t="str">
        <f t="shared" si="88"/>
        <v xml:space="preserve"> </v>
      </c>
      <c r="Y97" s="162" t="str">
        <f t="shared" si="89"/>
        <v xml:space="preserve"> </v>
      </c>
      <c r="Z97" s="162" t="str">
        <f t="shared" si="76"/>
        <v xml:space="preserve"> </v>
      </c>
      <c r="AA97" s="162" t="str">
        <f t="shared" si="77"/>
        <v xml:space="preserve"> </v>
      </c>
      <c r="AB97" s="162" t="str">
        <f t="shared" si="78"/>
        <v xml:space="preserve"> </v>
      </c>
      <c r="AC97" s="163" t="str">
        <f t="shared" si="79"/>
        <v xml:space="preserve"> </v>
      </c>
      <c r="AD97" s="163" t="str">
        <f t="shared" si="80"/>
        <v xml:space="preserve"> </v>
      </c>
    </row>
    <row r="98" spans="2:49" ht="15" customHeight="1" x14ac:dyDescent="0.25">
      <c r="B98" s="160" t="str">
        <f t="shared" si="81"/>
        <v xml:space="preserve"> </v>
      </c>
      <c r="C98" s="160" t="str">
        <f t="shared" si="63"/>
        <v xml:space="preserve"> </v>
      </c>
      <c r="D98" s="161" t="str">
        <f t="shared" si="82"/>
        <v xml:space="preserve"> </v>
      </c>
      <c r="E98" s="162" t="str">
        <f t="shared" si="83"/>
        <v xml:space="preserve"> </v>
      </c>
      <c r="F98" s="162" t="str">
        <f t="shared" si="64"/>
        <v xml:space="preserve"> </v>
      </c>
      <c r="G98" s="162" t="str">
        <f t="shared" si="65"/>
        <v xml:space="preserve"> </v>
      </c>
      <c r="H98" s="162" t="str">
        <f t="shared" si="66"/>
        <v xml:space="preserve"> </v>
      </c>
      <c r="I98" s="163" t="str">
        <f t="shared" si="67"/>
        <v xml:space="preserve"> </v>
      </c>
      <c r="J98" s="163" t="str">
        <f t="shared" si="68"/>
        <v xml:space="preserve"> </v>
      </c>
      <c r="L98" s="160" t="str">
        <f t="shared" si="84"/>
        <v xml:space="preserve"> </v>
      </c>
      <c r="M98" s="160" t="str">
        <f t="shared" si="69"/>
        <v xml:space="preserve"> </v>
      </c>
      <c r="N98" s="161" t="str">
        <f t="shared" si="85"/>
        <v xml:space="preserve"> </v>
      </c>
      <c r="O98" s="162" t="str">
        <f t="shared" si="86"/>
        <v xml:space="preserve"> </v>
      </c>
      <c r="P98" s="162" t="str">
        <f t="shared" si="70"/>
        <v xml:space="preserve"> </v>
      </c>
      <c r="Q98" s="162" t="str">
        <f t="shared" si="71"/>
        <v xml:space="preserve"> </v>
      </c>
      <c r="R98" s="162" t="str">
        <f t="shared" si="72"/>
        <v xml:space="preserve"> </v>
      </c>
      <c r="S98" s="163" t="str">
        <f t="shared" si="73"/>
        <v xml:space="preserve"> </v>
      </c>
      <c r="T98" s="163" t="str">
        <f t="shared" si="74"/>
        <v xml:space="preserve"> </v>
      </c>
      <c r="V98" s="160" t="str">
        <f t="shared" si="87"/>
        <v xml:space="preserve"> </v>
      </c>
      <c r="W98" s="160" t="str">
        <f t="shared" si="75"/>
        <v xml:space="preserve"> </v>
      </c>
      <c r="X98" s="161" t="str">
        <f t="shared" si="88"/>
        <v xml:space="preserve"> </v>
      </c>
      <c r="Y98" s="162" t="str">
        <f t="shared" si="89"/>
        <v xml:space="preserve"> </v>
      </c>
      <c r="Z98" s="162" t="str">
        <f t="shared" si="76"/>
        <v xml:space="preserve"> </v>
      </c>
      <c r="AA98" s="162" t="str">
        <f t="shared" si="77"/>
        <v xml:space="preserve"> </v>
      </c>
      <c r="AB98" s="162" t="str">
        <f t="shared" si="78"/>
        <v xml:space="preserve"> </v>
      </c>
      <c r="AC98" s="163" t="str">
        <f t="shared" si="79"/>
        <v xml:space="preserve"> </v>
      </c>
      <c r="AD98" s="163" t="str">
        <f t="shared" si="80"/>
        <v xml:space="preserve"> </v>
      </c>
    </row>
    <row r="99" spans="2:49" ht="15" customHeight="1" x14ac:dyDescent="0.25">
      <c r="B99" s="164" t="str">
        <f t="shared" si="81"/>
        <v xml:space="preserve"> </v>
      </c>
      <c r="C99" s="164" t="str">
        <f t="shared" si="63"/>
        <v xml:space="preserve"> </v>
      </c>
      <c r="D99" s="165" t="str">
        <f t="shared" si="82"/>
        <v xml:space="preserve"> </v>
      </c>
      <c r="E99" s="166" t="str">
        <f t="shared" si="83"/>
        <v xml:space="preserve"> </v>
      </c>
      <c r="F99" s="166" t="str">
        <f t="shared" si="64"/>
        <v xml:space="preserve"> </v>
      </c>
      <c r="G99" s="166" t="str">
        <f t="shared" si="65"/>
        <v xml:space="preserve"> </v>
      </c>
      <c r="H99" s="166" t="str">
        <f t="shared" si="66"/>
        <v xml:space="preserve"> </v>
      </c>
      <c r="I99" s="167" t="str">
        <f t="shared" si="67"/>
        <v xml:space="preserve"> </v>
      </c>
      <c r="J99" s="167" t="str">
        <f t="shared" si="68"/>
        <v xml:space="preserve"> </v>
      </c>
      <c r="L99" s="164" t="str">
        <f t="shared" si="84"/>
        <v xml:space="preserve"> </v>
      </c>
      <c r="M99" s="164" t="str">
        <f t="shared" si="69"/>
        <v xml:space="preserve"> </v>
      </c>
      <c r="N99" s="165" t="str">
        <f t="shared" si="85"/>
        <v xml:space="preserve"> </v>
      </c>
      <c r="O99" s="166" t="str">
        <f t="shared" si="86"/>
        <v xml:space="preserve"> </v>
      </c>
      <c r="P99" s="166" t="str">
        <f t="shared" si="70"/>
        <v xml:space="preserve"> </v>
      </c>
      <c r="Q99" s="166" t="str">
        <f t="shared" si="71"/>
        <v xml:space="preserve"> </v>
      </c>
      <c r="R99" s="166" t="str">
        <f t="shared" si="72"/>
        <v xml:space="preserve"> </v>
      </c>
      <c r="S99" s="167" t="str">
        <f t="shared" si="73"/>
        <v xml:space="preserve"> </v>
      </c>
      <c r="T99" s="167" t="str">
        <f t="shared" si="74"/>
        <v xml:space="preserve"> </v>
      </c>
      <c r="V99" s="164" t="str">
        <f t="shared" si="87"/>
        <v xml:space="preserve"> </v>
      </c>
      <c r="W99" s="164" t="str">
        <f t="shared" si="75"/>
        <v xml:space="preserve"> </v>
      </c>
      <c r="X99" s="165" t="str">
        <f t="shared" si="88"/>
        <v xml:space="preserve"> </v>
      </c>
      <c r="Y99" s="166" t="str">
        <f t="shared" si="89"/>
        <v xml:space="preserve"> </v>
      </c>
      <c r="Z99" s="166" t="str">
        <f t="shared" si="76"/>
        <v xml:space="preserve"> </v>
      </c>
      <c r="AA99" s="166" t="str">
        <f t="shared" si="77"/>
        <v xml:space="preserve"> </v>
      </c>
      <c r="AB99" s="166" t="str">
        <f t="shared" si="78"/>
        <v xml:space="preserve"> </v>
      </c>
      <c r="AC99" s="167" t="str">
        <f t="shared" si="79"/>
        <v xml:space="preserve"> </v>
      </c>
      <c r="AD99" s="167" t="str">
        <f t="shared" si="80"/>
        <v xml:space="preserve"> </v>
      </c>
    </row>
    <row r="100" spans="2:49" ht="15" customHeight="1" x14ac:dyDescent="0.25">
      <c r="B100" s="156" t="str">
        <f t="shared" si="81"/>
        <v xml:space="preserve"> </v>
      </c>
      <c r="C100" s="156" t="str">
        <f t="shared" si="63"/>
        <v xml:space="preserve"> </v>
      </c>
      <c r="D100" s="157" t="str">
        <f t="shared" si="82"/>
        <v xml:space="preserve"> </v>
      </c>
      <c r="E100" s="158" t="str">
        <f t="shared" si="83"/>
        <v xml:space="preserve"> </v>
      </c>
      <c r="F100" s="158" t="str">
        <f t="shared" si="64"/>
        <v xml:space="preserve"> </v>
      </c>
      <c r="G100" s="158" t="str">
        <f t="shared" si="65"/>
        <v xml:space="preserve"> </v>
      </c>
      <c r="H100" s="158" t="str">
        <f t="shared" si="66"/>
        <v xml:space="preserve"> </v>
      </c>
      <c r="I100" s="159" t="str">
        <f t="shared" si="67"/>
        <v xml:space="preserve"> </v>
      </c>
      <c r="J100" s="159" t="str">
        <f t="shared" si="68"/>
        <v xml:space="preserve"> </v>
      </c>
      <c r="L100" s="156" t="str">
        <f t="shared" si="84"/>
        <v xml:space="preserve"> </v>
      </c>
      <c r="M100" s="156" t="str">
        <f t="shared" si="69"/>
        <v xml:space="preserve"> </v>
      </c>
      <c r="N100" s="157" t="str">
        <f t="shared" si="85"/>
        <v xml:space="preserve"> </v>
      </c>
      <c r="O100" s="158" t="str">
        <f t="shared" si="86"/>
        <v xml:space="preserve"> </v>
      </c>
      <c r="P100" s="158" t="str">
        <f t="shared" si="70"/>
        <v xml:space="preserve"> </v>
      </c>
      <c r="Q100" s="158" t="str">
        <f t="shared" si="71"/>
        <v xml:space="preserve"> </v>
      </c>
      <c r="R100" s="158" t="str">
        <f t="shared" si="72"/>
        <v xml:space="preserve"> </v>
      </c>
      <c r="S100" s="159" t="str">
        <f t="shared" si="73"/>
        <v xml:space="preserve"> </v>
      </c>
      <c r="T100" s="159" t="str">
        <f t="shared" si="74"/>
        <v xml:space="preserve"> </v>
      </c>
      <c r="V100" s="156" t="str">
        <f t="shared" si="87"/>
        <v xml:space="preserve"> </v>
      </c>
      <c r="W100" s="156" t="str">
        <f t="shared" si="75"/>
        <v xml:space="preserve"> </v>
      </c>
      <c r="X100" s="157" t="str">
        <f t="shared" si="88"/>
        <v xml:space="preserve"> </v>
      </c>
      <c r="Y100" s="158" t="str">
        <f t="shared" si="89"/>
        <v xml:space="preserve"> </v>
      </c>
      <c r="Z100" s="158" t="str">
        <f t="shared" si="76"/>
        <v xml:space="preserve"> </v>
      </c>
      <c r="AA100" s="158" t="str">
        <f t="shared" si="77"/>
        <v xml:space="preserve"> </v>
      </c>
      <c r="AB100" s="158" t="str">
        <f t="shared" si="78"/>
        <v xml:space="preserve"> </v>
      </c>
      <c r="AC100" s="159" t="str">
        <f t="shared" si="79"/>
        <v xml:space="preserve"> </v>
      </c>
      <c r="AD100" s="159" t="str">
        <f t="shared" si="80"/>
        <v xml:space="preserve"> </v>
      </c>
    </row>
    <row r="101" spans="2:49" ht="15" customHeight="1" x14ac:dyDescent="0.25">
      <c r="B101" s="160" t="str">
        <f t="shared" si="81"/>
        <v xml:space="preserve"> </v>
      </c>
      <c r="C101" s="160" t="str">
        <f t="shared" si="63"/>
        <v xml:space="preserve"> </v>
      </c>
      <c r="D101" s="161" t="str">
        <f t="shared" si="82"/>
        <v xml:space="preserve"> </v>
      </c>
      <c r="E101" s="162" t="str">
        <f t="shared" si="83"/>
        <v xml:space="preserve"> </v>
      </c>
      <c r="F101" s="162" t="str">
        <f t="shared" si="64"/>
        <v xml:space="preserve"> </v>
      </c>
      <c r="G101" s="162" t="str">
        <f t="shared" si="65"/>
        <v xml:space="preserve"> </v>
      </c>
      <c r="H101" s="162" t="str">
        <f t="shared" si="66"/>
        <v xml:space="preserve"> </v>
      </c>
      <c r="I101" s="163" t="str">
        <f t="shared" si="67"/>
        <v xml:space="preserve"> </v>
      </c>
      <c r="J101" s="163" t="str">
        <f t="shared" si="68"/>
        <v xml:space="preserve"> </v>
      </c>
      <c r="L101" s="160" t="str">
        <f t="shared" si="84"/>
        <v xml:space="preserve"> </v>
      </c>
      <c r="M101" s="160" t="str">
        <f t="shared" si="69"/>
        <v xml:space="preserve"> </v>
      </c>
      <c r="N101" s="161" t="str">
        <f t="shared" si="85"/>
        <v xml:space="preserve"> </v>
      </c>
      <c r="O101" s="162" t="str">
        <f t="shared" si="86"/>
        <v xml:space="preserve"> </v>
      </c>
      <c r="P101" s="162" t="str">
        <f t="shared" si="70"/>
        <v xml:space="preserve"> </v>
      </c>
      <c r="Q101" s="162" t="str">
        <f t="shared" si="71"/>
        <v xml:space="preserve"> </v>
      </c>
      <c r="R101" s="162" t="str">
        <f t="shared" si="72"/>
        <v xml:space="preserve"> </v>
      </c>
      <c r="S101" s="163" t="str">
        <f t="shared" si="73"/>
        <v xml:space="preserve"> </v>
      </c>
      <c r="T101" s="163" t="str">
        <f t="shared" si="74"/>
        <v xml:space="preserve"> </v>
      </c>
      <c r="V101" s="160" t="str">
        <f t="shared" si="87"/>
        <v xml:space="preserve"> </v>
      </c>
      <c r="W101" s="160" t="str">
        <f t="shared" si="75"/>
        <v xml:space="preserve"> </v>
      </c>
      <c r="X101" s="161" t="str">
        <f t="shared" si="88"/>
        <v xml:space="preserve"> </v>
      </c>
      <c r="Y101" s="162" t="str">
        <f t="shared" si="89"/>
        <v xml:space="preserve"> </v>
      </c>
      <c r="Z101" s="162" t="str">
        <f t="shared" si="76"/>
        <v xml:space="preserve"> </v>
      </c>
      <c r="AA101" s="162" t="str">
        <f t="shared" si="77"/>
        <v xml:space="preserve"> </v>
      </c>
      <c r="AB101" s="162" t="str">
        <f t="shared" si="78"/>
        <v xml:space="preserve"> </v>
      </c>
      <c r="AC101" s="163" t="str">
        <f t="shared" si="79"/>
        <v xml:space="preserve"> </v>
      </c>
      <c r="AD101" s="163" t="str">
        <f t="shared" si="80"/>
        <v xml:space="preserve"> </v>
      </c>
    </row>
    <row r="102" spans="2:49" ht="15" customHeight="1" x14ac:dyDescent="0.25">
      <c r="B102" s="160" t="str">
        <f t="shared" si="81"/>
        <v xml:space="preserve"> </v>
      </c>
      <c r="C102" s="160" t="str">
        <f t="shared" si="63"/>
        <v xml:space="preserve"> </v>
      </c>
      <c r="D102" s="161" t="str">
        <f t="shared" si="82"/>
        <v xml:space="preserve"> </v>
      </c>
      <c r="E102" s="162" t="str">
        <f t="shared" si="83"/>
        <v xml:space="preserve"> </v>
      </c>
      <c r="F102" s="162" t="str">
        <f t="shared" si="64"/>
        <v xml:space="preserve"> </v>
      </c>
      <c r="G102" s="162" t="str">
        <f t="shared" si="65"/>
        <v xml:space="preserve"> </v>
      </c>
      <c r="H102" s="162" t="str">
        <f t="shared" si="66"/>
        <v xml:space="preserve"> </v>
      </c>
      <c r="I102" s="163" t="str">
        <f t="shared" si="67"/>
        <v xml:space="preserve"> </v>
      </c>
      <c r="J102" s="163" t="str">
        <f t="shared" si="68"/>
        <v xml:space="preserve"> </v>
      </c>
      <c r="L102" s="160" t="str">
        <f t="shared" si="84"/>
        <v xml:space="preserve"> </v>
      </c>
      <c r="M102" s="160" t="str">
        <f t="shared" si="69"/>
        <v xml:space="preserve"> </v>
      </c>
      <c r="N102" s="161" t="str">
        <f t="shared" si="85"/>
        <v xml:space="preserve"> </v>
      </c>
      <c r="O102" s="162" t="str">
        <f t="shared" si="86"/>
        <v xml:space="preserve"> </v>
      </c>
      <c r="P102" s="162" t="str">
        <f t="shared" si="70"/>
        <v xml:space="preserve"> </v>
      </c>
      <c r="Q102" s="162" t="str">
        <f t="shared" si="71"/>
        <v xml:space="preserve"> </v>
      </c>
      <c r="R102" s="162" t="str">
        <f t="shared" si="72"/>
        <v xml:space="preserve"> </v>
      </c>
      <c r="S102" s="163" t="str">
        <f t="shared" si="73"/>
        <v xml:space="preserve"> </v>
      </c>
      <c r="T102" s="163" t="str">
        <f t="shared" si="74"/>
        <v xml:space="preserve"> </v>
      </c>
      <c r="V102" s="160" t="str">
        <f t="shared" si="87"/>
        <v xml:space="preserve"> </v>
      </c>
      <c r="W102" s="160" t="str">
        <f t="shared" si="75"/>
        <v xml:space="preserve"> </v>
      </c>
      <c r="X102" s="161" t="str">
        <f t="shared" si="88"/>
        <v xml:space="preserve"> </v>
      </c>
      <c r="Y102" s="162" t="str">
        <f t="shared" si="89"/>
        <v xml:space="preserve"> </v>
      </c>
      <c r="Z102" s="162" t="str">
        <f t="shared" si="76"/>
        <v xml:space="preserve"> </v>
      </c>
      <c r="AA102" s="162" t="str">
        <f t="shared" si="77"/>
        <v xml:space="preserve"> </v>
      </c>
      <c r="AB102" s="162" t="str">
        <f t="shared" si="78"/>
        <v xml:space="preserve"> </v>
      </c>
      <c r="AC102" s="163" t="str">
        <f t="shared" si="79"/>
        <v xml:space="preserve"> </v>
      </c>
      <c r="AD102" s="163" t="str">
        <f t="shared" si="80"/>
        <v xml:space="preserve"> </v>
      </c>
      <c r="AH102" s="168"/>
      <c r="AI102" s="168"/>
      <c r="AO102" s="168"/>
      <c r="AP102" s="168"/>
      <c r="AV102" s="168"/>
      <c r="AW102" s="168"/>
    </row>
    <row r="103" spans="2:49" ht="15" customHeight="1" x14ac:dyDescent="0.25">
      <c r="B103" s="160" t="str">
        <f t="shared" si="81"/>
        <v xml:space="preserve"> </v>
      </c>
      <c r="C103" s="160" t="str">
        <f t="shared" si="63"/>
        <v xml:space="preserve"> </v>
      </c>
      <c r="D103" s="161" t="str">
        <f t="shared" si="82"/>
        <v xml:space="preserve"> </v>
      </c>
      <c r="E103" s="162" t="str">
        <f t="shared" si="83"/>
        <v xml:space="preserve"> </v>
      </c>
      <c r="F103" s="162" t="str">
        <f t="shared" si="64"/>
        <v xml:space="preserve"> </v>
      </c>
      <c r="G103" s="162" t="str">
        <f t="shared" si="65"/>
        <v xml:space="preserve"> </v>
      </c>
      <c r="H103" s="162" t="str">
        <f t="shared" si="66"/>
        <v xml:space="preserve"> </v>
      </c>
      <c r="I103" s="163" t="str">
        <f t="shared" si="67"/>
        <v xml:space="preserve"> </v>
      </c>
      <c r="J103" s="163" t="str">
        <f t="shared" si="68"/>
        <v xml:space="preserve"> </v>
      </c>
      <c r="L103" s="160" t="str">
        <f t="shared" si="84"/>
        <v xml:space="preserve"> </v>
      </c>
      <c r="M103" s="160" t="str">
        <f t="shared" si="69"/>
        <v xml:space="preserve"> </v>
      </c>
      <c r="N103" s="161" t="str">
        <f t="shared" si="85"/>
        <v xml:space="preserve"> </v>
      </c>
      <c r="O103" s="162" t="str">
        <f t="shared" si="86"/>
        <v xml:space="preserve"> </v>
      </c>
      <c r="P103" s="162" t="str">
        <f t="shared" si="70"/>
        <v xml:space="preserve"> </v>
      </c>
      <c r="Q103" s="162" t="str">
        <f t="shared" si="71"/>
        <v xml:space="preserve"> </v>
      </c>
      <c r="R103" s="162" t="str">
        <f t="shared" si="72"/>
        <v xml:space="preserve"> </v>
      </c>
      <c r="S103" s="163" t="str">
        <f t="shared" si="73"/>
        <v xml:space="preserve"> </v>
      </c>
      <c r="T103" s="163" t="str">
        <f t="shared" si="74"/>
        <v xml:space="preserve"> </v>
      </c>
      <c r="V103" s="160" t="str">
        <f t="shared" si="87"/>
        <v xml:space="preserve"> </v>
      </c>
      <c r="W103" s="160" t="str">
        <f t="shared" si="75"/>
        <v xml:space="preserve"> </v>
      </c>
      <c r="X103" s="161" t="str">
        <f t="shared" si="88"/>
        <v xml:space="preserve"> </v>
      </c>
      <c r="Y103" s="162" t="str">
        <f t="shared" si="89"/>
        <v xml:space="preserve"> </v>
      </c>
      <c r="Z103" s="162" t="str">
        <f t="shared" si="76"/>
        <v xml:space="preserve"> </v>
      </c>
      <c r="AA103" s="162" t="str">
        <f t="shared" si="77"/>
        <v xml:space="preserve"> </v>
      </c>
      <c r="AB103" s="162" t="str">
        <f t="shared" si="78"/>
        <v xml:space="preserve"> </v>
      </c>
      <c r="AC103" s="163" t="str">
        <f t="shared" si="79"/>
        <v xml:space="preserve"> </v>
      </c>
      <c r="AD103" s="163" t="str">
        <f t="shared" si="80"/>
        <v xml:space="preserve"> </v>
      </c>
    </row>
    <row r="104" spans="2:49" ht="15" customHeight="1" x14ac:dyDescent="0.25">
      <c r="B104" s="164" t="str">
        <f t="shared" si="81"/>
        <v xml:space="preserve"> </v>
      </c>
      <c r="C104" s="164" t="str">
        <f t="shared" si="63"/>
        <v xml:space="preserve"> </v>
      </c>
      <c r="D104" s="165" t="str">
        <f t="shared" si="82"/>
        <v xml:space="preserve"> </v>
      </c>
      <c r="E104" s="166" t="str">
        <f t="shared" si="83"/>
        <v xml:space="preserve"> </v>
      </c>
      <c r="F104" s="166" t="str">
        <f t="shared" si="64"/>
        <v xml:space="preserve"> </v>
      </c>
      <c r="G104" s="166" t="str">
        <f t="shared" si="65"/>
        <v xml:space="preserve"> </v>
      </c>
      <c r="H104" s="166" t="str">
        <f t="shared" si="66"/>
        <v xml:space="preserve"> </v>
      </c>
      <c r="I104" s="167" t="str">
        <f t="shared" si="67"/>
        <v xml:space="preserve"> </v>
      </c>
      <c r="J104" s="167" t="str">
        <f t="shared" si="68"/>
        <v xml:space="preserve"> </v>
      </c>
      <c r="L104" s="164" t="str">
        <f t="shared" si="84"/>
        <v xml:space="preserve"> </v>
      </c>
      <c r="M104" s="164" t="str">
        <f t="shared" si="69"/>
        <v xml:space="preserve"> </v>
      </c>
      <c r="N104" s="165" t="str">
        <f t="shared" si="85"/>
        <v xml:space="preserve"> </v>
      </c>
      <c r="O104" s="166" t="str">
        <f t="shared" si="86"/>
        <v xml:space="preserve"> </v>
      </c>
      <c r="P104" s="166" t="str">
        <f t="shared" si="70"/>
        <v xml:space="preserve"> </v>
      </c>
      <c r="Q104" s="166" t="str">
        <f t="shared" si="71"/>
        <v xml:space="preserve"> </v>
      </c>
      <c r="R104" s="166" t="str">
        <f t="shared" si="72"/>
        <v xml:space="preserve"> </v>
      </c>
      <c r="S104" s="167" t="str">
        <f t="shared" si="73"/>
        <v xml:space="preserve"> </v>
      </c>
      <c r="T104" s="167" t="str">
        <f t="shared" si="74"/>
        <v xml:space="preserve"> </v>
      </c>
      <c r="V104" s="164" t="str">
        <f t="shared" si="87"/>
        <v xml:space="preserve"> </v>
      </c>
      <c r="W104" s="164" t="str">
        <f t="shared" si="75"/>
        <v xml:space="preserve"> </v>
      </c>
      <c r="X104" s="165" t="str">
        <f t="shared" si="88"/>
        <v xml:space="preserve"> </v>
      </c>
      <c r="Y104" s="166" t="str">
        <f t="shared" si="89"/>
        <v xml:space="preserve"> </v>
      </c>
      <c r="Z104" s="166" t="str">
        <f t="shared" si="76"/>
        <v xml:space="preserve"> </v>
      </c>
      <c r="AA104" s="166" t="str">
        <f t="shared" si="77"/>
        <v xml:space="preserve"> </v>
      </c>
      <c r="AB104" s="166" t="str">
        <f t="shared" si="78"/>
        <v xml:space="preserve"> </v>
      </c>
      <c r="AC104" s="167" t="str">
        <f t="shared" si="79"/>
        <v xml:space="preserve"> </v>
      </c>
      <c r="AD104" s="167" t="str">
        <f t="shared" si="80"/>
        <v xml:space="preserve"> </v>
      </c>
      <c r="AH104" s="149" t="str">
        <f>+IF(AH103&gt;0,10,"")</f>
        <v/>
      </c>
      <c r="AO104" s="149" t="str">
        <f>+IF(AO103&gt;0,10,"")</f>
        <v/>
      </c>
      <c r="AV104" s="149" t="str">
        <f>+IF(AV103&gt;0,10,"")</f>
        <v/>
      </c>
    </row>
    <row r="105" spans="2:49" ht="15" customHeight="1" x14ac:dyDescent="0.25">
      <c r="B105" s="156" t="str">
        <f t="shared" si="81"/>
        <v xml:space="preserve"> </v>
      </c>
      <c r="C105" s="156" t="str">
        <f t="shared" si="63"/>
        <v xml:space="preserve"> </v>
      </c>
      <c r="D105" s="157" t="str">
        <f t="shared" si="82"/>
        <v xml:space="preserve"> </v>
      </c>
      <c r="E105" s="158" t="str">
        <f t="shared" si="83"/>
        <v xml:space="preserve"> </v>
      </c>
      <c r="F105" s="158" t="str">
        <f t="shared" si="64"/>
        <v xml:space="preserve"> </v>
      </c>
      <c r="G105" s="158" t="str">
        <f t="shared" si="65"/>
        <v xml:space="preserve"> </v>
      </c>
      <c r="H105" s="158" t="str">
        <f t="shared" si="66"/>
        <v xml:space="preserve"> </v>
      </c>
      <c r="I105" s="159" t="str">
        <f t="shared" si="67"/>
        <v xml:space="preserve"> </v>
      </c>
      <c r="J105" s="159" t="str">
        <f t="shared" si="68"/>
        <v xml:space="preserve"> </v>
      </c>
      <c r="L105" s="156" t="str">
        <f t="shared" si="84"/>
        <v xml:space="preserve"> </v>
      </c>
      <c r="M105" s="156" t="str">
        <f t="shared" si="69"/>
        <v xml:space="preserve"> </v>
      </c>
      <c r="N105" s="157" t="str">
        <f t="shared" si="85"/>
        <v xml:space="preserve"> </v>
      </c>
      <c r="O105" s="158" t="str">
        <f t="shared" si="86"/>
        <v xml:space="preserve"> </v>
      </c>
      <c r="P105" s="158" t="str">
        <f t="shared" si="70"/>
        <v xml:space="preserve"> </v>
      </c>
      <c r="Q105" s="158" t="str">
        <f t="shared" si="71"/>
        <v xml:space="preserve"> </v>
      </c>
      <c r="R105" s="158" t="str">
        <f t="shared" si="72"/>
        <v xml:space="preserve"> </v>
      </c>
      <c r="S105" s="159" t="str">
        <f t="shared" si="73"/>
        <v xml:space="preserve"> </v>
      </c>
      <c r="T105" s="159" t="str">
        <f t="shared" si="74"/>
        <v xml:space="preserve"> </v>
      </c>
      <c r="V105" s="156" t="str">
        <f t="shared" si="87"/>
        <v xml:space="preserve"> </v>
      </c>
      <c r="W105" s="156" t="str">
        <f t="shared" si="75"/>
        <v xml:space="preserve"> </v>
      </c>
      <c r="X105" s="157" t="str">
        <f t="shared" si="88"/>
        <v xml:space="preserve"> </v>
      </c>
      <c r="Y105" s="158" t="str">
        <f t="shared" si="89"/>
        <v xml:space="preserve"> </v>
      </c>
      <c r="Z105" s="158" t="str">
        <f t="shared" si="76"/>
        <v xml:space="preserve"> </v>
      </c>
      <c r="AA105" s="158" t="str">
        <f t="shared" si="77"/>
        <v xml:space="preserve"> </v>
      </c>
      <c r="AB105" s="158" t="str">
        <f t="shared" si="78"/>
        <v xml:space="preserve"> </v>
      </c>
      <c r="AC105" s="159" t="str">
        <f t="shared" si="79"/>
        <v xml:space="preserve"> </v>
      </c>
      <c r="AD105" s="159" t="str">
        <f t="shared" si="80"/>
        <v xml:space="preserve"> </v>
      </c>
    </row>
    <row r="106" spans="2:49" ht="15" customHeight="1" x14ac:dyDescent="0.25">
      <c r="B106" s="160" t="str">
        <f t="shared" si="81"/>
        <v xml:space="preserve"> </v>
      </c>
      <c r="C106" s="160" t="str">
        <f t="shared" si="63"/>
        <v xml:space="preserve"> </v>
      </c>
      <c r="D106" s="161" t="str">
        <f t="shared" si="82"/>
        <v xml:space="preserve"> </v>
      </c>
      <c r="E106" s="162" t="str">
        <f t="shared" si="83"/>
        <v xml:space="preserve"> </v>
      </c>
      <c r="F106" s="162" t="str">
        <f t="shared" si="64"/>
        <v xml:space="preserve"> </v>
      </c>
      <c r="G106" s="162" t="str">
        <f t="shared" si="65"/>
        <v xml:space="preserve"> </v>
      </c>
      <c r="H106" s="162" t="str">
        <f t="shared" si="66"/>
        <v xml:space="preserve"> </v>
      </c>
      <c r="I106" s="163" t="str">
        <f t="shared" si="67"/>
        <v xml:space="preserve"> </v>
      </c>
      <c r="J106" s="163" t="str">
        <f t="shared" si="68"/>
        <v xml:space="preserve"> </v>
      </c>
      <c r="L106" s="160" t="str">
        <f t="shared" si="84"/>
        <v xml:space="preserve"> </v>
      </c>
      <c r="M106" s="160" t="str">
        <f t="shared" si="69"/>
        <v xml:space="preserve"> </v>
      </c>
      <c r="N106" s="161" t="str">
        <f t="shared" si="85"/>
        <v xml:space="preserve"> </v>
      </c>
      <c r="O106" s="162" t="str">
        <f t="shared" si="86"/>
        <v xml:space="preserve"> </v>
      </c>
      <c r="P106" s="162" t="str">
        <f t="shared" si="70"/>
        <v xml:space="preserve"> </v>
      </c>
      <c r="Q106" s="162" t="str">
        <f t="shared" si="71"/>
        <v xml:space="preserve"> </v>
      </c>
      <c r="R106" s="162" t="str">
        <f t="shared" si="72"/>
        <v xml:space="preserve"> </v>
      </c>
      <c r="S106" s="163" t="str">
        <f t="shared" si="73"/>
        <v xml:space="preserve"> </v>
      </c>
      <c r="T106" s="163" t="str">
        <f t="shared" si="74"/>
        <v xml:space="preserve"> </v>
      </c>
      <c r="V106" s="160" t="str">
        <f t="shared" si="87"/>
        <v xml:space="preserve"> </v>
      </c>
      <c r="W106" s="160" t="str">
        <f t="shared" si="75"/>
        <v xml:space="preserve"> </v>
      </c>
      <c r="X106" s="161" t="str">
        <f t="shared" si="88"/>
        <v xml:space="preserve"> </v>
      </c>
      <c r="Y106" s="162" t="str">
        <f t="shared" si="89"/>
        <v xml:space="preserve"> </v>
      </c>
      <c r="Z106" s="162" t="str">
        <f t="shared" si="76"/>
        <v xml:space="preserve"> </v>
      </c>
      <c r="AA106" s="162" t="str">
        <f t="shared" si="77"/>
        <v xml:space="preserve"> </v>
      </c>
      <c r="AB106" s="162" t="str">
        <f t="shared" si="78"/>
        <v xml:space="preserve"> </v>
      </c>
      <c r="AC106" s="163" t="str">
        <f t="shared" si="79"/>
        <v xml:space="preserve"> </v>
      </c>
      <c r="AD106" s="163" t="str">
        <f t="shared" si="80"/>
        <v xml:space="preserve"> </v>
      </c>
    </row>
    <row r="107" spans="2:49" ht="15" customHeight="1" x14ac:dyDescent="0.25">
      <c r="B107" s="160" t="str">
        <f t="shared" si="81"/>
        <v xml:space="preserve"> </v>
      </c>
      <c r="C107" s="160" t="str">
        <f t="shared" si="63"/>
        <v xml:space="preserve"> </v>
      </c>
      <c r="D107" s="161" t="str">
        <f t="shared" si="82"/>
        <v xml:space="preserve"> </v>
      </c>
      <c r="E107" s="162" t="str">
        <f t="shared" si="83"/>
        <v xml:space="preserve"> </v>
      </c>
      <c r="F107" s="162" t="str">
        <f t="shared" si="64"/>
        <v xml:space="preserve"> </v>
      </c>
      <c r="G107" s="162" t="str">
        <f t="shared" si="65"/>
        <v xml:space="preserve"> </v>
      </c>
      <c r="H107" s="162" t="str">
        <f t="shared" si="66"/>
        <v xml:space="preserve"> </v>
      </c>
      <c r="I107" s="163" t="str">
        <f t="shared" si="67"/>
        <v xml:space="preserve"> </v>
      </c>
      <c r="J107" s="163" t="str">
        <f t="shared" si="68"/>
        <v xml:space="preserve"> </v>
      </c>
      <c r="L107" s="160" t="str">
        <f t="shared" si="84"/>
        <v xml:space="preserve"> </v>
      </c>
      <c r="M107" s="160" t="str">
        <f t="shared" si="69"/>
        <v xml:space="preserve"> </v>
      </c>
      <c r="N107" s="161" t="str">
        <f t="shared" si="85"/>
        <v xml:space="preserve"> </v>
      </c>
      <c r="O107" s="162" t="str">
        <f t="shared" si="86"/>
        <v xml:space="preserve"> </v>
      </c>
      <c r="P107" s="162" t="str">
        <f t="shared" si="70"/>
        <v xml:space="preserve"> </v>
      </c>
      <c r="Q107" s="162" t="str">
        <f t="shared" si="71"/>
        <v xml:space="preserve"> </v>
      </c>
      <c r="R107" s="162" t="str">
        <f t="shared" si="72"/>
        <v xml:space="preserve"> </v>
      </c>
      <c r="S107" s="163" t="str">
        <f t="shared" si="73"/>
        <v xml:space="preserve"> </v>
      </c>
      <c r="T107" s="163" t="str">
        <f t="shared" si="74"/>
        <v xml:space="preserve"> </v>
      </c>
      <c r="V107" s="160" t="str">
        <f t="shared" si="87"/>
        <v xml:space="preserve"> </v>
      </c>
      <c r="W107" s="160" t="str">
        <f t="shared" si="75"/>
        <v xml:space="preserve"> </v>
      </c>
      <c r="X107" s="161" t="str">
        <f t="shared" si="88"/>
        <v xml:space="preserve"> </v>
      </c>
      <c r="Y107" s="162" t="str">
        <f t="shared" si="89"/>
        <v xml:space="preserve"> </v>
      </c>
      <c r="Z107" s="162" t="str">
        <f t="shared" si="76"/>
        <v xml:space="preserve"> </v>
      </c>
      <c r="AA107" s="162" t="str">
        <f t="shared" si="77"/>
        <v xml:space="preserve"> </v>
      </c>
      <c r="AB107" s="162" t="str">
        <f t="shared" si="78"/>
        <v xml:space="preserve"> </v>
      </c>
      <c r="AC107" s="163" t="str">
        <f t="shared" si="79"/>
        <v xml:space="preserve"> </v>
      </c>
      <c r="AD107" s="163" t="str">
        <f t="shared" si="80"/>
        <v xml:space="preserve"> </v>
      </c>
      <c r="AH107" s="168"/>
      <c r="AI107" s="168"/>
      <c r="AO107" s="168"/>
      <c r="AP107" s="168"/>
      <c r="AV107" s="168"/>
      <c r="AW107" s="168"/>
    </row>
    <row r="108" spans="2:49" ht="15" customHeight="1" x14ac:dyDescent="0.25">
      <c r="B108" s="160" t="str">
        <f t="shared" si="81"/>
        <v xml:space="preserve"> </v>
      </c>
      <c r="C108" s="160" t="str">
        <f t="shared" si="63"/>
        <v xml:space="preserve"> </v>
      </c>
      <c r="D108" s="161" t="str">
        <f t="shared" si="82"/>
        <v xml:space="preserve"> </v>
      </c>
      <c r="E108" s="162" t="str">
        <f t="shared" si="83"/>
        <v xml:space="preserve"> </v>
      </c>
      <c r="F108" s="162" t="str">
        <f t="shared" si="64"/>
        <v xml:space="preserve"> </v>
      </c>
      <c r="G108" s="162" t="str">
        <f t="shared" si="65"/>
        <v xml:space="preserve"> </v>
      </c>
      <c r="H108" s="162" t="str">
        <f t="shared" si="66"/>
        <v xml:space="preserve"> </v>
      </c>
      <c r="I108" s="163" t="str">
        <f t="shared" si="67"/>
        <v xml:space="preserve"> </v>
      </c>
      <c r="J108" s="163" t="str">
        <f t="shared" si="68"/>
        <v xml:space="preserve"> </v>
      </c>
      <c r="L108" s="160" t="str">
        <f t="shared" si="84"/>
        <v xml:space="preserve"> </v>
      </c>
      <c r="M108" s="160" t="str">
        <f t="shared" si="69"/>
        <v xml:space="preserve"> </v>
      </c>
      <c r="N108" s="161" t="str">
        <f t="shared" si="85"/>
        <v xml:space="preserve"> </v>
      </c>
      <c r="O108" s="162" t="str">
        <f t="shared" si="86"/>
        <v xml:space="preserve"> </v>
      </c>
      <c r="P108" s="162" t="str">
        <f t="shared" si="70"/>
        <v xml:space="preserve"> </v>
      </c>
      <c r="Q108" s="162" t="str">
        <f t="shared" si="71"/>
        <v xml:space="preserve"> </v>
      </c>
      <c r="R108" s="162" t="str">
        <f t="shared" si="72"/>
        <v xml:space="preserve"> </v>
      </c>
      <c r="S108" s="163" t="str">
        <f t="shared" si="73"/>
        <v xml:space="preserve"> </v>
      </c>
      <c r="T108" s="163" t="str">
        <f t="shared" si="74"/>
        <v xml:space="preserve"> </v>
      </c>
      <c r="V108" s="160" t="str">
        <f t="shared" si="87"/>
        <v xml:space="preserve"> </v>
      </c>
      <c r="W108" s="160" t="str">
        <f t="shared" si="75"/>
        <v xml:space="preserve"> </v>
      </c>
      <c r="X108" s="161" t="str">
        <f t="shared" si="88"/>
        <v xml:space="preserve"> </v>
      </c>
      <c r="Y108" s="162" t="str">
        <f t="shared" si="89"/>
        <v xml:space="preserve"> </v>
      </c>
      <c r="Z108" s="162" t="str">
        <f t="shared" si="76"/>
        <v xml:space="preserve"> </v>
      </c>
      <c r="AA108" s="162" t="str">
        <f t="shared" si="77"/>
        <v xml:space="preserve"> </v>
      </c>
      <c r="AB108" s="162" t="str">
        <f t="shared" si="78"/>
        <v xml:space="preserve"> </v>
      </c>
      <c r="AC108" s="163" t="str">
        <f t="shared" si="79"/>
        <v xml:space="preserve"> </v>
      </c>
      <c r="AD108" s="163" t="str">
        <f t="shared" si="80"/>
        <v xml:space="preserve"> </v>
      </c>
    </row>
    <row r="109" spans="2:49" ht="15" customHeight="1" x14ac:dyDescent="0.25">
      <c r="B109" s="164" t="str">
        <f t="shared" si="81"/>
        <v xml:space="preserve"> </v>
      </c>
      <c r="C109" s="164" t="str">
        <f t="shared" si="63"/>
        <v xml:space="preserve"> </v>
      </c>
      <c r="D109" s="165" t="str">
        <f t="shared" si="82"/>
        <v xml:space="preserve"> </v>
      </c>
      <c r="E109" s="166" t="str">
        <f t="shared" si="83"/>
        <v xml:space="preserve"> </v>
      </c>
      <c r="F109" s="166" t="str">
        <f t="shared" si="64"/>
        <v xml:space="preserve"> </v>
      </c>
      <c r="G109" s="166" t="str">
        <f t="shared" ref="G109:G172" si="90">+IF(E109=" "," ",H109-F109)</f>
        <v xml:space="preserve"> </v>
      </c>
      <c r="H109" s="166" t="str">
        <f t="shared" si="66"/>
        <v xml:space="preserve"> </v>
      </c>
      <c r="I109" s="167" t="str">
        <f t="shared" ref="I109:I172" si="91">IF(D109=" "," ",+YEAR(D109))</f>
        <v xml:space="preserve"> </v>
      </c>
      <c r="J109" s="167" t="str">
        <f t="shared" ref="J109:J172" si="92">IF(D109=" "," ",+MONTH(D109))</f>
        <v xml:space="preserve"> </v>
      </c>
      <c r="L109" s="164" t="str">
        <f t="shared" si="84"/>
        <v xml:space="preserve"> </v>
      </c>
      <c r="M109" s="164" t="str">
        <f t="shared" si="69"/>
        <v xml:space="preserve"> </v>
      </c>
      <c r="N109" s="165" t="str">
        <f t="shared" si="85"/>
        <v xml:space="preserve"> </v>
      </c>
      <c r="O109" s="166" t="str">
        <f t="shared" si="86"/>
        <v xml:space="preserve"> </v>
      </c>
      <c r="P109" s="166" t="str">
        <f t="shared" si="70"/>
        <v xml:space="preserve"> </v>
      </c>
      <c r="Q109" s="166" t="str">
        <f t="shared" si="71"/>
        <v xml:space="preserve"> </v>
      </c>
      <c r="R109" s="166" t="str">
        <f t="shared" si="72"/>
        <v xml:space="preserve"> </v>
      </c>
      <c r="S109" s="167" t="str">
        <f t="shared" si="73"/>
        <v xml:space="preserve"> </v>
      </c>
      <c r="T109" s="167" t="str">
        <f t="shared" si="74"/>
        <v xml:space="preserve"> </v>
      </c>
      <c r="V109" s="164" t="str">
        <f t="shared" si="87"/>
        <v xml:space="preserve"> </v>
      </c>
      <c r="W109" s="164" t="str">
        <f t="shared" si="75"/>
        <v xml:space="preserve"> </v>
      </c>
      <c r="X109" s="165" t="str">
        <f t="shared" si="88"/>
        <v xml:space="preserve"> </v>
      </c>
      <c r="Y109" s="166" t="str">
        <f t="shared" si="89"/>
        <v xml:space="preserve"> </v>
      </c>
      <c r="Z109" s="166" t="str">
        <f t="shared" si="76"/>
        <v xml:space="preserve"> </v>
      </c>
      <c r="AA109" s="166" t="str">
        <f t="shared" si="77"/>
        <v xml:space="preserve"> </v>
      </c>
      <c r="AB109" s="166" t="str">
        <f t="shared" si="78"/>
        <v xml:space="preserve"> </v>
      </c>
      <c r="AC109" s="167" t="str">
        <f t="shared" si="79"/>
        <v xml:space="preserve"> </v>
      </c>
      <c r="AD109" s="167" t="str">
        <f t="shared" si="80"/>
        <v xml:space="preserve"> </v>
      </c>
      <c r="AH109" s="149" t="str">
        <f>+IF(AH108&gt;0,10,"")</f>
        <v/>
      </c>
      <c r="AO109" s="149" t="str">
        <f>+IF(AO108&gt;0,10,"")</f>
        <v/>
      </c>
      <c r="AV109" s="149" t="str">
        <f>+IF(AV108&gt;0,10,"")</f>
        <v/>
      </c>
    </row>
    <row r="110" spans="2:49" ht="15" customHeight="1" x14ac:dyDescent="0.25">
      <c r="B110" s="156" t="str">
        <f t="shared" ref="B110:B173" si="93">IF(E110=" "," ",B109+1)</f>
        <v xml:space="preserve"> </v>
      </c>
      <c r="C110" s="156" t="str">
        <f t="shared" si="63"/>
        <v xml:space="preserve"> </v>
      </c>
      <c r="D110" s="157" t="str">
        <f t="shared" si="82"/>
        <v xml:space="preserve"> </v>
      </c>
      <c r="E110" s="158" t="str">
        <f t="shared" ref="E110:E173" si="94">+IF(E109=" "," ",IF((E109-G109)&gt;1,E109-G109," "))</f>
        <v xml:space="preserve"> </v>
      </c>
      <c r="F110" s="158" t="str">
        <f t="shared" si="64"/>
        <v xml:space="preserve"> </v>
      </c>
      <c r="G110" s="158" t="str">
        <f t="shared" si="90"/>
        <v xml:space="preserve"> </v>
      </c>
      <c r="H110" s="158" t="str">
        <f t="shared" si="66"/>
        <v xml:space="preserve"> </v>
      </c>
      <c r="I110" s="159" t="str">
        <f t="shared" si="91"/>
        <v xml:space="preserve"> </v>
      </c>
      <c r="J110" s="159" t="str">
        <f t="shared" si="92"/>
        <v xml:space="preserve"> </v>
      </c>
      <c r="L110" s="156" t="str">
        <f t="shared" si="84"/>
        <v xml:space="preserve"> </v>
      </c>
      <c r="M110" s="156" t="str">
        <f t="shared" si="69"/>
        <v xml:space="preserve"> </v>
      </c>
      <c r="N110" s="157" t="str">
        <f t="shared" si="85"/>
        <v xml:space="preserve"> </v>
      </c>
      <c r="O110" s="158" t="str">
        <f t="shared" si="86"/>
        <v xml:space="preserve"> </v>
      </c>
      <c r="P110" s="158" t="str">
        <f t="shared" si="70"/>
        <v xml:space="preserve"> </v>
      </c>
      <c r="Q110" s="158" t="str">
        <f t="shared" si="71"/>
        <v xml:space="preserve"> </v>
      </c>
      <c r="R110" s="158" t="str">
        <f t="shared" si="72"/>
        <v xml:space="preserve"> </v>
      </c>
      <c r="S110" s="159" t="str">
        <f t="shared" si="73"/>
        <v xml:space="preserve"> </v>
      </c>
      <c r="T110" s="159" t="str">
        <f t="shared" si="74"/>
        <v xml:space="preserve"> </v>
      </c>
      <c r="V110" s="156" t="str">
        <f t="shared" si="87"/>
        <v xml:space="preserve"> </v>
      </c>
      <c r="W110" s="156" t="str">
        <f t="shared" si="75"/>
        <v xml:space="preserve"> </v>
      </c>
      <c r="X110" s="157" t="str">
        <f t="shared" si="88"/>
        <v xml:space="preserve"> </v>
      </c>
      <c r="Y110" s="158" t="str">
        <f t="shared" si="89"/>
        <v xml:space="preserve"> </v>
      </c>
      <c r="Z110" s="158" t="str">
        <f t="shared" si="76"/>
        <v xml:space="preserve"> </v>
      </c>
      <c r="AA110" s="158" t="str">
        <f t="shared" si="77"/>
        <v xml:space="preserve"> </v>
      </c>
      <c r="AB110" s="158" t="str">
        <f t="shared" si="78"/>
        <v xml:space="preserve"> </v>
      </c>
      <c r="AC110" s="159" t="str">
        <f t="shared" si="79"/>
        <v xml:space="preserve"> </v>
      </c>
      <c r="AD110" s="159" t="str">
        <f t="shared" si="80"/>
        <v xml:space="preserve"> </v>
      </c>
    </row>
    <row r="111" spans="2:49" ht="15" customHeight="1" x14ac:dyDescent="0.25">
      <c r="B111" s="160" t="str">
        <f t="shared" si="93"/>
        <v xml:space="preserve"> </v>
      </c>
      <c r="C111" s="160" t="str">
        <f t="shared" si="63"/>
        <v xml:space="preserve"> </v>
      </c>
      <c r="D111" s="161" t="str">
        <f t="shared" si="82"/>
        <v xml:space="preserve"> </v>
      </c>
      <c r="E111" s="162" t="str">
        <f t="shared" si="94"/>
        <v xml:space="preserve"> </v>
      </c>
      <c r="F111" s="162" t="str">
        <f t="shared" si="64"/>
        <v xml:space="preserve"> </v>
      </c>
      <c r="G111" s="162" t="str">
        <f t="shared" si="90"/>
        <v xml:space="preserve"> </v>
      </c>
      <c r="H111" s="162" t="str">
        <f t="shared" si="66"/>
        <v xml:space="preserve"> </v>
      </c>
      <c r="I111" s="163" t="str">
        <f t="shared" si="91"/>
        <v xml:space="preserve"> </v>
      </c>
      <c r="J111" s="163" t="str">
        <f t="shared" si="92"/>
        <v xml:space="preserve"> </v>
      </c>
      <c r="L111" s="160" t="str">
        <f t="shared" si="84"/>
        <v xml:space="preserve"> </v>
      </c>
      <c r="M111" s="160" t="str">
        <f t="shared" si="69"/>
        <v xml:space="preserve"> </v>
      </c>
      <c r="N111" s="161" t="str">
        <f t="shared" si="85"/>
        <v xml:space="preserve"> </v>
      </c>
      <c r="O111" s="162" t="str">
        <f t="shared" si="86"/>
        <v xml:space="preserve"> </v>
      </c>
      <c r="P111" s="162" t="str">
        <f t="shared" si="70"/>
        <v xml:space="preserve"> </v>
      </c>
      <c r="Q111" s="162" t="str">
        <f t="shared" si="71"/>
        <v xml:space="preserve"> </v>
      </c>
      <c r="R111" s="162" t="str">
        <f t="shared" si="72"/>
        <v xml:space="preserve"> </v>
      </c>
      <c r="S111" s="163" t="str">
        <f t="shared" si="73"/>
        <v xml:space="preserve"> </v>
      </c>
      <c r="T111" s="163" t="str">
        <f t="shared" si="74"/>
        <v xml:space="preserve"> </v>
      </c>
      <c r="V111" s="160" t="str">
        <f t="shared" si="87"/>
        <v xml:space="preserve"> </v>
      </c>
      <c r="W111" s="160" t="str">
        <f t="shared" si="75"/>
        <v xml:space="preserve"> </v>
      </c>
      <c r="X111" s="161" t="str">
        <f t="shared" si="88"/>
        <v xml:space="preserve"> </v>
      </c>
      <c r="Y111" s="162" t="str">
        <f t="shared" si="89"/>
        <v xml:space="preserve"> </v>
      </c>
      <c r="Z111" s="162" t="str">
        <f t="shared" si="76"/>
        <v xml:space="preserve"> </v>
      </c>
      <c r="AA111" s="162" t="str">
        <f t="shared" si="77"/>
        <v xml:space="preserve"> </v>
      </c>
      <c r="AB111" s="162" t="str">
        <f t="shared" si="78"/>
        <v xml:space="preserve"> </v>
      </c>
      <c r="AC111" s="163" t="str">
        <f t="shared" si="79"/>
        <v xml:space="preserve"> </v>
      </c>
      <c r="AD111" s="163" t="str">
        <f t="shared" si="80"/>
        <v xml:space="preserve"> </v>
      </c>
    </row>
    <row r="112" spans="2:49" ht="15" customHeight="1" x14ac:dyDescent="0.25">
      <c r="B112" s="160" t="str">
        <f t="shared" si="93"/>
        <v xml:space="preserve"> </v>
      </c>
      <c r="C112" s="160" t="str">
        <f t="shared" si="63"/>
        <v xml:space="preserve"> </v>
      </c>
      <c r="D112" s="161" t="str">
        <f t="shared" si="82"/>
        <v xml:space="preserve"> </v>
      </c>
      <c r="E112" s="162" t="str">
        <f t="shared" si="94"/>
        <v xml:space="preserve"> </v>
      </c>
      <c r="F112" s="162" t="str">
        <f t="shared" si="64"/>
        <v xml:space="preserve"> </v>
      </c>
      <c r="G112" s="162" t="str">
        <f t="shared" si="90"/>
        <v xml:space="preserve"> </v>
      </c>
      <c r="H112" s="162" t="str">
        <f t="shared" si="66"/>
        <v xml:space="preserve"> </v>
      </c>
      <c r="I112" s="163" t="str">
        <f t="shared" si="91"/>
        <v xml:space="preserve"> </v>
      </c>
      <c r="J112" s="163" t="str">
        <f t="shared" si="92"/>
        <v xml:space="preserve"> </v>
      </c>
      <c r="L112" s="160" t="str">
        <f t="shared" si="84"/>
        <v xml:space="preserve"> </v>
      </c>
      <c r="M112" s="160" t="str">
        <f t="shared" si="69"/>
        <v xml:space="preserve"> </v>
      </c>
      <c r="N112" s="161" t="str">
        <f t="shared" si="85"/>
        <v xml:space="preserve"> </v>
      </c>
      <c r="O112" s="162" t="str">
        <f t="shared" si="86"/>
        <v xml:space="preserve"> </v>
      </c>
      <c r="P112" s="162" t="str">
        <f t="shared" si="70"/>
        <v xml:space="preserve"> </v>
      </c>
      <c r="Q112" s="162" t="str">
        <f t="shared" si="71"/>
        <v xml:space="preserve"> </v>
      </c>
      <c r="R112" s="162" t="str">
        <f t="shared" si="72"/>
        <v xml:space="preserve"> </v>
      </c>
      <c r="S112" s="163" t="str">
        <f t="shared" si="73"/>
        <v xml:space="preserve"> </v>
      </c>
      <c r="T112" s="163" t="str">
        <f t="shared" si="74"/>
        <v xml:space="preserve"> </v>
      </c>
      <c r="V112" s="160" t="str">
        <f t="shared" si="87"/>
        <v xml:space="preserve"> </v>
      </c>
      <c r="W112" s="160" t="str">
        <f t="shared" si="75"/>
        <v xml:space="preserve"> </v>
      </c>
      <c r="X112" s="161" t="str">
        <f t="shared" si="88"/>
        <v xml:space="preserve"> </v>
      </c>
      <c r="Y112" s="162" t="str">
        <f t="shared" si="89"/>
        <v xml:space="preserve"> </v>
      </c>
      <c r="Z112" s="162" t="str">
        <f t="shared" si="76"/>
        <v xml:space="preserve"> </v>
      </c>
      <c r="AA112" s="162" t="str">
        <f t="shared" si="77"/>
        <v xml:space="preserve"> </v>
      </c>
      <c r="AB112" s="162" t="str">
        <f t="shared" si="78"/>
        <v xml:space="preserve"> </v>
      </c>
      <c r="AC112" s="163" t="str">
        <f t="shared" si="79"/>
        <v xml:space="preserve"> </v>
      </c>
      <c r="AD112" s="163" t="str">
        <f t="shared" si="80"/>
        <v xml:space="preserve"> </v>
      </c>
      <c r="AH112" s="168"/>
      <c r="AI112" s="168"/>
      <c r="AO112" s="168"/>
      <c r="AP112" s="168"/>
      <c r="AV112" s="168"/>
      <c r="AW112" s="168"/>
    </row>
    <row r="113" spans="2:49" ht="15" customHeight="1" x14ac:dyDescent="0.25">
      <c r="B113" s="160" t="str">
        <f t="shared" si="93"/>
        <v xml:space="preserve"> </v>
      </c>
      <c r="C113" s="160" t="str">
        <f t="shared" si="63"/>
        <v xml:space="preserve"> </v>
      </c>
      <c r="D113" s="161" t="str">
        <f t="shared" si="82"/>
        <v xml:space="preserve"> </v>
      </c>
      <c r="E113" s="162" t="str">
        <f t="shared" si="94"/>
        <v xml:space="preserve"> </v>
      </c>
      <c r="F113" s="162" t="str">
        <f t="shared" si="64"/>
        <v xml:space="preserve"> </v>
      </c>
      <c r="G113" s="162" t="str">
        <f t="shared" si="90"/>
        <v xml:space="preserve"> </v>
      </c>
      <c r="H113" s="162" t="str">
        <f t="shared" si="66"/>
        <v xml:space="preserve"> </v>
      </c>
      <c r="I113" s="163" t="str">
        <f t="shared" si="91"/>
        <v xml:space="preserve"> </v>
      </c>
      <c r="J113" s="163" t="str">
        <f t="shared" si="92"/>
        <v xml:space="preserve"> </v>
      </c>
      <c r="L113" s="160" t="str">
        <f t="shared" si="84"/>
        <v xml:space="preserve"> </v>
      </c>
      <c r="M113" s="160" t="str">
        <f t="shared" si="69"/>
        <v xml:space="preserve"> </v>
      </c>
      <c r="N113" s="161" t="str">
        <f t="shared" si="85"/>
        <v xml:space="preserve"> </v>
      </c>
      <c r="O113" s="162" t="str">
        <f t="shared" si="86"/>
        <v xml:space="preserve"> </v>
      </c>
      <c r="P113" s="162" t="str">
        <f t="shared" si="70"/>
        <v xml:space="preserve"> </v>
      </c>
      <c r="Q113" s="162" t="str">
        <f t="shared" si="71"/>
        <v xml:space="preserve"> </v>
      </c>
      <c r="R113" s="162" t="str">
        <f t="shared" si="72"/>
        <v xml:space="preserve"> </v>
      </c>
      <c r="S113" s="163" t="str">
        <f t="shared" si="73"/>
        <v xml:space="preserve"> </v>
      </c>
      <c r="T113" s="163" t="str">
        <f t="shared" si="74"/>
        <v xml:space="preserve"> </v>
      </c>
      <c r="V113" s="160" t="str">
        <f t="shared" si="87"/>
        <v xml:space="preserve"> </v>
      </c>
      <c r="W113" s="160" t="str">
        <f t="shared" si="75"/>
        <v xml:space="preserve"> </v>
      </c>
      <c r="X113" s="161" t="str">
        <f t="shared" si="88"/>
        <v xml:space="preserve"> </v>
      </c>
      <c r="Y113" s="162" t="str">
        <f t="shared" si="89"/>
        <v xml:space="preserve"> </v>
      </c>
      <c r="Z113" s="162" t="str">
        <f t="shared" si="76"/>
        <v xml:space="preserve"> </v>
      </c>
      <c r="AA113" s="162" t="str">
        <f t="shared" si="77"/>
        <v xml:space="preserve"> </v>
      </c>
      <c r="AB113" s="162" t="str">
        <f t="shared" si="78"/>
        <v xml:space="preserve"> </v>
      </c>
      <c r="AC113" s="163" t="str">
        <f t="shared" si="79"/>
        <v xml:space="preserve"> </v>
      </c>
      <c r="AD113" s="163" t="str">
        <f t="shared" si="80"/>
        <v xml:space="preserve"> </v>
      </c>
    </row>
    <row r="114" spans="2:49" ht="15" customHeight="1" x14ac:dyDescent="0.25">
      <c r="B114" s="164" t="str">
        <f t="shared" si="93"/>
        <v xml:space="preserve"> </v>
      </c>
      <c r="C114" s="164" t="str">
        <f t="shared" si="63"/>
        <v xml:space="preserve"> </v>
      </c>
      <c r="D114" s="165" t="str">
        <f t="shared" si="82"/>
        <v xml:space="preserve"> </v>
      </c>
      <c r="E114" s="166" t="str">
        <f t="shared" si="94"/>
        <v xml:space="preserve"> </v>
      </c>
      <c r="F114" s="166" t="str">
        <f t="shared" si="64"/>
        <v xml:space="preserve"> </v>
      </c>
      <c r="G114" s="166" t="str">
        <f t="shared" si="90"/>
        <v xml:space="preserve"> </v>
      </c>
      <c r="H114" s="166" t="str">
        <f t="shared" si="66"/>
        <v xml:space="preserve"> </v>
      </c>
      <c r="I114" s="167" t="str">
        <f t="shared" si="91"/>
        <v xml:space="preserve"> </v>
      </c>
      <c r="J114" s="167" t="str">
        <f t="shared" si="92"/>
        <v xml:space="preserve"> </v>
      </c>
      <c r="L114" s="164" t="str">
        <f t="shared" si="84"/>
        <v xml:space="preserve"> </v>
      </c>
      <c r="M114" s="164" t="str">
        <f t="shared" si="69"/>
        <v xml:space="preserve"> </v>
      </c>
      <c r="N114" s="165" t="str">
        <f t="shared" si="85"/>
        <v xml:space="preserve"> </v>
      </c>
      <c r="O114" s="166" t="str">
        <f t="shared" si="86"/>
        <v xml:space="preserve"> </v>
      </c>
      <c r="P114" s="166" t="str">
        <f t="shared" si="70"/>
        <v xml:space="preserve"> </v>
      </c>
      <c r="Q114" s="166" t="str">
        <f t="shared" si="71"/>
        <v xml:space="preserve"> </v>
      </c>
      <c r="R114" s="166" t="str">
        <f t="shared" si="72"/>
        <v xml:space="preserve"> </v>
      </c>
      <c r="S114" s="167" t="str">
        <f t="shared" si="73"/>
        <v xml:space="preserve"> </v>
      </c>
      <c r="T114" s="167" t="str">
        <f t="shared" si="74"/>
        <v xml:space="preserve"> </v>
      </c>
      <c r="V114" s="164" t="str">
        <f t="shared" si="87"/>
        <v xml:space="preserve"> </v>
      </c>
      <c r="W114" s="164" t="str">
        <f t="shared" si="75"/>
        <v xml:space="preserve"> </v>
      </c>
      <c r="X114" s="165" t="str">
        <f t="shared" si="88"/>
        <v xml:space="preserve"> </v>
      </c>
      <c r="Y114" s="166" t="str">
        <f t="shared" si="89"/>
        <v xml:space="preserve"> </v>
      </c>
      <c r="Z114" s="166" t="str">
        <f t="shared" si="76"/>
        <v xml:space="preserve"> </v>
      </c>
      <c r="AA114" s="166" t="str">
        <f t="shared" si="77"/>
        <v xml:space="preserve"> </v>
      </c>
      <c r="AB114" s="166" t="str">
        <f t="shared" si="78"/>
        <v xml:space="preserve"> </v>
      </c>
      <c r="AC114" s="167" t="str">
        <f t="shared" si="79"/>
        <v xml:space="preserve"> </v>
      </c>
      <c r="AD114" s="167" t="str">
        <f t="shared" si="80"/>
        <v xml:space="preserve"> </v>
      </c>
      <c r="AH114" s="149" t="str">
        <f>+IF(AH113&gt;0,10,"")</f>
        <v/>
      </c>
      <c r="AO114" s="149" t="str">
        <f>+IF(AO113&gt;0,10,"")</f>
        <v/>
      </c>
      <c r="AV114" s="149" t="str">
        <f>+IF(AV113&gt;0,10,"")</f>
        <v/>
      </c>
    </row>
    <row r="115" spans="2:49" ht="15" customHeight="1" x14ac:dyDescent="0.25">
      <c r="B115" s="156" t="str">
        <f t="shared" si="93"/>
        <v xml:space="preserve"> </v>
      </c>
      <c r="C115" s="156" t="str">
        <f t="shared" si="63"/>
        <v xml:space="preserve"> </v>
      </c>
      <c r="D115" s="157" t="str">
        <f t="shared" si="82"/>
        <v xml:space="preserve"> </v>
      </c>
      <c r="E115" s="158" t="str">
        <f t="shared" si="94"/>
        <v xml:space="preserve"> </v>
      </c>
      <c r="F115" s="158" t="str">
        <f t="shared" si="64"/>
        <v xml:space="preserve"> </v>
      </c>
      <c r="G115" s="158" t="str">
        <f t="shared" si="90"/>
        <v xml:space="preserve"> </v>
      </c>
      <c r="H115" s="158" t="str">
        <f t="shared" si="66"/>
        <v xml:space="preserve"> </v>
      </c>
      <c r="I115" s="159" t="str">
        <f t="shared" si="91"/>
        <v xml:space="preserve"> </v>
      </c>
      <c r="J115" s="159" t="str">
        <f t="shared" si="92"/>
        <v xml:space="preserve"> </v>
      </c>
      <c r="L115" s="156" t="str">
        <f t="shared" si="84"/>
        <v xml:space="preserve"> </v>
      </c>
      <c r="M115" s="156" t="str">
        <f t="shared" si="69"/>
        <v xml:space="preserve"> </v>
      </c>
      <c r="N115" s="157" t="str">
        <f t="shared" si="85"/>
        <v xml:space="preserve"> </v>
      </c>
      <c r="O115" s="158" t="str">
        <f t="shared" si="86"/>
        <v xml:space="preserve"> </v>
      </c>
      <c r="P115" s="158" t="str">
        <f t="shared" si="70"/>
        <v xml:space="preserve"> </v>
      </c>
      <c r="Q115" s="158" t="str">
        <f t="shared" si="71"/>
        <v xml:space="preserve"> </v>
      </c>
      <c r="R115" s="158" t="str">
        <f t="shared" si="72"/>
        <v xml:space="preserve"> </v>
      </c>
      <c r="S115" s="159" t="str">
        <f t="shared" si="73"/>
        <v xml:space="preserve"> </v>
      </c>
      <c r="T115" s="159" t="str">
        <f t="shared" si="74"/>
        <v xml:space="preserve"> </v>
      </c>
      <c r="V115" s="156" t="str">
        <f t="shared" si="87"/>
        <v xml:space="preserve"> </v>
      </c>
      <c r="W115" s="156" t="str">
        <f t="shared" si="75"/>
        <v xml:space="preserve"> </v>
      </c>
      <c r="X115" s="157" t="str">
        <f t="shared" si="88"/>
        <v xml:space="preserve"> </v>
      </c>
      <c r="Y115" s="158" t="str">
        <f t="shared" si="89"/>
        <v xml:space="preserve"> </v>
      </c>
      <c r="Z115" s="158" t="str">
        <f t="shared" si="76"/>
        <v xml:space="preserve"> </v>
      </c>
      <c r="AA115" s="158" t="str">
        <f t="shared" si="77"/>
        <v xml:space="preserve"> </v>
      </c>
      <c r="AB115" s="158" t="str">
        <f t="shared" si="78"/>
        <v xml:space="preserve"> </v>
      </c>
      <c r="AC115" s="159" t="str">
        <f t="shared" si="79"/>
        <v xml:space="preserve"> </v>
      </c>
      <c r="AD115" s="159" t="str">
        <f t="shared" si="80"/>
        <v xml:space="preserve"> </v>
      </c>
    </row>
    <row r="116" spans="2:49" ht="15" customHeight="1" x14ac:dyDescent="0.25">
      <c r="B116" s="160" t="str">
        <f t="shared" si="93"/>
        <v xml:space="preserve"> </v>
      </c>
      <c r="C116" s="160" t="str">
        <f t="shared" si="63"/>
        <v xml:space="preserve"> </v>
      </c>
      <c r="D116" s="161" t="str">
        <f t="shared" si="82"/>
        <v xml:space="preserve"> </v>
      </c>
      <c r="E116" s="162" t="str">
        <f t="shared" si="94"/>
        <v xml:space="preserve"> </v>
      </c>
      <c r="F116" s="162" t="str">
        <f t="shared" si="64"/>
        <v xml:space="preserve"> </v>
      </c>
      <c r="G116" s="162" t="str">
        <f t="shared" si="90"/>
        <v xml:space="preserve"> </v>
      </c>
      <c r="H116" s="162" t="str">
        <f t="shared" si="66"/>
        <v xml:space="preserve"> </v>
      </c>
      <c r="I116" s="163" t="str">
        <f t="shared" si="91"/>
        <v xml:space="preserve"> </v>
      </c>
      <c r="J116" s="163" t="str">
        <f t="shared" si="92"/>
        <v xml:space="preserve"> </v>
      </c>
      <c r="L116" s="160" t="str">
        <f t="shared" si="84"/>
        <v xml:space="preserve"> </v>
      </c>
      <c r="M116" s="160" t="str">
        <f t="shared" si="69"/>
        <v xml:space="preserve"> </v>
      </c>
      <c r="N116" s="161" t="str">
        <f t="shared" si="85"/>
        <v xml:space="preserve"> </v>
      </c>
      <c r="O116" s="162" t="str">
        <f t="shared" si="86"/>
        <v xml:space="preserve"> </v>
      </c>
      <c r="P116" s="162" t="str">
        <f t="shared" si="70"/>
        <v xml:space="preserve"> </v>
      </c>
      <c r="Q116" s="162" t="str">
        <f t="shared" si="71"/>
        <v xml:space="preserve"> </v>
      </c>
      <c r="R116" s="162" t="str">
        <f t="shared" si="72"/>
        <v xml:space="preserve"> </v>
      </c>
      <c r="S116" s="163" t="str">
        <f t="shared" si="73"/>
        <v xml:space="preserve"> </v>
      </c>
      <c r="T116" s="163" t="str">
        <f t="shared" si="74"/>
        <v xml:space="preserve"> </v>
      </c>
      <c r="V116" s="160" t="str">
        <f t="shared" si="87"/>
        <v xml:space="preserve"> </v>
      </c>
      <c r="W116" s="160" t="str">
        <f t="shared" si="75"/>
        <v xml:space="preserve"> </v>
      </c>
      <c r="X116" s="161" t="str">
        <f t="shared" si="88"/>
        <v xml:space="preserve"> </v>
      </c>
      <c r="Y116" s="162" t="str">
        <f t="shared" si="89"/>
        <v xml:space="preserve"> </v>
      </c>
      <c r="Z116" s="162" t="str">
        <f t="shared" si="76"/>
        <v xml:space="preserve"> </v>
      </c>
      <c r="AA116" s="162" t="str">
        <f t="shared" si="77"/>
        <v xml:space="preserve"> </v>
      </c>
      <c r="AB116" s="162" t="str">
        <f t="shared" si="78"/>
        <v xml:space="preserve"> </v>
      </c>
      <c r="AC116" s="163" t="str">
        <f t="shared" si="79"/>
        <v xml:space="preserve"> </v>
      </c>
      <c r="AD116" s="163" t="str">
        <f t="shared" si="80"/>
        <v xml:space="preserve"> </v>
      </c>
    </row>
    <row r="117" spans="2:49" ht="15" customHeight="1" x14ac:dyDescent="0.25">
      <c r="B117" s="160" t="str">
        <f t="shared" si="93"/>
        <v xml:space="preserve"> </v>
      </c>
      <c r="C117" s="160" t="str">
        <f t="shared" si="63"/>
        <v xml:space="preserve"> </v>
      </c>
      <c r="D117" s="161" t="str">
        <f t="shared" si="82"/>
        <v xml:space="preserve"> </v>
      </c>
      <c r="E117" s="162" t="str">
        <f t="shared" si="94"/>
        <v xml:space="preserve"> </v>
      </c>
      <c r="F117" s="162" t="str">
        <f t="shared" si="64"/>
        <v xml:space="preserve"> </v>
      </c>
      <c r="G117" s="162" t="str">
        <f t="shared" si="90"/>
        <v xml:space="preserve"> </v>
      </c>
      <c r="H117" s="162" t="str">
        <f t="shared" si="66"/>
        <v xml:space="preserve"> </v>
      </c>
      <c r="I117" s="163" t="str">
        <f t="shared" si="91"/>
        <v xml:space="preserve"> </v>
      </c>
      <c r="J117" s="163" t="str">
        <f t="shared" si="92"/>
        <v xml:space="preserve"> </v>
      </c>
      <c r="L117" s="160" t="str">
        <f t="shared" si="84"/>
        <v xml:space="preserve"> </v>
      </c>
      <c r="M117" s="160" t="str">
        <f t="shared" si="69"/>
        <v xml:space="preserve"> </v>
      </c>
      <c r="N117" s="161" t="str">
        <f t="shared" si="85"/>
        <v xml:space="preserve"> </v>
      </c>
      <c r="O117" s="162" t="str">
        <f t="shared" si="86"/>
        <v xml:space="preserve"> </v>
      </c>
      <c r="P117" s="162" t="str">
        <f t="shared" si="70"/>
        <v xml:space="preserve"> </v>
      </c>
      <c r="Q117" s="162" t="str">
        <f t="shared" si="71"/>
        <v xml:space="preserve"> </v>
      </c>
      <c r="R117" s="162" t="str">
        <f t="shared" si="72"/>
        <v xml:space="preserve"> </v>
      </c>
      <c r="S117" s="163" t="str">
        <f t="shared" si="73"/>
        <v xml:space="preserve"> </v>
      </c>
      <c r="T117" s="163" t="str">
        <f t="shared" si="74"/>
        <v xml:space="preserve"> </v>
      </c>
      <c r="V117" s="160" t="str">
        <f t="shared" si="87"/>
        <v xml:space="preserve"> </v>
      </c>
      <c r="W117" s="160" t="str">
        <f t="shared" si="75"/>
        <v xml:space="preserve"> </v>
      </c>
      <c r="X117" s="161" t="str">
        <f t="shared" si="88"/>
        <v xml:space="preserve"> </v>
      </c>
      <c r="Y117" s="162" t="str">
        <f t="shared" si="89"/>
        <v xml:space="preserve"> </v>
      </c>
      <c r="Z117" s="162" t="str">
        <f t="shared" si="76"/>
        <v xml:space="preserve"> </v>
      </c>
      <c r="AA117" s="162" t="str">
        <f t="shared" si="77"/>
        <v xml:space="preserve"> </v>
      </c>
      <c r="AB117" s="162" t="str">
        <f t="shared" si="78"/>
        <v xml:space="preserve"> </v>
      </c>
      <c r="AC117" s="163" t="str">
        <f t="shared" si="79"/>
        <v xml:space="preserve"> </v>
      </c>
      <c r="AD117" s="163" t="str">
        <f t="shared" si="80"/>
        <v xml:space="preserve"> </v>
      </c>
      <c r="AH117" s="168"/>
      <c r="AI117" s="168"/>
      <c r="AO117" s="168"/>
      <c r="AP117" s="168"/>
      <c r="AV117" s="168"/>
      <c r="AW117" s="168"/>
    </row>
    <row r="118" spans="2:49" ht="15" customHeight="1" x14ac:dyDescent="0.25">
      <c r="B118" s="160" t="str">
        <f t="shared" si="93"/>
        <v xml:space="preserve"> </v>
      </c>
      <c r="C118" s="160" t="str">
        <f t="shared" si="63"/>
        <v xml:space="preserve"> </v>
      </c>
      <c r="D118" s="161" t="str">
        <f t="shared" si="82"/>
        <v xml:space="preserve"> </v>
      </c>
      <c r="E118" s="162" t="str">
        <f t="shared" si="94"/>
        <v xml:space="preserve"> </v>
      </c>
      <c r="F118" s="162" t="str">
        <f t="shared" si="64"/>
        <v xml:space="preserve"> </v>
      </c>
      <c r="G118" s="162" t="str">
        <f t="shared" si="90"/>
        <v xml:space="preserve"> </v>
      </c>
      <c r="H118" s="162" t="str">
        <f t="shared" si="66"/>
        <v xml:space="preserve"> </v>
      </c>
      <c r="I118" s="163" t="str">
        <f t="shared" si="91"/>
        <v xml:space="preserve"> </v>
      </c>
      <c r="J118" s="163" t="str">
        <f t="shared" si="92"/>
        <v xml:space="preserve"> </v>
      </c>
      <c r="L118" s="160" t="str">
        <f t="shared" si="84"/>
        <v xml:space="preserve"> </v>
      </c>
      <c r="M118" s="160" t="str">
        <f t="shared" si="69"/>
        <v xml:space="preserve"> </v>
      </c>
      <c r="N118" s="161" t="str">
        <f t="shared" si="85"/>
        <v xml:space="preserve"> </v>
      </c>
      <c r="O118" s="162" t="str">
        <f t="shared" si="86"/>
        <v xml:space="preserve"> </v>
      </c>
      <c r="P118" s="162" t="str">
        <f t="shared" si="70"/>
        <v xml:space="preserve"> </v>
      </c>
      <c r="Q118" s="162" t="str">
        <f t="shared" si="71"/>
        <v xml:space="preserve"> </v>
      </c>
      <c r="R118" s="162" t="str">
        <f t="shared" si="72"/>
        <v xml:space="preserve"> </v>
      </c>
      <c r="S118" s="163" t="str">
        <f t="shared" si="73"/>
        <v xml:space="preserve"> </v>
      </c>
      <c r="T118" s="163" t="str">
        <f t="shared" si="74"/>
        <v xml:space="preserve"> </v>
      </c>
      <c r="V118" s="160" t="str">
        <f t="shared" si="87"/>
        <v xml:space="preserve"> </v>
      </c>
      <c r="W118" s="160" t="str">
        <f t="shared" si="75"/>
        <v xml:space="preserve"> </v>
      </c>
      <c r="X118" s="161" t="str">
        <f t="shared" si="88"/>
        <v xml:space="preserve"> </v>
      </c>
      <c r="Y118" s="162" t="str">
        <f t="shared" si="89"/>
        <v xml:space="preserve"> </v>
      </c>
      <c r="Z118" s="162" t="str">
        <f t="shared" si="76"/>
        <v xml:space="preserve"> </v>
      </c>
      <c r="AA118" s="162" t="str">
        <f t="shared" si="77"/>
        <v xml:space="preserve"> </v>
      </c>
      <c r="AB118" s="162" t="str">
        <f t="shared" si="78"/>
        <v xml:space="preserve"> </v>
      </c>
      <c r="AC118" s="163" t="str">
        <f t="shared" si="79"/>
        <v xml:space="preserve"> </v>
      </c>
      <c r="AD118" s="163" t="str">
        <f t="shared" si="80"/>
        <v xml:space="preserve"> </v>
      </c>
    </row>
    <row r="119" spans="2:49" ht="15" customHeight="1" x14ac:dyDescent="0.25">
      <c r="B119" s="164" t="str">
        <f t="shared" si="93"/>
        <v xml:space="preserve"> </v>
      </c>
      <c r="C119" s="164" t="str">
        <f t="shared" si="63"/>
        <v xml:space="preserve"> </v>
      </c>
      <c r="D119" s="165" t="str">
        <f t="shared" si="82"/>
        <v xml:space="preserve"> </v>
      </c>
      <c r="E119" s="166" t="str">
        <f t="shared" si="94"/>
        <v xml:space="preserve"> </v>
      </c>
      <c r="F119" s="166" t="str">
        <f t="shared" si="64"/>
        <v xml:space="preserve"> </v>
      </c>
      <c r="G119" s="166" t="str">
        <f t="shared" si="90"/>
        <v xml:space="preserve"> </v>
      </c>
      <c r="H119" s="166" t="str">
        <f t="shared" si="66"/>
        <v xml:space="preserve"> </v>
      </c>
      <c r="I119" s="167" t="str">
        <f t="shared" si="91"/>
        <v xml:space="preserve"> </v>
      </c>
      <c r="J119" s="167" t="str">
        <f t="shared" si="92"/>
        <v xml:space="preserve"> </v>
      </c>
      <c r="L119" s="164" t="str">
        <f t="shared" si="84"/>
        <v xml:space="preserve"> </v>
      </c>
      <c r="M119" s="164" t="str">
        <f t="shared" si="69"/>
        <v xml:space="preserve"> </v>
      </c>
      <c r="N119" s="165" t="str">
        <f t="shared" si="85"/>
        <v xml:space="preserve"> </v>
      </c>
      <c r="O119" s="166" t="str">
        <f t="shared" si="86"/>
        <v xml:space="preserve"> </v>
      </c>
      <c r="P119" s="166" t="str">
        <f t="shared" si="70"/>
        <v xml:space="preserve"> </v>
      </c>
      <c r="Q119" s="166" t="str">
        <f t="shared" si="71"/>
        <v xml:space="preserve"> </v>
      </c>
      <c r="R119" s="166" t="str">
        <f t="shared" si="72"/>
        <v xml:space="preserve"> </v>
      </c>
      <c r="S119" s="167" t="str">
        <f t="shared" si="73"/>
        <v xml:space="preserve"> </v>
      </c>
      <c r="T119" s="167" t="str">
        <f t="shared" si="74"/>
        <v xml:space="preserve"> </v>
      </c>
      <c r="V119" s="164" t="str">
        <f t="shared" si="87"/>
        <v xml:space="preserve"> </v>
      </c>
      <c r="W119" s="164" t="str">
        <f t="shared" si="75"/>
        <v xml:space="preserve"> </v>
      </c>
      <c r="X119" s="165" t="str">
        <f t="shared" si="88"/>
        <v xml:space="preserve"> </v>
      </c>
      <c r="Y119" s="166" t="str">
        <f t="shared" si="89"/>
        <v xml:space="preserve"> </v>
      </c>
      <c r="Z119" s="166" t="str">
        <f t="shared" si="76"/>
        <v xml:space="preserve"> </v>
      </c>
      <c r="AA119" s="166" t="str">
        <f t="shared" si="77"/>
        <v xml:space="preserve"> </v>
      </c>
      <c r="AB119" s="166" t="str">
        <f t="shared" si="78"/>
        <v xml:space="preserve"> </v>
      </c>
      <c r="AC119" s="167" t="str">
        <f t="shared" si="79"/>
        <v xml:space="preserve"> </v>
      </c>
      <c r="AD119" s="167" t="str">
        <f t="shared" si="80"/>
        <v xml:space="preserve"> </v>
      </c>
      <c r="AH119" s="149" t="str">
        <f>+IF(AH118&gt;0,10,"")</f>
        <v/>
      </c>
      <c r="AO119" s="149" t="str">
        <f>+IF(AO118&gt;0,10,"")</f>
        <v/>
      </c>
      <c r="AV119" s="149" t="str">
        <f>+IF(AV118&gt;0,10,"")</f>
        <v/>
      </c>
    </row>
    <row r="120" spans="2:49" ht="15" customHeight="1" x14ac:dyDescent="0.25">
      <c r="B120" s="156" t="str">
        <f t="shared" si="93"/>
        <v xml:space="preserve"> </v>
      </c>
      <c r="C120" s="156" t="str">
        <f t="shared" si="63"/>
        <v xml:space="preserve"> </v>
      </c>
      <c r="D120" s="157" t="str">
        <f t="shared" si="82"/>
        <v xml:space="preserve"> </v>
      </c>
      <c r="E120" s="158" t="str">
        <f t="shared" si="94"/>
        <v xml:space="preserve"> </v>
      </c>
      <c r="F120" s="158" t="str">
        <f t="shared" si="64"/>
        <v xml:space="preserve"> </v>
      </c>
      <c r="G120" s="158" t="str">
        <f t="shared" si="90"/>
        <v xml:space="preserve"> </v>
      </c>
      <c r="H120" s="158" t="str">
        <f t="shared" si="66"/>
        <v xml:space="preserve"> </v>
      </c>
      <c r="I120" s="159" t="str">
        <f t="shared" si="91"/>
        <v xml:space="preserve"> </v>
      </c>
      <c r="J120" s="159" t="str">
        <f t="shared" si="92"/>
        <v xml:space="preserve"> </v>
      </c>
      <c r="L120" s="156" t="str">
        <f t="shared" si="84"/>
        <v xml:space="preserve"> </v>
      </c>
      <c r="M120" s="156" t="str">
        <f t="shared" si="69"/>
        <v xml:space="preserve"> </v>
      </c>
      <c r="N120" s="157" t="str">
        <f t="shared" si="85"/>
        <v xml:space="preserve"> </v>
      </c>
      <c r="O120" s="158" t="str">
        <f t="shared" si="86"/>
        <v xml:space="preserve"> </v>
      </c>
      <c r="P120" s="158" t="str">
        <f t="shared" si="70"/>
        <v xml:space="preserve"> </v>
      </c>
      <c r="Q120" s="158" t="str">
        <f t="shared" si="71"/>
        <v xml:space="preserve"> </v>
      </c>
      <c r="R120" s="158" t="str">
        <f t="shared" si="72"/>
        <v xml:space="preserve"> </v>
      </c>
      <c r="S120" s="159" t="str">
        <f t="shared" si="73"/>
        <v xml:space="preserve"> </v>
      </c>
      <c r="T120" s="159" t="str">
        <f t="shared" si="74"/>
        <v xml:space="preserve"> </v>
      </c>
      <c r="V120" s="156" t="str">
        <f t="shared" si="87"/>
        <v xml:space="preserve"> </v>
      </c>
      <c r="W120" s="156" t="str">
        <f t="shared" si="75"/>
        <v xml:space="preserve"> </v>
      </c>
      <c r="X120" s="157" t="str">
        <f t="shared" si="88"/>
        <v xml:space="preserve"> </v>
      </c>
      <c r="Y120" s="158" t="str">
        <f t="shared" si="89"/>
        <v xml:space="preserve"> </v>
      </c>
      <c r="Z120" s="158" t="str">
        <f t="shared" si="76"/>
        <v xml:space="preserve"> </v>
      </c>
      <c r="AA120" s="158" t="str">
        <f t="shared" si="77"/>
        <v xml:space="preserve"> </v>
      </c>
      <c r="AB120" s="158" t="str">
        <f t="shared" si="78"/>
        <v xml:space="preserve"> </v>
      </c>
      <c r="AC120" s="159" t="str">
        <f t="shared" si="79"/>
        <v xml:space="preserve"> </v>
      </c>
      <c r="AD120" s="159" t="str">
        <f t="shared" si="80"/>
        <v xml:space="preserve"> </v>
      </c>
    </row>
    <row r="121" spans="2:49" ht="15" customHeight="1" x14ac:dyDescent="0.25">
      <c r="B121" s="160" t="str">
        <f t="shared" si="93"/>
        <v xml:space="preserve"> </v>
      </c>
      <c r="C121" s="160" t="str">
        <f t="shared" si="63"/>
        <v xml:space="preserve"> </v>
      </c>
      <c r="D121" s="161" t="str">
        <f t="shared" si="82"/>
        <v xml:space="preserve"> </v>
      </c>
      <c r="E121" s="162" t="str">
        <f t="shared" si="94"/>
        <v xml:space="preserve"> </v>
      </c>
      <c r="F121" s="162" t="str">
        <f t="shared" si="64"/>
        <v xml:space="preserve"> </v>
      </c>
      <c r="G121" s="162" t="str">
        <f t="shared" si="90"/>
        <v xml:space="preserve"> </v>
      </c>
      <c r="H121" s="162" t="str">
        <f t="shared" si="66"/>
        <v xml:space="preserve"> </v>
      </c>
      <c r="I121" s="163" t="str">
        <f t="shared" si="91"/>
        <v xml:space="preserve"> </v>
      </c>
      <c r="J121" s="163" t="str">
        <f t="shared" si="92"/>
        <v xml:space="preserve"> </v>
      </c>
      <c r="L121" s="160" t="str">
        <f t="shared" si="84"/>
        <v xml:space="preserve"> </v>
      </c>
      <c r="M121" s="160" t="str">
        <f t="shared" si="69"/>
        <v xml:space="preserve"> </v>
      </c>
      <c r="N121" s="161" t="str">
        <f t="shared" si="85"/>
        <v xml:space="preserve"> </v>
      </c>
      <c r="O121" s="162" t="str">
        <f t="shared" si="86"/>
        <v xml:space="preserve"> </v>
      </c>
      <c r="P121" s="162" t="str">
        <f t="shared" si="70"/>
        <v xml:space="preserve"> </v>
      </c>
      <c r="Q121" s="162" t="str">
        <f t="shared" si="71"/>
        <v xml:space="preserve"> </v>
      </c>
      <c r="R121" s="162" t="str">
        <f t="shared" si="72"/>
        <v xml:space="preserve"> </v>
      </c>
      <c r="S121" s="163" t="str">
        <f t="shared" si="73"/>
        <v xml:space="preserve"> </v>
      </c>
      <c r="T121" s="163" t="str">
        <f t="shared" si="74"/>
        <v xml:space="preserve"> </v>
      </c>
      <c r="V121" s="160" t="str">
        <f t="shared" si="87"/>
        <v xml:space="preserve"> </v>
      </c>
      <c r="W121" s="160" t="str">
        <f t="shared" si="75"/>
        <v xml:space="preserve"> </v>
      </c>
      <c r="X121" s="161" t="str">
        <f t="shared" si="88"/>
        <v xml:space="preserve"> </v>
      </c>
      <c r="Y121" s="162" t="str">
        <f t="shared" si="89"/>
        <v xml:space="preserve"> </v>
      </c>
      <c r="Z121" s="162" t="str">
        <f t="shared" si="76"/>
        <v xml:space="preserve"> </v>
      </c>
      <c r="AA121" s="162" t="str">
        <f t="shared" si="77"/>
        <v xml:space="preserve"> </v>
      </c>
      <c r="AB121" s="162" t="str">
        <f t="shared" si="78"/>
        <v xml:space="preserve"> </v>
      </c>
      <c r="AC121" s="163" t="str">
        <f t="shared" si="79"/>
        <v xml:space="preserve"> </v>
      </c>
      <c r="AD121" s="163" t="str">
        <f t="shared" si="80"/>
        <v xml:space="preserve"> </v>
      </c>
    </row>
    <row r="122" spans="2:49" ht="15" customHeight="1" x14ac:dyDescent="0.25">
      <c r="B122" s="160" t="str">
        <f t="shared" si="93"/>
        <v xml:space="preserve"> </v>
      </c>
      <c r="C122" s="160" t="str">
        <f t="shared" si="63"/>
        <v xml:space="preserve"> </v>
      </c>
      <c r="D122" s="161" t="str">
        <f t="shared" si="82"/>
        <v xml:space="preserve"> </v>
      </c>
      <c r="E122" s="162" t="str">
        <f t="shared" si="94"/>
        <v xml:space="preserve"> </v>
      </c>
      <c r="F122" s="162" t="str">
        <f t="shared" si="64"/>
        <v xml:space="preserve"> </v>
      </c>
      <c r="G122" s="162" t="str">
        <f t="shared" si="90"/>
        <v xml:space="preserve"> </v>
      </c>
      <c r="H122" s="162" t="str">
        <f t="shared" si="66"/>
        <v xml:space="preserve"> </v>
      </c>
      <c r="I122" s="163" t="str">
        <f t="shared" si="91"/>
        <v xml:space="preserve"> </v>
      </c>
      <c r="J122" s="163" t="str">
        <f t="shared" si="92"/>
        <v xml:space="preserve"> </v>
      </c>
      <c r="L122" s="160" t="str">
        <f t="shared" si="84"/>
        <v xml:space="preserve"> </v>
      </c>
      <c r="M122" s="160" t="str">
        <f t="shared" si="69"/>
        <v xml:space="preserve"> </v>
      </c>
      <c r="N122" s="161" t="str">
        <f t="shared" si="85"/>
        <v xml:space="preserve"> </v>
      </c>
      <c r="O122" s="162" t="str">
        <f t="shared" si="86"/>
        <v xml:space="preserve"> </v>
      </c>
      <c r="P122" s="162" t="str">
        <f t="shared" si="70"/>
        <v xml:space="preserve"> </v>
      </c>
      <c r="Q122" s="162" t="str">
        <f t="shared" si="71"/>
        <v xml:space="preserve"> </v>
      </c>
      <c r="R122" s="162" t="str">
        <f t="shared" si="72"/>
        <v xml:space="preserve"> </v>
      </c>
      <c r="S122" s="163" t="str">
        <f t="shared" si="73"/>
        <v xml:space="preserve"> </v>
      </c>
      <c r="T122" s="163" t="str">
        <f t="shared" si="74"/>
        <v xml:space="preserve"> </v>
      </c>
      <c r="V122" s="160" t="str">
        <f t="shared" si="87"/>
        <v xml:space="preserve"> </v>
      </c>
      <c r="W122" s="160" t="str">
        <f t="shared" si="75"/>
        <v xml:space="preserve"> </v>
      </c>
      <c r="X122" s="161" t="str">
        <f t="shared" si="88"/>
        <v xml:space="preserve"> </v>
      </c>
      <c r="Y122" s="162" t="str">
        <f t="shared" si="89"/>
        <v xml:space="preserve"> </v>
      </c>
      <c r="Z122" s="162" t="str">
        <f t="shared" si="76"/>
        <v xml:space="preserve"> </v>
      </c>
      <c r="AA122" s="162" t="str">
        <f t="shared" si="77"/>
        <v xml:space="preserve"> </v>
      </c>
      <c r="AB122" s="162" t="str">
        <f t="shared" si="78"/>
        <v xml:space="preserve"> </v>
      </c>
      <c r="AC122" s="163" t="str">
        <f t="shared" si="79"/>
        <v xml:space="preserve"> </v>
      </c>
      <c r="AD122" s="163" t="str">
        <f t="shared" si="80"/>
        <v xml:space="preserve"> </v>
      </c>
      <c r="AH122" s="168"/>
      <c r="AI122" s="168"/>
      <c r="AO122" s="168"/>
      <c r="AP122" s="168"/>
      <c r="AV122" s="168"/>
      <c r="AW122" s="168"/>
    </row>
    <row r="123" spans="2:49" ht="15" customHeight="1" x14ac:dyDescent="0.25">
      <c r="B123" s="160" t="str">
        <f t="shared" si="93"/>
        <v xml:space="preserve"> </v>
      </c>
      <c r="C123" s="160" t="str">
        <f t="shared" si="63"/>
        <v xml:space="preserve"> </v>
      </c>
      <c r="D123" s="161" t="str">
        <f t="shared" si="82"/>
        <v xml:space="preserve"> </v>
      </c>
      <c r="E123" s="162" t="str">
        <f t="shared" si="94"/>
        <v xml:space="preserve"> </v>
      </c>
      <c r="F123" s="162" t="str">
        <f t="shared" si="64"/>
        <v xml:space="preserve"> </v>
      </c>
      <c r="G123" s="162" t="str">
        <f t="shared" si="90"/>
        <v xml:space="preserve"> </v>
      </c>
      <c r="H123" s="162" t="str">
        <f t="shared" si="66"/>
        <v xml:space="preserve"> </v>
      </c>
      <c r="I123" s="163" t="str">
        <f t="shared" si="91"/>
        <v xml:space="preserve"> </v>
      </c>
      <c r="J123" s="163" t="str">
        <f t="shared" si="92"/>
        <v xml:space="preserve"> </v>
      </c>
      <c r="L123" s="160" t="str">
        <f t="shared" si="84"/>
        <v xml:space="preserve"> </v>
      </c>
      <c r="M123" s="160" t="str">
        <f t="shared" si="69"/>
        <v xml:space="preserve"> </v>
      </c>
      <c r="N123" s="161" t="str">
        <f t="shared" si="85"/>
        <v xml:space="preserve"> </v>
      </c>
      <c r="O123" s="162" t="str">
        <f t="shared" si="86"/>
        <v xml:space="preserve"> </v>
      </c>
      <c r="P123" s="162" t="str">
        <f t="shared" si="70"/>
        <v xml:space="preserve"> </v>
      </c>
      <c r="Q123" s="162" t="str">
        <f t="shared" si="71"/>
        <v xml:space="preserve"> </v>
      </c>
      <c r="R123" s="162" t="str">
        <f t="shared" si="72"/>
        <v xml:space="preserve"> </v>
      </c>
      <c r="S123" s="163" t="str">
        <f t="shared" si="73"/>
        <v xml:space="preserve"> </v>
      </c>
      <c r="T123" s="163" t="str">
        <f t="shared" si="74"/>
        <v xml:space="preserve"> </v>
      </c>
      <c r="V123" s="160" t="str">
        <f t="shared" si="87"/>
        <v xml:space="preserve"> </v>
      </c>
      <c r="W123" s="160" t="str">
        <f t="shared" si="75"/>
        <v xml:space="preserve"> </v>
      </c>
      <c r="X123" s="161" t="str">
        <f t="shared" si="88"/>
        <v xml:space="preserve"> </v>
      </c>
      <c r="Y123" s="162" t="str">
        <f t="shared" si="89"/>
        <v xml:space="preserve"> </v>
      </c>
      <c r="Z123" s="162" t="str">
        <f t="shared" si="76"/>
        <v xml:space="preserve"> </v>
      </c>
      <c r="AA123" s="162" t="str">
        <f t="shared" si="77"/>
        <v xml:space="preserve"> </v>
      </c>
      <c r="AB123" s="162" t="str">
        <f t="shared" si="78"/>
        <v xml:space="preserve"> </v>
      </c>
      <c r="AC123" s="163" t="str">
        <f t="shared" si="79"/>
        <v xml:space="preserve"> </v>
      </c>
      <c r="AD123" s="163" t="str">
        <f t="shared" si="80"/>
        <v xml:space="preserve"> </v>
      </c>
    </row>
    <row r="124" spans="2:49" ht="15" customHeight="1" x14ac:dyDescent="0.25">
      <c r="B124" s="164" t="str">
        <f t="shared" si="93"/>
        <v xml:space="preserve"> </v>
      </c>
      <c r="C124" s="164" t="str">
        <f t="shared" si="63"/>
        <v xml:space="preserve"> </v>
      </c>
      <c r="D124" s="165" t="str">
        <f t="shared" si="82"/>
        <v xml:space="preserve"> </v>
      </c>
      <c r="E124" s="166" t="str">
        <f t="shared" si="94"/>
        <v xml:space="preserve"> </v>
      </c>
      <c r="F124" s="166" t="str">
        <f t="shared" si="64"/>
        <v xml:space="preserve"> </v>
      </c>
      <c r="G124" s="166" t="str">
        <f t="shared" si="90"/>
        <v xml:space="preserve"> </v>
      </c>
      <c r="H124" s="166" t="str">
        <f t="shared" si="66"/>
        <v xml:space="preserve"> </v>
      </c>
      <c r="I124" s="167" t="str">
        <f t="shared" si="91"/>
        <v xml:space="preserve"> </v>
      </c>
      <c r="J124" s="167" t="str">
        <f t="shared" si="92"/>
        <v xml:space="preserve"> </v>
      </c>
      <c r="L124" s="164" t="str">
        <f t="shared" si="84"/>
        <v xml:space="preserve"> </v>
      </c>
      <c r="M124" s="164" t="str">
        <f t="shared" si="69"/>
        <v xml:space="preserve"> </v>
      </c>
      <c r="N124" s="165" t="str">
        <f t="shared" si="85"/>
        <v xml:space="preserve"> </v>
      </c>
      <c r="O124" s="166" t="str">
        <f t="shared" si="86"/>
        <v xml:space="preserve"> </v>
      </c>
      <c r="P124" s="166" t="str">
        <f t="shared" si="70"/>
        <v xml:space="preserve"> </v>
      </c>
      <c r="Q124" s="166" t="str">
        <f t="shared" si="71"/>
        <v xml:space="preserve"> </v>
      </c>
      <c r="R124" s="166" t="str">
        <f t="shared" si="72"/>
        <v xml:space="preserve"> </v>
      </c>
      <c r="S124" s="167" t="str">
        <f t="shared" si="73"/>
        <v xml:space="preserve"> </v>
      </c>
      <c r="T124" s="167" t="str">
        <f t="shared" si="74"/>
        <v xml:space="preserve"> </v>
      </c>
      <c r="V124" s="164" t="str">
        <f t="shared" si="87"/>
        <v xml:space="preserve"> </v>
      </c>
      <c r="W124" s="164" t="str">
        <f t="shared" si="75"/>
        <v xml:space="preserve"> </v>
      </c>
      <c r="X124" s="165" t="str">
        <f t="shared" si="88"/>
        <v xml:space="preserve"> </v>
      </c>
      <c r="Y124" s="166" t="str">
        <f t="shared" si="89"/>
        <v xml:space="preserve"> </v>
      </c>
      <c r="Z124" s="166" t="str">
        <f t="shared" si="76"/>
        <v xml:space="preserve"> </v>
      </c>
      <c r="AA124" s="166" t="str">
        <f t="shared" si="77"/>
        <v xml:space="preserve"> </v>
      </c>
      <c r="AB124" s="166" t="str">
        <f t="shared" si="78"/>
        <v xml:space="preserve"> </v>
      </c>
      <c r="AC124" s="167" t="str">
        <f t="shared" si="79"/>
        <v xml:space="preserve"> </v>
      </c>
      <c r="AD124" s="167" t="str">
        <f t="shared" si="80"/>
        <v xml:space="preserve"> </v>
      </c>
      <c r="AH124" s="149" t="str">
        <f>+IF(AH123&gt;0,10,"")</f>
        <v/>
      </c>
      <c r="AO124" s="149" t="str">
        <f>+IF(AO123&gt;0,10,"")</f>
        <v/>
      </c>
      <c r="AV124" s="149" t="str">
        <f>+IF(AV123&gt;0,10,"")</f>
        <v/>
      </c>
    </row>
    <row r="125" spans="2:49" ht="15" customHeight="1" x14ac:dyDescent="0.25">
      <c r="B125" s="156" t="str">
        <f t="shared" si="93"/>
        <v xml:space="preserve"> </v>
      </c>
      <c r="C125" s="156" t="str">
        <f t="shared" si="63"/>
        <v xml:space="preserve"> </v>
      </c>
      <c r="D125" s="157" t="str">
        <f t="shared" si="82"/>
        <v xml:space="preserve"> </v>
      </c>
      <c r="E125" s="158" t="str">
        <f t="shared" si="94"/>
        <v xml:space="preserve"> </v>
      </c>
      <c r="F125" s="158" t="str">
        <f t="shared" si="64"/>
        <v xml:space="preserve"> </v>
      </c>
      <c r="G125" s="158" t="str">
        <f t="shared" si="90"/>
        <v xml:space="preserve"> </v>
      </c>
      <c r="H125" s="158" t="str">
        <f t="shared" si="66"/>
        <v xml:space="preserve"> </v>
      </c>
      <c r="I125" s="159" t="str">
        <f t="shared" si="91"/>
        <v xml:space="preserve"> </v>
      </c>
      <c r="J125" s="159" t="str">
        <f t="shared" si="92"/>
        <v xml:space="preserve"> </v>
      </c>
      <c r="L125" s="156" t="str">
        <f t="shared" si="84"/>
        <v xml:space="preserve"> </v>
      </c>
      <c r="M125" s="156" t="str">
        <f t="shared" si="69"/>
        <v xml:space="preserve"> </v>
      </c>
      <c r="N125" s="157" t="str">
        <f t="shared" si="85"/>
        <v xml:space="preserve"> </v>
      </c>
      <c r="O125" s="158" t="str">
        <f t="shared" si="86"/>
        <v xml:space="preserve"> </v>
      </c>
      <c r="P125" s="158" t="str">
        <f t="shared" si="70"/>
        <v xml:space="preserve"> </v>
      </c>
      <c r="Q125" s="158" t="str">
        <f t="shared" si="71"/>
        <v xml:space="preserve"> </v>
      </c>
      <c r="R125" s="158" t="str">
        <f t="shared" si="72"/>
        <v xml:space="preserve"> </v>
      </c>
      <c r="S125" s="159" t="str">
        <f t="shared" si="73"/>
        <v xml:space="preserve"> </v>
      </c>
      <c r="T125" s="159" t="str">
        <f t="shared" si="74"/>
        <v xml:space="preserve"> </v>
      </c>
      <c r="V125" s="156" t="str">
        <f t="shared" si="87"/>
        <v xml:space="preserve"> </v>
      </c>
      <c r="W125" s="156" t="str">
        <f t="shared" si="75"/>
        <v xml:space="preserve"> </v>
      </c>
      <c r="X125" s="157" t="str">
        <f t="shared" si="88"/>
        <v xml:space="preserve"> </v>
      </c>
      <c r="Y125" s="158" t="str">
        <f t="shared" si="89"/>
        <v xml:space="preserve"> </v>
      </c>
      <c r="Z125" s="158" t="str">
        <f t="shared" si="76"/>
        <v xml:space="preserve"> </v>
      </c>
      <c r="AA125" s="158" t="str">
        <f t="shared" si="77"/>
        <v xml:space="preserve"> </v>
      </c>
      <c r="AB125" s="158" t="str">
        <f t="shared" si="78"/>
        <v xml:space="preserve"> </v>
      </c>
      <c r="AC125" s="159" t="str">
        <f t="shared" si="79"/>
        <v xml:space="preserve"> </v>
      </c>
      <c r="AD125" s="159" t="str">
        <f t="shared" si="80"/>
        <v xml:space="preserve"> </v>
      </c>
    </row>
    <row r="126" spans="2:49" ht="15" customHeight="1" x14ac:dyDescent="0.25">
      <c r="B126" s="160" t="str">
        <f t="shared" si="93"/>
        <v xml:space="preserve"> </v>
      </c>
      <c r="C126" s="160" t="str">
        <f t="shared" si="63"/>
        <v xml:space="preserve"> </v>
      </c>
      <c r="D126" s="161" t="str">
        <f t="shared" si="82"/>
        <v xml:space="preserve"> </v>
      </c>
      <c r="E126" s="162" t="str">
        <f t="shared" si="94"/>
        <v xml:space="preserve"> </v>
      </c>
      <c r="F126" s="162" t="str">
        <f t="shared" si="64"/>
        <v xml:space="preserve"> </v>
      </c>
      <c r="G126" s="162" t="str">
        <f t="shared" si="90"/>
        <v xml:space="preserve"> </v>
      </c>
      <c r="H126" s="162" t="str">
        <f t="shared" si="66"/>
        <v xml:space="preserve"> </v>
      </c>
      <c r="I126" s="163" t="str">
        <f t="shared" si="91"/>
        <v xml:space="preserve"> </v>
      </c>
      <c r="J126" s="163" t="str">
        <f t="shared" si="92"/>
        <v xml:space="preserve"> </v>
      </c>
      <c r="L126" s="160" t="str">
        <f t="shared" si="84"/>
        <v xml:space="preserve"> </v>
      </c>
      <c r="M126" s="160" t="str">
        <f t="shared" si="69"/>
        <v xml:space="preserve"> </v>
      </c>
      <c r="N126" s="161" t="str">
        <f t="shared" si="85"/>
        <v xml:space="preserve"> </v>
      </c>
      <c r="O126" s="162" t="str">
        <f t="shared" si="86"/>
        <v xml:space="preserve"> </v>
      </c>
      <c r="P126" s="162" t="str">
        <f t="shared" si="70"/>
        <v xml:space="preserve"> </v>
      </c>
      <c r="Q126" s="162" t="str">
        <f t="shared" si="71"/>
        <v xml:space="preserve"> </v>
      </c>
      <c r="R126" s="162" t="str">
        <f t="shared" si="72"/>
        <v xml:space="preserve"> </v>
      </c>
      <c r="S126" s="163" t="str">
        <f t="shared" si="73"/>
        <v xml:space="preserve"> </v>
      </c>
      <c r="T126" s="163" t="str">
        <f t="shared" si="74"/>
        <v xml:space="preserve"> </v>
      </c>
      <c r="V126" s="160" t="str">
        <f t="shared" si="87"/>
        <v xml:space="preserve"> </v>
      </c>
      <c r="W126" s="160" t="str">
        <f t="shared" si="75"/>
        <v xml:space="preserve"> </v>
      </c>
      <c r="X126" s="161" t="str">
        <f t="shared" si="88"/>
        <v xml:space="preserve"> </v>
      </c>
      <c r="Y126" s="162" t="str">
        <f t="shared" si="89"/>
        <v xml:space="preserve"> </v>
      </c>
      <c r="Z126" s="162" t="str">
        <f t="shared" si="76"/>
        <v xml:space="preserve"> </v>
      </c>
      <c r="AA126" s="162" t="str">
        <f t="shared" si="77"/>
        <v xml:space="preserve"> </v>
      </c>
      <c r="AB126" s="162" t="str">
        <f t="shared" si="78"/>
        <v xml:space="preserve"> </v>
      </c>
      <c r="AC126" s="163" t="str">
        <f t="shared" si="79"/>
        <v xml:space="preserve"> </v>
      </c>
      <c r="AD126" s="163" t="str">
        <f t="shared" si="80"/>
        <v xml:space="preserve"> </v>
      </c>
    </row>
    <row r="127" spans="2:49" ht="15" customHeight="1" x14ac:dyDescent="0.25">
      <c r="B127" s="160" t="str">
        <f t="shared" si="93"/>
        <v xml:space="preserve"> </v>
      </c>
      <c r="C127" s="160" t="str">
        <f t="shared" si="63"/>
        <v xml:space="preserve"> </v>
      </c>
      <c r="D127" s="161" t="str">
        <f t="shared" si="82"/>
        <v xml:space="preserve"> </v>
      </c>
      <c r="E127" s="162" t="str">
        <f t="shared" si="94"/>
        <v xml:space="preserve"> </v>
      </c>
      <c r="F127" s="162" t="str">
        <f t="shared" si="64"/>
        <v xml:space="preserve"> </v>
      </c>
      <c r="G127" s="162" t="str">
        <f t="shared" si="90"/>
        <v xml:space="preserve"> </v>
      </c>
      <c r="H127" s="162" t="str">
        <f t="shared" si="66"/>
        <v xml:space="preserve"> </v>
      </c>
      <c r="I127" s="163" t="str">
        <f t="shared" si="91"/>
        <v xml:space="preserve"> </v>
      </c>
      <c r="J127" s="163" t="str">
        <f t="shared" si="92"/>
        <v xml:space="preserve"> </v>
      </c>
      <c r="L127" s="160" t="str">
        <f t="shared" si="84"/>
        <v xml:space="preserve"> </v>
      </c>
      <c r="M127" s="160" t="str">
        <f t="shared" si="69"/>
        <v xml:space="preserve"> </v>
      </c>
      <c r="N127" s="161" t="str">
        <f t="shared" si="85"/>
        <v xml:space="preserve"> </v>
      </c>
      <c r="O127" s="162" t="str">
        <f t="shared" si="86"/>
        <v xml:space="preserve"> </v>
      </c>
      <c r="P127" s="162" t="str">
        <f t="shared" si="70"/>
        <v xml:space="preserve"> </v>
      </c>
      <c r="Q127" s="162" t="str">
        <f t="shared" si="71"/>
        <v xml:space="preserve"> </v>
      </c>
      <c r="R127" s="162" t="str">
        <f t="shared" si="72"/>
        <v xml:space="preserve"> </v>
      </c>
      <c r="S127" s="163" t="str">
        <f t="shared" si="73"/>
        <v xml:space="preserve"> </v>
      </c>
      <c r="T127" s="163" t="str">
        <f t="shared" si="74"/>
        <v xml:space="preserve"> </v>
      </c>
      <c r="V127" s="160" t="str">
        <f t="shared" si="87"/>
        <v xml:space="preserve"> </v>
      </c>
      <c r="W127" s="160" t="str">
        <f t="shared" si="75"/>
        <v xml:space="preserve"> </v>
      </c>
      <c r="X127" s="161" t="str">
        <f t="shared" si="88"/>
        <v xml:space="preserve"> </v>
      </c>
      <c r="Y127" s="162" t="str">
        <f t="shared" si="89"/>
        <v xml:space="preserve"> </v>
      </c>
      <c r="Z127" s="162" t="str">
        <f t="shared" si="76"/>
        <v xml:space="preserve"> </v>
      </c>
      <c r="AA127" s="162" t="str">
        <f t="shared" si="77"/>
        <v xml:space="preserve"> </v>
      </c>
      <c r="AB127" s="162" t="str">
        <f t="shared" si="78"/>
        <v xml:space="preserve"> </v>
      </c>
      <c r="AC127" s="163" t="str">
        <f t="shared" si="79"/>
        <v xml:space="preserve"> </v>
      </c>
      <c r="AD127" s="163" t="str">
        <f t="shared" si="80"/>
        <v xml:space="preserve"> </v>
      </c>
      <c r="AH127" s="168"/>
      <c r="AI127" s="168"/>
      <c r="AO127" s="168"/>
      <c r="AP127" s="168"/>
      <c r="AV127" s="168"/>
      <c r="AW127" s="168"/>
    </row>
    <row r="128" spans="2:49" ht="15" customHeight="1" x14ac:dyDescent="0.25">
      <c r="B128" s="160" t="str">
        <f t="shared" si="93"/>
        <v xml:space="preserve"> </v>
      </c>
      <c r="C128" s="160" t="str">
        <f t="shared" si="63"/>
        <v xml:space="preserve"> </v>
      </c>
      <c r="D128" s="161" t="str">
        <f t="shared" si="82"/>
        <v xml:space="preserve"> </v>
      </c>
      <c r="E128" s="162" t="str">
        <f t="shared" si="94"/>
        <v xml:space="preserve"> </v>
      </c>
      <c r="F128" s="162" t="str">
        <f t="shared" si="64"/>
        <v xml:space="preserve"> </v>
      </c>
      <c r="G128" s="162" t="str">
        <f t="shared" si="90"/>
        <v xml:space="preserve"> </v>
      </c>
      <c r="H128" s="162" t="str">
        <f t="shared" si="66"/>
        <v xml:space="preserve"> </v>
      </c>
      <c r="I128" s="163" t="str">
        <f t="shared" si="91"/>
        <v xml:space="preserve"> </v>
      </c>
      <c r="J128" s="163" t="str">
        <f t="shared" si="92"/>
        <v xml:space="preserve"> </v>
      </c>
      <c r="L128" s="160" t="str">
        <f t="shared" si="84"/>
        <v xml:space="preserve"> </v>
      </c>
      <c r="M128" s="160" t="str">
        <f t="shared" si="69"/>
        <v xml:space="preserve"> </v>
      </c>
      <c r="N128" s="161" t="str">
        <f t="shared" si="85"/>
        <v xml:space="preserve"> </v>
      </c>
      <c r="O128" s="162" t="str">
        <f t="shared" si="86"/>
        <v xml:space="preserve"> </v>
      </c>
      <c r="P128" s="162" t="str">
        <f t="shared" si="70"/>
        <v xml:space="preserve"> </v>
      </c>
      <c r="Q128" s="162" t="str">
        <f t="shared" si="71"/>
        <v xml:space="preserve"> </v>
      </c>
      <c r="R128" s="162" t="str">
        <f t="shared" si="72"/>
        <v xml:space="preserve"> </v>
      </c>
      <c r="S128" s="163" t="str">
        <f t="shared" si="73"/>
        <v xml:space="preserve"> </v>
      </c>
      <c r="T128" s="163" t="str">
        <f t="shared" si="74"/>
        <v xml:space="preserve"> </v>
      </c>
      <c r="V128" s="160" t="str">
        <f t="shared" si="87"/>
        <v xml:space="preserve"> </v>
      </c>
      <c r="W128" s="160" t="str">
        <f t="shared" si="75"/>
        <v xml:space="preserve"> </v>
      </c>
      <c r="X128" s="161" t="str">
        <f t="shared" si="88"/>
        <v xml:space="preserve"> </v>
      </c>
      <c r="Y128" s="162" t="str">
        <f t="shared" si="89"/>
        <v xml:space="preserve"> </v>
      </c>
      <c r="Z128" s="162" t="str">
        <f t="shared" si="76"/>
        <v xml:space="preserve"> </v>
      </c>
      <c r="AA128" s="162" t="str">
        <f t="shared" si="77"/>
        <v xml:space="preserve"> </v>
      </c>
      <c r="AB128" s="162" t="str">
        <f t="shared" si="78"/>
        <v xml:space="preserve"> </v>
      </c>
      <c r="AC128" s="163" t="str">
        <f t="shared" si="79"/>
        <v xml:space="preserve"> </v>
      </c>
      <c r="AD128" s="163" t="str">
        <f t="shared" si="80"/>
        <v xml:space="preserve"> </v>
      </c>
    </row>
    <row r="129" spans="2:49" ht="15" customHeight="1" x14ac:dyDescent="0.25">
      <c r="B129" s="164" t="str">
        <f t="shared" si="93"/>
        <v xml:space="preserve"> </v>
      </c>
      <c r="C129" s="164" t="str">
        <f t="shared" si="63"/>
        <v xml:space="preserve"> </v>
      </c>
      <c r="D129" s="165" t="str">
        <f t="shared" si="82"/>
        <v xml:space="preserve"> </v>
      </c>
      <c r="E129" s="166" t="str">
        <f t="shared" si="94"/>
        <v xml:space="preserve"> </v>
      </c>
      <c r="F129" s="166" t="str">
        <f t="shared" si="64"/>
        <v xml:space="preserve"> </v>
      </c>
      <c r="G129" s="166" t="str">
        <f t="shared" si="90"/>
        <v xml:space="preserve"> </v>
      </c>
      <c r="H129" s="166" t="str">
        <f t="shared" si="66"/>
        <v xml:space="preserve"> </v>
      </c>
      <c r="I129" s="167" t="str">
        <f t="shared" si="91"/>
        <v xml:space="preserve"> </v>
      </c>
      <c r="J129" s="167" t="str">
        <f t="shared" si="92"/>
        <v xml:space="preserve"> </v>
      </c>
      <c r="L129" s="164" t="str">
        <f t="shared" si="84"/>
        <v xml:space="preserve"> </v>
      </c>
      <c r="M129" s="164" t="str">
        <f t="shared" si="69"/>
        <v xml:space="preserve"> </v>
      </c>
      <c r="N129" s="165" t="str">
        <f t="shared" si="85"/>
        <v xml:space="preserve"> </v>
      </c>
      <c r="O129" s="166" t="str">
        <f t="shared" si="86"/>
        <v xml:space="preserve"> </v>
      </c>
      <c r="P129" s="166" t="str">
        <f t="shared" si="70"/>
        <v xml:space="preserve"> </v>
      </c>
      <c r="Q129" s="166" t="str">
        <f t="shared" si="71"/>
        <v xml:space="preserve"> </v>
      </c>
      <c r="R129" s="166" t="str">
        <f t="shared" si="72"/>
        <v xml:space="preserve"> </v>
      </c>
      <c r="S129" s="167" t="str">
        <f t="shared" si="73"/>
        <v xml:space="preserve"> </v>
      </c>
      <c r="T129" s="167" t="str">
        <f t="shared" si="74"/>
        <v xml:space="preserve"> </v>
      </c>
      <c r="V129" s="164" t="str">
        <f t="shared" si="87"/>
        <v xml:space="preserve"> </v>
      </c>
      <c r="W129" s="164" t="str">
        <f t="shared" si="75"/>
        <v xml:space="preserve"> </v>
      </c>
      <c r="X129" s="165" t="str">
        <f t="shared" si="88"/>
        <v xml:space="preserve"> </v>
      </c>
      <c r="Y129" s="166" t="str">
        <f t="shared" si="89"/>
        <v xml:space="preserve"> </v>
      </c>
      <c r="Z129" s="166" t="str">
        <f t="shared" si="76"/>
        <v xml:space="preserve"> </v>
      </c>
      <c r="AA129" s="166" t="str">
        <f t="shared" si="77"/>
        <v xml:space="preserve"> </v>
      </c>
      <c r="AB129" s="166" t="str">
        <f t="shared" si="78"/>
        <v xml:space="preserve"> </v>
      </c>
      <c r="AC129" s="167" t="str">
        <f t="shared" si="79"/>
        <v xml:space="preserve"> </v>
      </c>
      <c r="AD129" s="167" t="str">
        <f t="shared" si="80"/>
        <v xml:space="preserve"> </v>
      </c>
      <c r="AH129" s="149" t="str">
        <f>+IF(AH128&gt;0,10,"")</f>
        <v/>
      </c>
      <c r="AO129" s="149" t="str">
        <f>+IF(AO128&gt;0,10,"")</f>
        <v/>
      </c>
      <c r="AV129" s="149" t="str">
        <f>+IF(AV128&gt;0,10,"")</f>
        <v/>
      </c>
    </row>
    <row r="130" spans="2:49" ht="15" customHeight="1" x14ac:dyDescent="0.25">
      <c r="B130" s="156" t="str">
        <f t="shared" si="93"/>
        <v xml:space="preserve"> </v>
      </c>
      <c r="C130" s="156" t="str">
        <f t="shared" si="63"/>
        <v xml:space="preserve"> </v>
      </c>
      <c r="D130" s="157" t="str">
        <f t="shared" si="82"/>
        <v xml:space="preserve"> </v>
      </c>
      <c r="E130" s="158" t="str">
        <f t="shared" si="94"/>
        <v xml:space="preserve"> </v>
      </c>
      <c r="F130" s="158" t="str">
        <f t="shared" si="64"/>
        <v xml:space="preserve"> </v>
      </c>
      <c r="G130" s="158" t="str">
        <f t="shared" si="90"/>
        <v xml:space="preserve"> </v>
      </c>
      <c r="H130" s="158" t="str">
        <f t="shared" si="66"/>
        <v xml:space="preserve"> </v>
      </c>
      <c r="I130" s="159" t="str">
        <f t="shared" si="91"/>
        <v xml:space="preserve"> </v>
      </c>
      <c r="J130" s="159" t="str">
        <f t="shared" si="92"/>
        <v xml:space="preserve"> </v>
      </c>
      <c r="L130" s="156" t="str">
        <f t="shared" si="84"/>
        <v xml:space="preserve"> </v>
      </c>
      <c r="M130" s="156" t="str">
        <f t="shared" si="69"/>
        <v xml:space="preserve"> </v>
      </c>
      <c r="N130" s="157" t="str">
        <f t="shared" si="85"/>
        <v xml:space="preserve"> </v>
      </c>
      <c r="O130" s="158" t="str">
        <f t="shared" si="86"/>
        <v xml:space="preserve"> </v>
      </c>
      <c r="P130" s="158" t="str">
        <f t="shared" si="70"/>
        <v xml:space="preserve"> </v>
      </c>
      <c r="Q130" s="158" t="str">
        <f t="shared" si="71"/>
        <v xml:space="preserve"> </v>
      </c>
      <c r="R130" s="158" t="str">
        <f t="shared" si="72"/>
        <v xml:space="preserve"> </v>
      </c>
      <c r="S130" s="159" t="str">
        <f t="shared" si="73"/>
        <v xml:space="preserve"> </v>
      </c>
      <c r="T130" s="159" t="str">
        <f t="shared" si="74"/>
        <v xml:space="preserve"> </v>
      </c>
      <c r="V130" s="156" t="str">
        <f t="shared" si="87"/>
        <v xml:space="preserve"> </v>
      </c>
      <c r="W130" s="156" t="str">
        <f t="shared" si="75"/>
        <v xml:space="preserve"> </v>
      </c>
      <c r="X130" s="157" t="str">
        <f t="shared" si="88"/>
        <v xml:space="preserve"> </v>
      </c>
      <c r="Y130" s="158" t="str">
        <f t="shared" si="89"/>
        <v xml:space="preserve"> </v>
      </c>
      <c r="Z130" s="158" t="str">
        <f t="shared" si="76"/>
        <v xml:space="preserve"> </v>
      </c>
      <c r="AA130" s="158" t="str">
        <f t="shared" si="77"/>
        <v xml:space="preserve"> </v>
      </c>
      <c r="AB130" s="158" t="str">
        <f t="shared" si="78"/>
        <v xml:space="preserve"> </v>
      </c>
      <c r="AC130" s="159" t="str">
        <f t="shared" si="79"/>
        <v xml:space="preserve"> </v>
      </c>
      <c r="AD130" s="159" t="str">
        <f t="shared" si="80"/>
        <v xml:space="preserve"> </v>
      </c>
    </row>
    <row r="131" spans="2:49" ht="15" customHeight="1" x14ac:dyDescent="0.25">
      <c r="B131" s="160" t="str">
        <f t="shared" si="93"/>
        <v xml:space="preserve"> </v>
      </c>
      <c r="C131" s="160" t="str">
        <f t="shared" si="63"/>
        <v xml:space="preserve"> </v>
      </c>
      <c r="D131" s="161" t="str">
        <f t="shared" si="82"/>
        <v xml:space="preserve"> </v>
      </c>
      <c r="E131" s="162" t="str">
        <f t="shared" si="94"/>
        <v xml:space="preserve"> </v>
      </c>
      <c r="F131" s="162" t="str">
        <f t="shared" si="64"/>
        <v xml:space="preserve"> </v>
      </c>
      <c r="G131" s="162" t="str">
        <f t="shared" si="90"/>
        <v xml:space="preserve"> </v>
      </c>
      <c r="H131" s="162" t="str">
        <f t="shared" si="66"/>
        <v xml:space="preserve"> </v>
      </c>
      <c r="I131" s="163" t="str">
        <f t="shared" si="91"/>
        <v xml:space="preserve"> </v>
      </c>
      <c r="J131" s="163" t="str">
        <f t="shared" si="92"/>
        <v xml:space="preserve"> </v>
      </c>
      <c r="L131" s="160" t="str">
        <f t="shared" si="84"/>
        <v xml:space="preserve"> </v>
      </c>
      <c r="M131" s="160" t="str">
        <f t="shared" si="69"/>
        <v xml:space="preserve"> </v>
      </c>
      <c r="N131" s="161" t="str">
        <f t="shared" si="85"/>
        <v xml:space="preserve"> </v>
      </c>
      <c r="O131" s="162" t="str">
        <f t="shared" si="86"/>
        <v xml:space="preserve"> </v>
      </c>
      <c r="P131" s="162" t="str">
        <f t="shared" si="70"/>
        <v xml:space="preserve"> </v>
      </c>
      <c r="Q131" s="162" t="str">
        <f t="shared" si="71"/>
        <v xml:space="preserve"> </v>
      </c>
      <c r="R131" s="162" t="str">
        <f t="shared" si="72"/>
        <v xml:space="preserve"> </v>
      </c>
      <c r="S131" s="163" t="str">
        <f t="shared" si="73"/>
        <v xml:space="preserve"> </v>
      </c>
      <c r="T131" s="163" t="str">
        <f t="shared" si="74"/>
        <v xml:space="preserve"> </v>
      </c>
      <c r="V131" s="160" t="str">
        <f t="shared" si="87"/>
        <v xml:space="preserve"> </v>
      </c>
      <c r="W131" s="160" t="str">
        <f t="shared" si="75"/>
        <v xml:space="preserve"> </v>
      </c>
      <c r="X131" s="161" t="str">
        <f t="shared" si="88"/>
        <v xml:space="preserve"> </v>
      </c>
      <c r="Y131" s="162" t="str">
        <f t="shared" si="89"/>
        <v xml:space="preserve"> </v>
      </c>
      <c r="Z131" s="162" t="str">
        <f t="shared" si="76"/>
        <v xml:space="preserve"> </v>
      </c>
      <c r="AA131" s="162" t="str">
        <f t="shared" si="77"/>
        <v xml:space="preserve"> </v>
      </c>
      <c r="AB131" s="162" t="str">
        <f t="shared" si="78"/>
        <v xml:space="preserve"> </v>
      </c>
      <c r="AC131" s="163" t="str">
        <f t="shared" si="79"/>
        <v xml:space="preserve"> </v>
      </c>
      <c r="AD131" s="163" t="str">
        <f t="shared" si="80"/>
        <v xml:space="preserve"> </v>
      </c>
    </row>
    <row r="132" spans="2:49" ht="15" customHeight="1" x14ac:dyDescent="0.25">
      <c r="B132" s="160" t="str">
        <f t="shared" si="93"/>
        <v xml:space="preserve"> </v>
      </c>
      <c r="C132" s="160" t="str">
        <f t="shared" si="63"/>
        <v xml:space="preserve"> </v>
      </c>
      <c r="D132" s="161" t="str">
        <f t="shared" si="82"/>
        <v xml:space="preserve"> </v>
      </c>
      <c r="E132" s="162" t="str">
        <f t="shared" si="94"/>
        <v xml:space="preserve"> </v>
      </c>
      <c r="F132" s="162" t="str">
        <f t="shared" si="64"/>
        <v xml:space="preserve"> </v>
      </c>
      <c r="G132" s="162" t="str">
        <f t="shared" si="90"/>
        <v xml:space="preserve"> </v>
      </c>
      <c r="H132" s="162" t="str">
        <f t="shared" si="66"/>
        <v xml:space="preserve"> </v>
      </c>
      <c r="I132" s="163" t="str">
        <f t="shared" si="91"/>
        <v xml:space="preserve"> </v>
      </c>
      <c r="J132" s="163" t="str">
        <f t="shared" si="92"/>
        <v xml:space="preserve"> </v>
      </c>
      <c r="L132" s="160" t="str">
        <f t="shared" si="84"/>
        <v xml:space="preserve"> </v>
      </c>
      <c r="M132" s="160" t="str">
        <f t="shared" si="69"/>
        <v xml:space="preserve"> </v>
      </c>
      <c r="N132" s="161" t="str">
        <f t="shared" si="85"/>
        <v xml:space="preserve"> </v>
      </c>
      <c r="O132" s="162" t="str">
        <f t="shared" si="86"/>
        <v xml:space="preserve"> </v>
      </c>
      <c r="P132" s="162" t="str">
        <f t="shared" si="70"/>
        <v xml:space="preserve"> </v>
      </c>
      <c r="Q132" s="162" t="str">
        <f t="shared" si="71"/>
        <v xml:space="preserve"> </v>
      </c>
      <c r="R132" s="162" t="str">
        <f t="shared" si="72"/>
        <v xml:space="preserve"> </v>
      </c>
      <c r="S132" s="163" t="str">
        <f t="shared" si="73"/>
        <v xml:space="preserve"> </v>
      </c>
      <c r="T132" s="163" t="str">
        <f t="shared" si="74"/>
        <v xml:space="preserve"> </v>
      </c>
      <c r="V132" s="160" t="str">
        <f t="shared" si="87"/>
        <v xml:space="preserve"> </v>
      </c>
      <c r="W132" s="160" t="str">
        <f t="shared" si="75"/>
        <v xml:space="preserve"> </v>
      </c>
      <c r="X132" s="161" t="str">
        <f t="shared" si="88"/>
        <v xml:space="preserve"> </v>
      </c>
      <c r="Y132" s="162" t="str">
        <f t="shared" si="89"/>
        <v xml:space="preserve"> </v>
      </c>
      <c r="Z132" s="162" t="str">
        <f t="shared" si="76"/>
        <v xml:space="preserve"> </v>
      </c>
      <c r="AA132" s="162" t="str">
        <f t="shared" si="77"/>
        <v xml:space="preserve"> </v>
      </c>
      <c r="AB132" s="162" t="str">
        <f t="shared" si="78"/>
        <v xml:space="preserve"> </v>
      </c>
      <c r="AC132" s="163" t="str">
        <f t="shared" si="79"/>
        <v xml:space="preserve"> </v>
      </c>
      <c r="AD132" s="163" t="str">
        <f t="shared" si="80"/>
        <v xml:space="preserve"> </v>
      </c>
      <c r="AH132" s="168"/>
      <c r="AI132" s="168"/>
      <c r="AO132" s="168"/>
      <c r="AP132" s="168"/>
      <c r="AV132" s="168"/>
      <c r="AW132" s="168"/>
    </row>
    <row r="133" spans="2:49" ht="15" customHeight="1" x14ac:dyDescent="0.25">
      <c r="B133" s="160" t="str">
        <f t="shared" si="93"/>
        <v xml:space="preserve"> </v>
      </c>
      <c r="C133" s="160" t="str">
        <f t="shared" si="63"/>
        <v xml:space="preserve"> </v>
      </c>
      <c r="D133" s="161" t="str">
        <f t="shared" si="82"/>
        <v xml:space="preserve"> </v>
      </c>
      <c r="E133" s="162" t="str">
        <f t="shared" si="94"/>
        <v xml:space="preserve"> </v>
      </c>
      <c r="F133" s="162" t="str">
        <f t="shared" si="64"/>
        <v xml:space="preserve"> </v>
      </c>
      <c r="G133" s="162" t="str">
        <f t="shared" si="90"/>
        <v xml:space="preserve"> </v>
      </c>
      <c r="H133" s="162" t="str">
        <f t="shared" si="66"/>
        <v xml:space="preserve"> </v>
      </c>
      <c r="I133" s="163" t="str">
        <f t="shared" si="91"/>
        <v xml:space="preserve"> </v>
      </c>
      <c r="J133" s="163" t="str">
        <f t="shared" si="92"/>
        <v xml:space="preserve"> </v>
      </c>
      <c r="L133" s="160" t="str">
        <f t="shared" si="84"/>
        <v xml:space="preserve"> </v>
      </c>
      <c r="M133" s="160" t="str">
        <f t="shared" si="69"/>
        <v xml:space="preserve"> </v>
      </c>
      <c r="N133" s="161" t="str">
        <f t="shared" si="85"/>
        <v xml:space="preserve"> </v>
      </c>
      <c r="O133" s="162" t="str">
        <f t="shared" si="86"/>
        <v xml:space="preserve"> </v>
      </c>
      <c r="P133" s="162" t="str">
        <f t="shared" si="70"/>
        <v xml:space="preserve"> </v>
      </c>
      <c r="Q133" s="162" t="str">
        <f t="shared" si="71"/>
        <v xml:space="preserve"> </v>
      </c>
      <c r="R133" s="162" t="str">
        <f t="shared" si="72"/>
        <v xml:space="preserve"> </v>
      </c>
      <c r="S133" s="163" t="str">
        <f t="shared" si="73"/>
        <v xml:space="preserve"> </v>
      </c>
      <c r="T133" s="163" t="str">
        <f t="shared" si="74"/>
        <v xml:space="preserve"> </v>
      </c>
      <c r="V133" s="160" t="str">
        <f t="shared" si="87"/>
        <v xml:space="preserve"> </v>
      </c>
      <c r="W133" s="160" t="str">
        <f t="shared" si="75"/>
        <v xml:space="preserve"> </v>
      </c>
      <c r="X133" s="161" t="str">
        <f t="shared" si="88"/>
        <v xml:space="preserve"> </v>
      </c>
      <c r="Y133" s="162" t="str">
        <f t="shared" si="89"/>
        <v xml:space="preserve"> </v>
      </c>
      <c r="Z133" s="162" t="str">
        <f t="shared" si="76"/>
        <v xml:space="preserve"> </v>
      </c>
      <c r="AA133" s="162" t="str">
        <f t="shared" si="77"/>
        <v xml:space="preserve"> </v>
      </c>
      <c r="AB133" s="162" t="str">
        <f t="shared" si="78"/>
        <v xml:space="preserve"> </v>
      </c>
      <c r="AC133" s="163" t="str">
        <f t="shared" si="79"/>
        <v xml:space="preserve"> </v>
      </c>
      <c r="AD133" s="163" t="str">
        <f t="shared" si="80"/>
        <v xml:space="preserve"> </v>
      </c>
    </row>
    <row r="134" spans="2:49" ht="15" customHeight="1" x14ac:dyDescent="0.25">
      <c r="B134" s="164" t="str">
        <f t="shared" si="93"/>
        <v xml:space="preserve"> </v>
      </c>
      <c r="C134" s="164" t="str">
        <f t="shared" si="63"/>
        <v xml:space="preserve"> </v>
      </c>
      <c r="D134" s="165" t="str">
        <f t="shared" si="82"/>
        <v xml:space="preserve"> </v>
      </c>
      <c r="E134" s="166" t="str">
        <f t="shared" si="94"/>
        <v xml:space="preserve"> </v>
      </c>
      <c r="F134" s="166" t="str">
        <f t="shared" si="64"/>
        <v xml:space="preserve"> </v>
      </c>
      <c r="G134" s="166" t="str">
        <f t="shared" si="90"/>
        <v xml:space="preserve"> </v>
      </c>
      <c r="H134" s="166" t="str">
        <f t="shared" si="66"/>
        <v xml:space="preserve"> </v>
      </c>
      <c r="I134" s="167" t="str">
        <f t="shared" si="91"/>
        <v xml:space="preserve"> </v>
      </c>
      <c r="J134" s="167" t="str">
        <f t="shared" si="92"/>
        <v xml:space="preserve"> </v>
      </c>
      <c r="L134" s="164" t="str">
        <f t="shared" si="84"/>
        <v xml:space="preserve"> </v>
      </c>
      <c r="M134" s="164" t="str">
        <f t="shared" si="69"/>
        <v xml:space="preserve"> </v>
      </c>
      <c r="N134" s="165" t="str">
        <f t="shared" si="85"/>
        <v xml:space="preserve"> </v>
      </c>
      <c r="O134" s="166" t="str">
        <f t="shared" si="86"/>
        <v xml:space="preserve"> </v>
      </c>
      <c r="P134" s="166" t="str">
        <f t="shared" si="70"/>
        <v xml:space="preserve"> </v>
      </c>
      <c r="Q134" s="166" t="str">
        <f t="shared" si="71"/>
        <v xml:space="preserve"> </v>
      </c>
      <c r="R134" s="166" t="str">
        <f t="shared" si="72"/>
        <v xml:space="preserve"> </v>
      </c>
      <c r="S134" s="167" t="str">
        <f t="shared" si="73"/>
        <v xml:space="preserve"> </v>
      </c>
      <c r="T134" s="167" t="str">
        <f t="shared" si="74"/>
        <v xml:space="preserve"> </v>
      </c>
      <c r="V134" s="164" t="str">
        <f t="shared" si="87"/>
        <v xml:space="preserve"> </v>
      </c>
      <c r="W134" s="164" t="str">
        <f t="shared" si="75"/>
        <v xml:space="preserve"> </v>
      </c>
      <c r="X134" s="165" t="str">
        <f t="shared" si="88"/>
        <v xml:space="preserve"> </v>
      </c>
      <c r="Y134" s="166" t="str">
        <f t="shared" si="89"/>
        <v xml:space="preserve"> </v>
      </c>
      <c r="Z134" s="166" t="str">
        <f t="shared" si="76"/>
        <v xml:space="preserve"> </v>
      </c>
      <c r="AA134" s="166" t="str">
        <f t="shared" si="77"/>
        <v xml:space="preserve"> </v>
      </c>
      <c r="AB134" s="166" t="str">
        <f t="shared" si="78"/>
        <v xml:space="preserve"> </v>
      </c>
      <c r="AC134" s="167" t="str">
        <f t="shared" si="79"/>
        <v xml:space="preserve"> </v>
      </c>
      <c r="AD134" s="167" t="str">
        <f t="shared" si="80"/>
        <v xml:space="preserve"> </v>
      </c>
      <c r="AH134" s="149" t="str">
        <f>+IF(AH133&gt;0,10,"")</f>
        <v/>
      </c>
      <c r="AO134" s="149" t="str">
        <f>+IF(AO133&gt;0,10,"")</f>
        <v/>
      </c>
      <c r="AV134" s="149" t="str">
        <f>+IF(AV133&gt;0,10,"")</f>
        <v/>
      </c>
    </row>
    <row r="135" spans="2:49" ht="15" customHeight="1" x14ac:dyDescent="0.25">
      <c r="B135" s="156" t="str">
        <f t="shared" si="93"/>
        <v xml:space="preserve"> </v>
      </c>
      <c r="C135" s="156" t="str">
        <f t="shared" si="63"/>
        <v xml:space="preserve"> </v>
      </c>
      <c r="D135" s="157" t="str">
        <f t="shared" si="82"/>
        <v xml:space="preserve"> </v>
      </c>
      <c r="E135" s="158" t="str">
        <f t="shared" si="94"/>
        <v xml:space="preserve"> </v>
      </c>
      <c r="F135" s="158" t="str">
        <f t="shared" si="64"/>
        <v xml:space="preserve"> </v>
      </c>
      <c r="G135" s="158" t="str">
        <f t="shared" si="90"/>
        <v xml:space="preserve"> </v>
      </c>
      <c r="H135" s="158" t="str">
        <f t="shared" si="66"/>
        <v xml:space="preserve"> </v>
      </c>
      <c r="I135" s="159" t="str">
        <f t="shared" si="91"/>
        <v xml:space="preserve"> </v>
      </c>
      <c r="J135" s="159" t="str">
        <f t="shared" si="92"/>
        <v xml:space="preserve"> </v>
      </c>
      <c r="L135" s="156" t="str">
        <f t="shared" si="84"/>
        <v xml:space="preserve"> </v>
      </c>
      <c r="M135" s="156" t="str">
        <f t="shared" si="69"/>
        <v xml:space="preserve"> </v>
      </c>
      <c r="N135" s="157" t="str">
        <f t="shared" si="85"/>
        <v xml:space="preserve"> </v>
      </c>
      <c r="O135" s="158" t="str">
        <f t="shared" si="86"/>
        <v xml:space="preserve"> </v>
      </c>
      <c r="P135" s="158" t="str">
        <f t="shared" si="70"/>
        <v xml:space="preserve"> </v>
      </c>
      <c r="Q135" s="158" t="str">
        <f t="shared" si="71"/>
        <v xml:space="preserve"> </v>
      </c>
      <c r="R135" s="158" t="str">
        <f t="shared" si="72"/>
        <v xml:space="preserve"> </v>
      </c>
      <c r="S135" s="159" t="str">
        <f t="shared" si="73"/>
        <v xml:space="preserve"> </v>
      </c>
      <c r="T135" s="159" t="str">
        <f t="shared" si="74"/>
        <v xml:space="preserve"> </v>
      </c>
      <c r="V135" s="156" t="str">
        <f t="shared" si="87"/>
        <v xml:space="preserve"> </v>
      </c>
      <c r="W135" s="156" t="str">
        <f t="shared" si="75"/>
        <v xml:space="preserve"> </v>
      </c>
      <c r="X135" s="157" t="str">
        <f t="shared" si="88"/>
        <v xml:space="preserve"> </v>
      </c>
      <c r="Y135" s="158" t="str">
        <f t="shared" si="89"/>
        <v xml:space="preserve"> </v>
      </c>
      <c r="Z135" s="158" t="str">
        <f t="shared" si="76"/>
        <v xml:space="preserve"> </v>
      </c>
      <c r="AA135" s="158" t="str">
        <f t="shared" si="77"/>
        <v xml:space="preserve"> </v>
      </c>
      <c r="AB135" s="158" t="str">
        <f t="shared" si="78"/>
        <v xml:space="preserve"> </v>
      </c>
      <c r="AC135" s="159" t="str">
        <f t="shared" si="79"/>
        <v xml:space="preserve"> </v>
      </c>
      <c r="AD135" s="159" t="str">
        <f t="shared" si="80"/>
        <v xml:space="preserve"> </v>
      </c>
    </row>
    <row r="136" spans="2:49" ht="15" customHeight="1" x14ac:dyDescent="0.25">
      <c r="B136" s="160" t="str">
        <f t="shared" si="93"/>
        <v xml:space="preserve"> </v>
      </c>
      <c r="C136" s="160" t="str">
        <f t="shared" si="63"/>
        <v xml:space="preserve"> </v>
      </c>
      <c r="D136" s="161" t="str">
        <f t="shared" si="82"/>
        <v xml:space="preserve"> </v>
      </c>
      <c r="E136" s="162" t="str">
        <f t="shared" si="94"/>
        <v xml:space="preserve"> </v>
      </c>
      <c r="F136" s="162" t="str">
        <f t="shared" si="64"/>
        <v xml:space="preserve"> </v>
      </c>
      <c r="G136" s="162" t="str">
        <f t="shared" si="90"/>
        <v xml:space="preserve"> </v>
      </c>
      <c r="H136" s="162" t="str">
        <f t="shared" si="66"/>
        <v xml:space="preserve"> </v>
      </c>
      <c r="I136" s="163" t="str">
        <f t="shared" si="91"/>
        <v xml:space="preserve"> </v>
      </c>
      <c r="J136" s="163" t="str">
        <f t="shared" si="92"/>
        <v xml:space="preserve"> </v>
      </c>
      <c r="L136" s="160" t="str">
        <f t="shared" si="84"/>
        <v xml:space="preserve"> </v>
      </c>
      <c r="M136" s="160" t="str">
        <f t="shared" si="69"/>
        <v xml:space="preserve"> </v>
      </c>
      <c r="N136" s="161" t="str">
        <f t="shared" si="85"/>
        <v xml:space="preserve"> </v>
      </c>
      <c r="O136" s="162" t="str">
        <f t="shared" si="86"/>
        <v xml:space="preserve"> </v>
      </c>
      <c r="P136" s="162" t="str">
        <f t="shared" si="70"/>
        <v xml:space="preserve"> </v>
      </c>
      <c r="Q136" s="162" t="str">
        <f t="shared" si="71"/>
        <v xml:space="preserve"> </v>
      </c>
      <c r="R136" s="162" t="str">
        <f t="shared" si="72"/>
        <v xml:space="preserve"> </v>
      </c>
      <c r="S136" s="163" t="str">
        <f t="shared" si="73"/>
        <v xml:space="preserve"> </v>
      </c>
      <c r="T136" s="163" t="str">
        <f t="shared" si="74"/>
        <v xml:space="preserve"> </v>
      </c>
      <c r="V136" s="160" t="str">
        <f t="shared" si="87"/>
        <v xml:space="preserve"> </v>
      </c>
      <c r="W136" s="160" t="str">
        <f t="shared" si="75"/>
        <v xml:space="preserve"> </v>
      </c>
      <c r="X136" s="161" t="str">
        <f t="shared" si="88"/>
        <v xml:space="preserve"> </v>
      </c>
      <c r="Y136" s="162" t="str">
        <f t="shared" si="89"/>
        <v xml:space="preserve"> </v>
      </c>
      <c r="Z136" s="162" t="str">
        <f t="shared" si="76"/>
        <v xml:space="preserve"> </v>
      </c>
      <c r="AA136" s="162" t="str">
        <f t="shared" si="77"/>
        <v xml:space="preserve"> </v>
      </c>
      <c r="AB136" s="162" t="str">
        <f t="shared" si="78"/>
        <v xml:space="preserve"> </v>
      </c>
      <c r="AC136" s="163" t="str">
        <f t="shared" si="79"/>
        <v xml:space="preserve"> </v>
      </c>
      <c r="AD136" s="163" t="str">
        <f t="shared" si="80"/>
        <v xml:space="preserve"> </v>
      </c>
    </row>
    <row r="137" spans="2:49" ht="15" customHeight="1" x14ac:dyDescent="0.25">
      <c r="B137" s="160" t="str">
        <f t="shared" si="93"/>
        <v xml:space="preserve"> </v>
      </c>
      <c r="C137" s="160" t="str">
        <f t="shared" si="63"/>
        <v xml:space="preserve"> </v>
      </c>
      <c r="D137" s="161" t="str">
        <f t="shared" si="82"/>
        <v xml:space="preserve"> </v>
      </c>
      <c r="E137" s="162" t="str">
        <f t="shared" si="94"/>
        <v xml:space="preserve"> </v>
      </c>
      <c r="F137" s="162" t="str">
        <f t="shared" si="64"/>
        <v xml:space="preserve"> </v>
      </c>
      <c r="G137" s="162" t="str">
        <f t="shared" si="90"/>
        <v xml:space="preserve"> </v>
      </c>
      <c r="H137" s="162" t="str">
        <f t="shared" si="66"/>
        <v xml:space="preserve"> </v>
      </c>
      <c r="I137" s="163" t="str">
        <f t="shared" si="91"/>
        <v xml:space="preserve"> </v>
      </c>
      <c r="J137" s="163" t="str">
        <f t="shared" si="92"/>
        <v xml:space="preserve"> </v>
      </c>
      <c r="L137" s="160" t="str">
        <f t="shared" si="84"/>
        <v xml:space="preserve"> </v>
      </c>
      <c r="M137" s="160" t="str">
        <f t="shared" si="69"/>
        <v xml:space="preserve"> </v>
      </c>
      <c r="N137" s="161" t="str">
        <f t="shared" si="85"/>
        <v xml:space="preserve"> </v>
      </c>
      <c r="O137" s="162" t="str">
        <f t="shared" si="86"/>
        <v xml:space="preserve"> </v>
      </c>
      <c r="P137" s="162" t="str">
        <f t="shared" si="70"/>
        <v xml:space="preserve"> </v>
      </c>
      <c r="Q137" s="162" t="str">
        <f t="shared" si="71"/>
        <v xml:space="preserve"> </v>
      </c>
      <c r="R137" s="162" t="str">
        <f t="shared" si="72"/>
        <v xml:space="preserve"> </v>
      </c>
      <c r="S137" s="163" t="str">
        <f t="shared" si="73"/>
        <v xml:space="preserve"> </v>
      </c>
      <c r="T137" s="163" t="str">
        <f t="shared" si="74"/>
        <v xml:space="preserve"> </v>
      </c>
      <c r="V137" s="160" t="str">
        <f t="shared" si="87"/>
        <v xml:space="preserve"> </v>
      </c>
      <c r="W137" s="160" t="str">
        <f t="shared" si="75"/>
        <v xml:space="preserve"> </v>
      </c>
      <c r="X137" s="161" t="str">
        <f t="shared" si="88"/>
        <v xml:space="preserve"> </v>
      </c>
      <c r="Y137" s="162" t="str">
        <f t="shared" si="89"/>
        <v xml:space="preserve"> </v>
      </c>
      <c r="Z137" s="162" t="str">
        <f t="shared" si="76"/>
        <v xml:space="preserve"> </v>
      </c>
      <c r="AA137" s="162" t="str">
        <f t="shared" si="77"/>
        <v xml:space="preserve"> </v>
      </c>
      <c r="AB137" s="162" t="str">
        <f t="shared" si="78"/>
        <v xml:space="preserve"> </v>
      </c>
      <c r="AC137" s="163" t="str">
        <f t="shared" si="79"/>
        <v xml:space="preserve"> </v>
      </c>
      <c r="AD137" s="163" t="str">
        <f t="shared" si="80"/>
        <v xml:space="preserve"> </v>
      </c>
      <c r="AH137" s="168"/>
      <c r="AI137" s="168"/>
      <c r="AO137" s="168"/>
      <c r="AP137" s="168"/>
      <c r="AV137" s="168"/>
      <c r="AW137" s="168"/>
    </row>
    <row r="138" spans="2:49" ht="15" customHeight="1" x14ac:dyDescent="0.25">
      <c r="B138" s="160" t="str">
        <f t="shared" si="93"/>
        <v xml:space="preserve"> </v>
      </c>
      <c r="C138" s="160" t="str">
        <f t="shared" si="63"/>
        <v xml:space="preserve"> </v>
      </c>
      <c r="D138" s="161" t="str">
        <f t="shared" si="82"/>
        <v xml:space="preserve"> </v>
      </c>
      <c r="E138" s="162" t="str">
        <f t="shared" si="94"/>
        <v xml:space="preserve"> </v>
      </c>
      <c r="F138" s="162" t="str">
        <f t="shared" si="64"/>
        <v xml:space="preserve"> </v>
      </c>
      <c r="G138" s="162" t="str">
        <f t="shared" si="90"/>
        <v xml:space="preserve"> </v>
      </c>
      <c r="H138" s="162" t="str">
        <f t="shared" si="66"/>
        <v xml:space="preserve"> </v>
      </c>
      <c r="I138" s="163" t="str">
        <f t="shared" si="91"/>
        <v xml:space="preserve"> </v>
      </c>
      <c r="J138" s="163" t="str">
        <f t="shared" si="92"/>
        <v xml:space="preserve"> </v>
      </c>
      <c r="L138" s="160" t="str">
        <f t="shared" si="84"/>
        <v xml:space="preserve"> </v>
      </c>
      <c r="M138" s="160" t="str">
        <f t="shared" si="69"/>
        <v xml:space="preserve"> </v>
      </c>
      <c r="N138" s="161" t="str">
        <f t="shared" si="85"/>
        <v xml:space="preserve"> </v>
      </c>
      <c r="O138" s="162" t="str">
        <f t="shared" si="86"/>
        <v xml:space="preserve"> </v>
      </c>
      <c r="P138" s="162" t="str">
        <f t="shared" si="70"/>
        <v xml:space="preserve"> </v>
      </c>
      <c r="Q138" s="162" t="str">
        <f t="shared" si="71"/>
        <v xml:space="preserve"> </v>
      </c>
      <c r="R138" s="162" t="str">
        <f t="shared" si="72"/>
        <v xml:space="preserve"> </v>
      </c>
      <c r="S138" s="163" t="str">
        <f t="shared" si="73"/>
        <v xml:space="preserve"> </v>
      </c>
      <c r="T138" s="163" t="str">
        <f t="shared" si="74"/>
        <v xml:space="preserve"> </v>
      </c>
      <c r="V138" s="160" t="str">
        <f t="shared" si="87"/>
        <v xml:space="preserve"> </v>
      </c>
      <c r="W138" s="160" t="str">
        <f t="shared" si="75"/>
        <v xml:space="preserve"> </v>
      </c>
      <c r="X138" s="161" t="str">
        <f t="shared" si="88"/>
        <v xml:space="preserve"> </v>
      </c>
      <c r="Y138" s="162" t="str">
        <f t="shared" si="89"/>
        <v xml:space="preserve"> </v>
      </c>
      <c r="Z138" s="162" t="str">
        <f t="shared" si="76"/>
        <v xml:space="preserve"> </v>
      </c>
      <c r="AA138" s="162" t="str">
        <f t="shared" si="77"/>
        <v xml:space="preserve"> </v>
      </c>
      <c r="AB138" s="162" t="str">
        <f t="shared" si="78"/>
        <v xml:space="preserve"> </v>
      </c>
      <c r="AC138" s="163" t="str">
        <f t="shared" si="79"/>
        <v xml:space="preserve"> </v>
      </c>
      <c r="AD138" s="163" t="str">
        <f t="shared" si="80"/>
        <v xml:space="preserve"> </v>
      </c>
    </row>
    <row r="139" spans="2:49" ht="15" customHeight="1" x14ac:dyDescent="0.25">
      <c r="B139" s="164" t="str">
        <f t="shared" si="93"/>
        <v xml:space="preserve"> </v>
      </c>
      <c r="C139" s="164" t="str">
        <f t="shared" si="63"/>
        <v xml:space="preserve"> </v>
      </c>
      <c r="D139" s="165" t="str">
        <f t="shared" si="82"/>
        <v xml:space="preserve"> </v>
      </c>
      <c r="E139" s="166" t="str">
        <f t="shared" si="94"/>
        <v xml:space="preserve"> </v>
      </c>
      <c r="F139" s="166" t="str">
        <f t="shared" si="64"/>
        <v xml:space="preserve"> </v>
      </c>
      <c r="G139" s="166" t="str">
        <f t="shared" si="90"/>
        <v xml:space="preserve"> </v>
      </c>
      <c r="H139" s="166" t="str">
        <f t="shared" si="66"/>
        <v xml:space="preserve"> </v>
      </c>
      <c r="I139" s="167" t="str">
        <f t="shared" si="91"/>
        <v xml:space="preserve"> </v>
      </c>
      <c r="J139" s="167" t="str">
        <f t="shared" si="92"/>
        <v xml:space="preserve"> </v>
      </c>
      <c r="L139" s="164" t="str">
        <f t="shared" si="84"/>
        <v xml:space="preserve"> </v>
      </c>
      <c r="M139" s="164" t="str">
        <f t="shared" si="69"/>
        <v xml:space="preserve"> </v>
      </c>
      <c r="N139" s="165" t="str">
        <f t="shared" si="85"/>
        <v xml:space="preserve"> </v>
      </c>
      <c r="O139" s="166" t="str">
        <f t="shared" si="86"/>
        <v xml:space="preserve"> </v>
      </c>
      <c r="P139" s="166" t="str">
        <f t="shared" si="70"/>
        <v xml:space="preserve"> </v>
      </c>
      <c r="Q139" s="166" t="str">
        <f t="shared" si="71"/>
        <v xml:space="preserve"> </v>
      </c>
      <c r="R139" s="166" t="str">
        <f t="shared" si="72"/>
        <v xml:space="preserve"> </v>
      </c>
      <c r="S139" s="167" t="str">
        <f t="shared" si="73"/>
        <v xml:space="preserve"> </v>
      </c>
      <c r="T139" s="167" t="str">
        <f t="shared" si="74"/>
        <v xml:space="preserve"> </v>
      </c>
      <c r="V139" s="164" t="str">
        <f t="shared" si="87"/>
        <v xml:space="preserve"> </v>
      </c>
      <c r="W139" s="164" t="str">
        <f t="shared" si="75"/>
        <v xml:space="preserve"> </v>
      </c>
      <c r="X139" s="165" t="str">
        <f t="shared" si="88"/>
        <v xml:space="preserve"> </v>
      </c>
      <c r="Y139" s="166" t="str">
        <f t="shared" si="89"/>
        <v xml:space="preserve"> </v>
      </c>
      <c r="Z139" s="166" t="str">
        <f t="shared" si="76"/>
        <v xml:space="preserve"> </v>
      </c>
      <c r="AA139" s="166" t="str">
        <f t="shared" si="77"/>
        <v xml:space="preserve"> </v>
      </c>
      <c r="AB139" s="166" t="str">
        <f t="shared" si="78"/>
        <v xml:space="preserve"> </v>
      </c>
      <c r="AC139" s="167" t="str">
        <f t="shared" si="79"/>
        <v xml:space="preserve"> </v>
      </c>
      <c r="AD139" s="167" t="str">
        <f t="shared" si="80"/>
        <v xml:space="preserve"> </v>
      </c>
      <c r="AH139" s="149" t="str">
        <f>+IF(AH138&gt;0,10,"")</f>
        <v/>
      </c>
      <c r="AO139" s="149" t="str">
        <f>+IF(AO138&gt;0,10,"")</f>
        <v/>
      </c>
      <c r="AV139" s="149" t="str">
        <f>+IF(AV138&gt;0,10,"")</f>
        <v/>
      </c>
    </row>
    <row r="140" spans="2:49" ht="15" customHeight="1" x14ac:dyDescent="0.25">
      <c r="B140" s="156" t="str">
        <f t="shared" si="93"/>
        <v xml:space="preserve"> </v>
      </c>
      <c r="C140" s="156" t="str">
        <f t="shared" si="63"/>
        <v xml:space="preserve"> </v>
      </c>
      <c r="D140" s="157" t="str">
        <f t="shared" si="82"/>
        <v xml:space="preserve"> </v>
      </c>
      <c r="E140" s="158" t="str">
        <f t="shared" si="94"/>
        <v xml:space="preserve"> </v>
      </c>
      <c r="F140" s="158" t="str">
        <f t="shared" si="64"/>
        <v xml:space="preserve"> </v>
      </c>
      <c r="G140" s="158" t="str">
        <f t="shared" si="90"/>
        <v xml:space="preserve"> </v>
      </c>
      <c r="H140" s="158" t="str">
        <f t="shared" si="66"/>
        <v xml:space="preserve"> </v>
      </c>
      <c r="I140" s="159" t="str">
        <f t="shared" si="91"/>
        <v xml:space="preserve"> </v>
      </c>
      <c r="J140" s="159" t="str">
        <f t="shared" si="92"/>
        <v xml:space="preserve"> </v>
      </c>
      <c r="L140" s="156" t="str">
        <f t="shared" si="84"/>
        <v xml:space="preserve"> </v>
      </c>
      <c r="M140" s="156" t="str">
        <f t="shared" si="69"/>
        <v xml:space="preserve"> </v>
      </c>
      <c r="N140" s="157" t="str">
        <f t="shared" si="85"/>
        <v xml:space="preserve"> </v>
      </c>
      <c r="O140" s="158" t="str">
        <f t="shared" si="86"/>
        <v xml:space="preserve"> </v>
      </c>
      <c r="P140" s="158" t="str">
        <f t="shared" si="70"/>
        <v xml:space="preserve"> </v>
      </c>
      <c r="Q140" s="158" t="str">
        <f t="shared" si="71"/>
        <v xml:space="preserve"> </v>
      </c>
      <c r="R140" s="158" t="str">
        <f t="shared" si="72"/>
        <v xml:space="preserve"> </v>
      </c>
      <c r="S140" s="159" t="str">
        <f t="shared" si="73"/>
        <v xml:space="preserve"> </v>
      </c>
      <c r="T140" s="159" t="str">
        <f t="shared" si="74"/>
        <v xml:space="preserve"> </v>
      </c>
      <c r="V140" s="156" t="str">
        <f t="shared" si="87"/>
        <v xml:space="preserve"> </v>
      </c>
      <c r="W140" s="156" t="str">
        <f t="shared" si="75"/>
        <v xml:space="preserve"> </v>
      </c>
      <c r="X140" s="157" t="str">
        <f t="shared" si="88"/>
        <v xml:space="preserve"> </v>
      </c>
      <c r="Y140" s="158" t="str">
        <f t="shared" si="89"/>
        <v xml:space="preserve"> </v>
      </c>
      <c r="Z140" s="158" t="str">
        <f t="shared" si="76"/>
        <v xml:space="preserve"> </v>
      </c>
      <c r="AA140" s="158" t="str">
        <f t="shared" si="77"/>
        <v xml:space="preserve"> </v>
      </c>
      <c r="AB140" s="158" t="str">
        <f t="shared" si="78"/>
        <v xml:space="preserve"> </v>
      </c>
      <c r="AC140" s="159" t="str">
        <f t="shared" si="79"/>
        <v xml:space="preserve"> </v>
      </c>
      <c r="AD140" s="159" t="str">
        <f t="shared" si="80"/>
        <v xml:space="preserve"> </v>
      </c>
    </row>
    <row r="141" spans="2:49" ht="15" customHeight="1" x14ac:dyDescent="0.25">
      <c r="B141" s="160" t="str">
        <f t="shared" si="93"/>
        <v xml:space="preserve"> </v>
      </c>
      <c r="C141" s="160" t="str">
        <f t="shared" si="63"/>
        <v xml:space="preserve"> </v>
      </c>
      <c r="D141" s="161" t="str">
        <f t="shared" si="82"/>
        <v xml:space="preserve"> </v>
      </c>
      <c r="E141" s="162" t="str">
        <f t="shared" si="94"/>
        <v xml:space="preserve"> </v>
      </c>
      <c r="F141" s="162" t="str">
        <f t="shared" si="64"/>
        <v xml:space="preserve"> </v>
      </c>
      <c r="G141" s="162" t="str">
        <f t="shared" si="90"/>
        <v xml:space="preserve"> </v>
      </c>
      <c r="H141" s="162" t="str">
        <f t="shared" si="66"/>
        <v xml:space="preserve"> </v>
      </c>
      <c r="I141" s="163" t="str">
        <f t="shared" si="91"/>
        <v xml:space="preserve"> </v>
      </c>
      <c r="J141" s="163" t="str">
        <f t="shared" si="92"/>
        <v xml:space="preserve"> </v>
      </c>
      <c r="L141" s="160" t="str">
        <f t="shared" si="84"/>
        <v xml:space="preserve"> </v>
      </c>
      <c r="M141" s="160" t="str">
        <f t="shared" si="69"/>
        <v xml:space="preserve"> </v>
      </c>
      <c r="N141" s="161" t="str">
        <f t="shared" si="85"/>
        <v xml:space="preserve"> </v>
      </c>
      <c r="O141" s="162" t="str">
        <f t="shared" si="86"/>
        <v xml:space="preserve"> </v>
      </c>
      <c r="P141" s="162" t="str">
        <f t="shared" si="70"/>
        <v xml:space="preserve"> </v>
      </c>
      <c r="Q141" s="162" t="str">
        <f t="shared" si="71"/>
        <v xml:space="preserve"> </v>
      </c>
      <c r="R141" s="162" t="str">
        <f t="shared" si="72"/>
        <v xml:space="preserve"> </v>
      </c>
      <c r="S141" s="163" t="str">
        <f t="shared" si="73"/>
        <v xml:space="preserve"> </v>
      </c>
      <c r="T141" s="163" t="str">
        <f t="shared" si="74"/>
        <v xml:space="preserve"> </v>
      </c>
      <c r="V141" s="160" t="str">
        <f t="shared" si="87"/>
        <v xml:space="preserve"> </v>
      </c>
      <c r="W141" s="160" t="str">
        <f t="shared" si="75"/>
        <v xml:space="preserve"> </v>
      </c>
      <c r="X141" s="161" t="str">
        <f t="shared" si="88"/>
        <v xml:space="preserve"> </v>
      </c>
      <c r="Y141" s="162" t="str">
        <f t="shared" si="89"/>
        <v xml:space="preserve"> </v>
      </c>
      <c r="Z141" s="162" t="str">
        <f t="shared" si="76"/>
        <v xml:space="preserve"> </v>
      </c>
      <c r="AA141" s="162" t="str">
        <f t="shared" si="77"/>
        <v xml:space="preserve"> </v>
      </c>
      <c r="AB141" s="162" t="str">
        <f t="shared" si="78"/>
        <v xml:space="preserve"> </v>
      </c>
      <c r="AC141" s="163" t="str">
        <f t="shared" si="79"/>
        <v xml:space="preserve"> </v>
      </c>
      <c r="AD141" s="163" t="str">
        <f t="shared" si="80"/>
        <v xml:space="preserve"> </v>
      </c>
    </row>
    <row r="142" spans="2:49" ht="15" customHeight="1" x14ac:dyDescent="0.25">
      <c r="B142" s="160" t="str">
        <f t="shared" si="93"/>
        <v xml:space="preserve"> </v>
      </c>
      <c r="C142" s="160" t="str">
        <f t="shared" si="63"/>
        <v xml:space="preserve"> </v>
      </c>
      <c r="D142" s="161" t="str">
        <f t="shared" si="82"/>
        <v xml:space="preserve"> </v>
      </c>
      <c r="E142" s="162" t="str">
        <f t="shared" si="94"/>
        <v xml:space="preserve"> </v>
      </c>
      <c r="F142" s="162" t="str">
        <f t="shared" si="64"/>
        <v xml:space="preserve"> </v>
      </c>
      <c r="G142" s="162" t="str">
        <f t="shared" si="90"/>
        <v xml:space="preserve"> </v>
      </c>
      <c r="H142" s="162" t="str">
        <f t="shared" si="66"/>
        <v xml:space="preserve"> </v>
      </c>
      <c r="I142" s="163" t="str">
        <f t="shared" si="91"/>
        <v xml:space="preserve"> </v>
      </c>
      <c r="J142" s="163" t="str">
        <f t="shared" si="92"/>
        <v xml:space="preserve"> </v>
      </c>
      <c r="L142" s="160" t="str">
        <f t="shared" si="84"/>
        <v xml:space="preserve"> </v>
      </c>
      <c r="M142" s="160" t="str">
        <f t="shared" si="69"/>
        <v xml:space="preserve"> </v>
      </c>
      <c r="N142" s="161" t="str">
        <f t="shared" si="85"/>
        <v xml:space="preserve"> </v>
      </c>
      <c r="O142" s="162" t="str">
        <f t="shared" si="86"/>
        <v xml:space="preserve"> </v>
      </c>
      <c r="P142" s="162" t="str">
        <f t="shared" si="70"/>
        <v xml:space="preserve"> </v>
      </c>
      <c r="Q142" s="162" t="str">
        <f t="shared" si="71"/>
        <v xml:space="preserve"> </v>
      </c>
      <c r="R142" s="162" t="str">
        <f t="shared" si="72"/>
        <v xml:space="preserve"> </v>
      </c>
      <c r="S142" s="163" t="str">
        <f t="shared" si="73"/>
        <v xml:space="preserve"> </v>
      </c>
      <c r="T142" s="163" t="str">
        <f t="shared" si="74"/>
        <v xml:space="preserve"> </v>
      </c>
      <c r="V142" s="160" t="str">
        <f t="shared" si="87"/>
        <v xml:space="preserve"> </v>
      </c>
      <c r="W142" s="160" t="str">
        <f t="shared" si="75"/>
        <v xml:space="preserve"> </v>
      </c>
      <c r="X142" s="161" t="str">
        <f t="shared" si="88"/>
        <v xml:space="preserve"> </v>
      </c>
      <c r="Y142" s="162" t="str">
        <f t="shared" si="89"/>
        <v xml:space="preserve"> </v>
      </c>
      <c r="Z142" s="162" t="str">
        <f t="shared" si="76"/>
        <v xml:space="preserve"> </v>
      </c>
      <c r="AA142" s="162" t="str">
        <f t="shared" si="77"/>
        <v xml:space="preserve"> </v>
      </c>
      <c r="AB142" s="162" t="str">
        <f t="shared" si="78"/>
        <v xml:space="preserve"> </v>
      </c>
      <c r="AC142" s="163" t="str">
        <f t="shared" si="79"/>
        <v xml:space="preserve"> </v>
      </c>
      <c r="AD142" s="163" t="str">
        <f t="shared" si="80"/>
        <v xml:space="preserve"> </v>
      </c>
      <c r="AH142" s="168"/>
      <c r="AI142" s="168"/>
      <c r="AO142" s="168"/>
      <c r="AP142" s="168"/>
      <c r="AV142" s="168"/>
      <c r="AW142" s="168"/>
    </row>
    <row r="143" spans="2:49" ht="15" customHeight="1" x14ac:dyDescent="0.25">
      <c r="B143" s="160" t="str">
        <f t="shared" si="93"/>
        <v xml:space="preserve"> </v>
      </c>
      <c r="C143" s="160" t="str">
        <f t="shared" ref="C143:C206" si="95">+IF(E143=" "," ",I$10+I$9+1-B143)</f>
        <v xml:space="preserve"> </v>
      </c>
      <c r="D143" s="161" t="str">
        <f t="shared" si="82"/>
        <v xml:space="preserve"> </v>
      </c>
      <c r="E143" s="162" t="str">
        <f t="shared" si="94"/>
        <v xml:space="preserve"> </v>
      </c>
      <c r="F143" s="162" t="str">
        <f t="shared" ref="F143:F206" si="96">+IF(E143=" "," ",ROUND(E143*AK$11,8))</f>
        <v xml:space="preserve"> </v>
      </c>
      <c r="G143" s="162" t="str">
        <f t="shared" si="90"/>
        <v xml:space="preserve"> </v>
      </c>
      <c r="H143" s="162" t="str">
        <f t="shared" ref="H143:H206" si="97">+IF(E143=" "," ",IF(B143&gt;I$9,AK$10,F143))</f>
        <v xml:space="preserve"> </v>
      </c>
      <c r="I143" s="163" t="str">
        <f t="shared" si="91"/>
        <v xml:space="preserve"> </v>
      </c>
      <c r="J143" s="163" t="str">
        <f t="shared" si="92"/>
        <v xml:space="preserve"> </v>
      </c>
      <c r="L143" s="160" t="str">
        <f t="shared" si="84"/>
        <v xml:space="preserve"> </v>
      </c>
      <c r="M143" s="160" t="str">
        <f t="shared" ref="M143:M206" si="98">+IF(O143=" "," ",S$10+S$9+1-L143)</f>
        <v xml:space="preserve"> </v>
      </c>
      <c r="N143" s="161" t="str">
        <f t="shared" si="85"/>
        <v xml:space="preserve"> </v>
      </c>
      <c r="O143" s="162" t="str">
        <f t="shared" si="86"/>
        <v xml:space="preserve"> </v>
      </c>
      <c r="P143" s="162" t="str">
        <f t="shared" ref="P143:P206" si="99">+IF(O143=" "," ",ROUND(O143*AR$11,8))</f>
        <v xml:space="preserve"> </v>
      </c>
      <c r="Q143" s="162" t="str">
        <f t="shared" ref="Q143:Q206" si="100">+IF(O143=" "," ",R143-P143)</f>
        <v xml:space="preserve"> </v>
      </c>
      <c r="R143" s="162" t="str">
        <f t="shared" ref="R143:R206" si="101">+IF(O143=" "," ",IF(L143&gt;S$9,AR$10,P143))</f>
        <v xml:space="preserve"> </v>
      </c>
      <c r="S143" s="163" t="str">
        <f t="shared" ref="S143:S206" si="102">IF(N143=" "," ",+YEAR(N143))</f>
        <v xml:space="preserve"> </v>
      </c>
      <c r="T143" s="163" t="str">
        <f t="shared" ref="T143:T206" si="103">IF(N143=" "," ",+MONTH(N143))</f>
        <v xml:space="preserve"> </v>
      </c>
      <c r="V143" s="160" t="str">
        <f t="shared" si="87"/>
        <v xml:space="preserve"> </v>
      </c>
      <c r="W143" s="160" t="str">
        <f t="shared" ref="W143:W206" si="104">+IF(Y143=" "," ",AC$10+AC$9+1-V143)</f>
        <v xml:space="preserve"> </v>
      </c>
      <c r="X143" s="161" t="str">
        <f t="shared" si="88"/>
        <v xml:space="preserve"> </v>
      </c>
      <c r="Y143" s="162" t="str">
        <f t="shared" si="89"/>
        <v xml:space="preserve"> </v>
      </c>
      <c r="Z143" s="162" t="str">
        <f t="shared" ref="Z143:Z206" si="105">+IF(Y143=" "," ",ROUND(Y143*AY$11,8))</f>
        <v xml:space="preserve"> </v>
      </c>
      <c r="AA143" s="162" t="str">
        <f t="shared" ref="AA143:AA206" si="106">+IF(Y143=" "," ",AB143-Z143)</f>
        <v xml:space="preserve"> </v>
      </c>
      <c r="AB143" s="162" t="str">
        <f t="shared" ref="AB143:AB206" si="107">+IF(Y143=" "," ",IF(V143&gt;AC$9,AY$10,Z143))</f>
        <v xml:space="preserve"> </v>
      </c>
      <c r="AC143" s="163" t="str">
        <f t="shared" ref="AC143:AC206" si="108">IF(X143=" "," ",+YEAR(X143))</f>
        <v xml:space="preserve"> </v>
      </c>
      <c r="AD143" s="163" t="str">
        <f t="shared" ref="AD143:AD206" si="109">IF(X143=" "," ",+MONTH(X143))</f>
        <v xml:space="preserve"> </v>
      </c>
    </row>
    <row r="144" spans="2:49" ht="15" customHeight="1" x14ac:dyDescent="0.25">
      <c r="B144" s="164" t="str">
        <f t="shared" si="93"/>
        <v xml:space="preserve"> </v>
      </c>
      <c r="C144" s="164" t="str">
        <f t="shared" si="95"/>
        <v xml:space="preserve"> </v>
      </c>
      <c r="D144" s="165" t="str">
        <f t="shared" ref="D144:D207" si="110">+IF(E144=" "," ",DATE(YEAR(D143),MONTH(D143)+I$8,DAY(D143)))</f>
        <v xml:space="preserve"> </v>
      </c>
      <c r="E144" s="166" t="str">
        <f t="shared" si="94"/>
        <v xml:space="preserve"> </v>
      </c>
      <c r="F144" s="166" t="str">
        <f t="shared" si="96"/>
        <v xml:space="preserve"> </v>
      </c>
      <c r="G144" s="166" t="str">
        <f t="shared" si="90"/>
        <v xml:space="preserve"> </v>
      </c>
      <c r="H144" s="166" t="str">
        <f t="shared" si="97"/>
        <v xml:space="preserve"> </v>
      </c>
      <c r="I144" s="167" t="str">
        <f t="shared" si="91"/>
        <v xml:space="preserve"> </v>
      </c>
      <c r="J144" s="167" t="str">
        <f t="shared" si="92"/>
        <v xml:space="preserve"> </v>
      </c>
      <c r="L144" s="164" t="str">
        <f t="shared" ref="L144:L207" si="111">IF(O144=" "," ",L143+1)</f>
        <v xml:space="preserve"> </v>
      </c>
      <c r="M144" s="164" t="str">
        <f t="shared" si="98"/>
        <v xml:space="preserve"> </v>
      </c>
      <c r="N144" s="165" t="str">
        <f t="shared" ref="N144:N207" si="112">+IF(O144=" "," ",DATE(YEAR(N143),MONTH(N143)+S$8,DAY(N143)))</f>
        <v xml:space="preserve"> </v>
      </c>
      <c r="O144" s="166" t="str">
        <f t="shared" ref="O144:O207" si="113">+IF(O143=" "," ",IF((O143-Q143)&gt;1,O143-Q143," "))</f>
        <v xml:space="preserve"> </v>
      </c>
      <c r="P144" s="166" t="str">
        <f t="shared" si="99"/>
        <v xml:space="preserve"> </v>
      </c>
      <c r="Q144" s="166" t="str">
        <f t="shared" si="100"/>
        <v xml:space="preserve"> </v>
      </c>
      <c r="R144" s="166" t="str">
        <f t="shared" si="101"/>
        <v xml:space="preserve"> </v>
      </c>
      <c r="S144" s="167" t="str">
        <f t="shared" si="102"/>
        <v xml:space="preserve"> </v>
      </c>
      <c r="T144" s="167" t="str">
        <f t="shared" si="103"/>
        <v xml:space="preserve"> </v>
      </c>
      <c r="V144" s="164" t="str">
        <f t="shared" ref="V144:V207" si="114">IF(Y144=" "," ",V143+1)</f>
        <v xml:space="preserve"> </v>
      </c>
      <c r="W144" s="164" t="str">
        <f t="shared" si="104"/>
        <v xml:space="preserve"> </v>
      </c>
      <c r="X144" s="165" t="str">
        <f t="shared" ref="X144:X207" si="115">+IF(Y144=" "," ",DATE(YEAR(X143),MONTH(X143)+AC$8,DAY(X143)))</f>
        <v xml:space="preserve"> </v>
      </c>
      <c r="Y144" s="166" t="str">
        <f t="shared" ref="Y144:Y207" si="116">+IF(Y143=" "," ",IF((Y143-AA143)&gt;1,Y143-AA143," "))</f>
        <v xml:space="preserve"> </v>
      </c>
      <c r="Z144" s="166" t="str">
        <f t="shared" si="105"/>
        <v xml:space="preserve"> </v>
      </c>
      <c r="AA144" s="166" t="str">
        <f t="shared" si="106"/>
        <v xml:space="preserve"> </v>
      </c>
      <c r="AB144" s="166" t="str">
        <f t="shared" si="107"/>
        <v xml:space="preserve"> </v>
      </c>
      <c r="AC144" s="167" t="str">
        <f t="shared" si="108"/>
        <v xml:space="preserve"> </v>
      </c>
      <c r="AD144" s="167" t="str">
        <f t="shared" si="109"/>
        <v xml:space="preserve"> </v>
      </c>
      <c r="AH144" s="149" t="str">
        <f>+IF(AH143&gt;0,10,"")</f>
        <v/>
      </c>
      <c r="AO144" s="149" t="str">
        <f>+IF(AO143&gt;0,10,"")</f>
        <v/>
      </c>
      <c r="AV144" s="149" t="str">
        <f>+IF(AV143&gt;0,10,"")</f>
        <v/>
      </c>
    </row>
    <row r="145" spans="2:49" ht="15" customHeight="1" x14ac:dyDescent="0.25">
      <c r="B145" s="156" t="str">
        <f t="shared" si="93"/>
        <v xml:space="preserve"> </v>
      </c>
      <c r="C145" s="156" t="str">
        <f t="shared" si="95"/>
        <v xml:space="preserve"> </v>
      </c>
      <c r="D145" s="157" t="str">
        <f t="shared" si="110"/>
        <v xml:space="preserve"> </v>
      </c>
      <c r="E145" s="158" t="str">
        <f t="shared" si="94"/>
        <v xml:space="preserve"> </v>
      </c>
      <c r="F145" s="158" t="str">
        <f t="shared" si="96"/>
        <v xml:space="preserve"> </v>
      </c>
      <c r="G145" s="158" t="str">
        <f t="shared" si="90"/>
        <v xml:space="preserve"> </v>
      </c>
      <c r="H145" s="158" t="str">
        <f t="shared" si="97"/>
        <v xml:space="preserve"> </v>
      </c>
      <c r="I145" s="159" t="str">
        <f t="shared" si="91"/>
        <v xml:space="preserve"> </v>
      </c>
      <c r="J145" s="159" t="str">
        <f t="shared" si="92"/>
        <v xml:space="preserve"> </v>
      </c>
      <c r="L145" s="156" t="str">
        <f t="shared" si="111"/>
        <v xml:space="preserve"> </v>
      </c>
      <c r="M145" s="156" t="str">
        <f t="shared" si="98"/>
        <v xml:space="preserve"> </v>
      </c>
      <c r="N145" s="157" t="str">
        <f t="shared" si="112"/>
        <v xml:space="preserve"> </v>
      </c>
      <c r="O145" s="158" t="str">
        <f t="shared" si="113"/>
        <v xml:space="preserve"> </v>
      </c>
      <c r="P145" s="158" t="str">
        <f t="shared" si="99"/>
        <v xml:space="preserve"> </v>
      </c>
      <c r="Q145" s="158" t="str">
        <f t="shared" si="100"/>
        <v xml:space="preserve"> </v>
      </c>
      <c r="R145" s="158" t="str">
        <f t="shared" si="101"/>
        <v xml:space="preserve"> </v>
      </c>
      <c r="S145" s="159" t="str">
        <f t="shared" si="102"/>
        <v xml:space="preserve"> </v>
      </c>
      <c r="T145" s="159" t="str">
        <f t="shared" si="103"/>
        <v xml:space="preserve"> </v>
      </c>
      <c r="V145" s="156" t="str">
        <f t="shared" si="114"/>
        <v xml:space="preserve"> </v>
      </c>
      <c r="W145" s="156" t="str">
        <f t="shared" si="104"/>
        <v xml:space="preserve"> </v>
      </c>
      <c r="X145" s="157" t="str">
        <f t="shared" si="115"/>
        <v xml:space="preserve"> </v>
      </c>
      <c r="Y145" s="158" t="str">
        <f t="shared" si="116"/>
        <v xml:space="preserve"> </v>
      </c>
      <c r="Z145" s="158" t="str">
        <f t="shared" si="105"/>
        <v xml:space="preserve"> </v>
      </c>
      <c r="AA145" s="158" t="str">
        <f t="shared" si="106"/>
        <v xml:space="preserve"> </v>
      </c>
      <c r="AB145" s="158" t="str">
        <f t="shared" si="107"/>
        <v xml:space="preserve"> </v>
      </c>
      <c r="AC145" s="159" t="str">
        <f t="shared" si="108"/>
        <v xml:space="preserve"> </v>
      </c>
      <c r="AD145" s="159" t="str">
        <f t="shared" si="109"/>
        <v xml:space="preserve"> </v>
      </c>
    </row>
    <row r="146" spans="2:49" ht="15" customHeight="1" x14ac:dyDescent="0.25">
      <c r="B146" s="160" t="str">
        <f t="shared" si="93"/>
        <v xml:space="preserve"> </v>
      </c>
      <c r="C146" s="160" t="str">
        <f t="shared" si="95"/>
        <v xml:space="preserve"> </v>
      </c>
      <c r="D146" s="161" t="str">
        <f t="shared" si="110"/>
        <v xml:space="preserve"> </v>
      </c>
      <c r="E146" s="162" t="str">
        <f t="shared" si="94"/>
        <v xml:space="preserve"> </v>
      </c>
      <c r="F146" s="162" t="str">
        <f t="shared" si="96"/>
        <v xml:space="preserve"> </v>
      </c>
      <c r="G146" s="162" t="str">
        <f t="shared" si="90"/>
        <v xml:space="preserve"> </v>
      </c>
      <c r="H146" s="162" t="str">
        <f t="shared" si="97"/>
        <v xml:space="preserve"> </v>
      </c>
      <c r="I146" s="163" t="str">
        <f t="shared" si="91"/>
        <v xml:space="preserve"> </v>
      </c>
      <c r="J146" s="163" t="str">
        <f t="shared" si="92"/>
        <v xml:space="preserve"> </v>
      </c>
      <c r="L146" s="160" t="str">
        <f t="shared" si="111"/>
        <v xml:space="preserve"> </v>
      </c>
      <c r="M146" s="160" t="str">
        <f t="shared" si="98"/>
        <v xml:space="preserve"> </v>
      </c>
      <c r="N146" s="161" t="str">
        <f t="shared" si="112"/>
        <v xml:space="preserve"> </v>
      </c>
      <c r="O146" s="162" t="str">
        <f t="shared" si="113"/>
        <v xml:space="preserve"> </v>
      </c>
      <c r="P146" s="162" t="str">
        <f t="shared" si="99"/>
        <v xml:space="preserve"> </v>
      </c>
      <c r="Q146" s="162" t="str">
        <f t="shared" si="100"/>
        <v xml:space="preserve"> </v>
      </c>
      <c r="R146" s="162" t="str">
        <f t="shared" si="101"/>
        <v xml:space="preserve"> </v>
      </c>
      <c r="S146" s="163" t="str">
        <f t="shared" si="102"/>
        <v xml:space="preserve"> </v>
      </c>
      <c r="T146" s="163" t="str">
        <f t="shared" si="103"/>
        <v xml:space="preserve"> </v>
      </c>
      <c r="V146" s="160" t="str">
        <f t="shared" si="114"/>
        <v xml:space="preserve"> </v>
      </c>
      <c r="W146" s="160" t="str">
        <f t="shared" si="104"/>
        <v xml:space="preserve"> </v>
      </c>
      <c r="X146" s="161" t="str">
        <f t="shared" si="115"/>
        <v xml:space="preserve"> </v>
      </c>
      <c r="Y146" s="162" t="str">
        <f t="shared" si="116"/>
        <v xml:space="preserve"> </v>
      </c>
      <c r="Z146" s="162" t="str">
        <f t="shared" si="105"/>
        <v xml:space="preserve"> </v>
      </c>
      <c r="AA146" s="162" t="str">
        <f t="shared" si="106"/>
        <v xml:space="preserve"> </v>
      </c>
      <c r="AB146" s="162" t="str">
        <f t="shared" si="107"/>
        <v xml:space="preserve"> </v>
      </c>
      <c r="AC146" s="163" t="str">
        <f t="shared" si="108"/>
        <v xml:space="preserve"> </v>
      </c>
      <c r="AD146" s="163" t="str">
        <f t="shared" si="109"/>
        <v xml:space="preserve"> </v>
      </c>
    </row>
    <row r="147" spans="2:49" ht="15" customHeight="1" x14ac:dyDescent="0.25">
      <c r="B147" s="160" t="str">
        <f t="shared" si="93"/>
        <v xml:space="preserve"> </v>
      </c>
      <c r="C147" s="160" t="str">
        <f t="shared" si="95"/>
        <v xml:space="preserve"> </v>
      </c>
      <c r="D147" s="161" t="str">
        <f t="shared" si="110"/>
        <v xml:space="preserve"> </v>
      </c>
      <c r="E147" s="162" t="str">
        <f t="shared" si="94"/>
        <v xml:space="preserve"> </v>
      </c>
      <c r="F147" s="162" t="str">
        <f t="shared" si="96"/>
        <v xml:space="preserve"> </v>
      </c>
      <c r="G147" s="162" t="str">
        <f t="shared" si="90"/>
        <v xml:space="preserve"> </v>
      </c>
      <c r="H147" s="162" t="str">
        <f t="shared" si="97"/>
        <v xml:space="preserve"> </v>
      </c>
      <c r="I147" s="163" t="str">
        <f t="shared" si="91"/>
        <v xml:space="preserve"> </v>
      </c>
      <c r="J147" s="163" t="str">
        <f t="shared" si="92"/>
        <v xml:space="preserve"> </v>
      </c>
      <c r="L147" s="160" t="str">
        <f t="shared" si="111"/>
        <v xml:space="preserve"> </v>
      </c>
      <c r="M147" s="160" t="str">
        <f t="shared" si="98"/>
        <v xml:space="preserve"> </v>
      </c>
      <c r="N147" s="161" t="str">
        <f t="shared" si="112"/>
        <v xml:space="preserve"> </v>
      </c>
      <c r="O147" s="162" t="str">
        <f t="shared" si="113"/>
        <v xml:space="preserve"> </v>
      </c>
      <c r="P147" s="162" t="str">
        <f t="shared" si="99"/>
        <v xml:space="preserve"> </v>
      </c>
      <c r="Q147" s="162" t="str">
        <f t="shared" si="100"/>
        <v xml:space="preserve"> </v>
      </c>
      <c r="R147" s="162" t="str">
        <f t="shared" si="101"/>
        <v xml:space="preserve"> </v>
      </c>
      <c r="S147" s="163" t="str">
        <f t="shared" si="102"/>
        <v xml:space="preserve"> </v>
      </c>
      <c r="T147" s="163" t="str">
        <f t="shared" si="103"/>
        <v xml:space="preserve"> </v>
      </c>
      <c r="V147" s="160" t="str">
        <f t="shared" si="114"/>
        <v xml:space="preserve"> </v>
      </c>
      <c r="W147" s="160" t="str">
        <f t="shared" si="104"/>
        <v xml:space="preserve"> </v>
      </c>
      <c r="X147" s="161" t="str">
        <f t="shared" si="115"/>
        <v xml:space="preserve"> </v>
      </c>
      <c r="Y147" s="162" t="str">
        <f t="shared" si="116"/>
        <v xml:space="preserve"> </v>
      </c>
      <c r="Z147" s="162" t="str">
        <f t="shared" si="105"/>
        <v xml:space="preserve"> </v>
      </c>
      <c r="AA147" s="162" t="str">
        <f t="shared" si="106"/>
        <v xml:space="preserve"> </v>
      </c>
      <c r="AB147" s="162" t="str">
        <f t="shared" si="107"/>
        <v xml:space="preserve"> </v>
      </c>
      <c r="AC147" s="163" t="str">
        <f t="shared" si="108"/>
        <v xml:space="preserve"> </v>
      </c>
      <c r="AD147" s="163" t="str">
        <f t="shared" si="109"/>
        <v xml:space="preserve"> </v>
      </c>
      <c r="AH147" s="168"/>
      <c r="AI147" s="168"/>
      <c r="AO147" s="168"/>
      <c r="AP147" s="168"/>
      <c r="AV147" s="168"/>
      <c r="AW147" s="168"/>
    </row>
    <row r="148" spans="2:49" ht="15" customHeight="1" x14ac:dyDescent="0.25">
      <c r="B148" s="160" t="str">
        <f t="shared" si="93"/>
        <v xml:space="preserve"> </v>
      </c>
      <c r="C148" s="160" t="str">
        <f t="shared" si="95"/>
        <v xml:space="preserve"> </v>
      </c>
      <c r="D148" s="161" t="str">
        <f t="shared" si="110"/>
        <v xml:space="preserve"> </v>
      </c>
      <c r="E148" s="162" t="str">
        <f t="shared" si="94"/>
        <v xml:space="preserve"> </v>
      </c>
      <c r="F148" s="162" t="str">
        <f t="shared" si="96"/>
        <v xml:space="preserve"> </v>
      </c>
      <c r="G148" s="162" t="str">
        <f t="shared" si="90"/>
        <v xml:space="preserve"> </v>
      </c>
      <c r="H148" s="162" t="str">
        <f t="shared" si="97"/>
        <v xml:space="preserve"> </v>
      </c>
      <c r="I148" s="163" t="str">
        <f t="shared" si="91"/>
        <v xml:space="preserve"> </v>
      </c>
      <c r="J148" s="163" t="str">
        <f t="shared" si="92"/>
        <v xml:space="preserve"> </v>
      </c>
      <c r="L148" s="160" t="str">
        <f t="shared" si="111"/>
        <v xml:space="preserve"> </v>
      </c>
      <c r="M148" s="160" t="str">
        <f t="shared" si="98"/>
        <v xml:space="preserve"> </v>
      </c>
      <c r="N148" s="161" t="str">
        <f t="shared" si="112"/>
        <v xml:space="preserve"> </v>
      </c>
      <c r="O148" s="162" t="str">
        <f t="shared" si="113"/>
        <v xml:space="preserve"> </v>
      </c>
      <c r="P148" s="162" t="str">
        <f t="shared" si="99"/>
        <v xml:space="preserve"> </v>
      </c>
      <c r="Q148" s="162" t="str">
        <f t="shared" si="100"/>
        <v xml:space="preserve"> </v>
      </c>
      <c r="R148" s="162" t="str">
        <f t="shared" si="101"/>
        <v xml:space="preserve"> </v>
      </c>
      <c r="S148" s="163" t="str">
        <f t="shared" si="102"/>
        <v xml:space="preserve"> </v>
      </c>
      <c r="T148" s="163" t="str">
        <f t="shared" si="103"/>
        <v xml:space="preserve"> </v>
      </c>
      <c r="V148" s="160" t="str">
        <f t="shared" si="114"/>
        <v xml:space="preserve"> </v>
      </c>
      <c r="W148" s="160" t="str">
        <f t="shared" si="104"/>
        <v xml:space="preserve"> </v>
      </c>
      <c r="X148" s="161" t="str">
        <f t="shared" si="115"/>
        <v xml:space="preserve"> </v>
      </c>
      <c r="Y148" s="162" t="str">
        <f t="shared" si="116"/>
        <v xml:space="preserve"> </v>
      </c>
      <c r="Z148" s="162" t="str">
        <f t="shared" si="105"/>
        <v xml:space="preserve"> </v>
      </c>
      <c r="AA148" s="162" t="str">
        <f t="shared" si="106"/>
        <v xml:space="preserve"> </v>
      </c>
      <c r="AB148" s="162" t="str">
        <f t="shared" si="107"/>
        <v xml:space="preserve"> </v>
      </c>
      <c r="AC148" s="163" t="str">
        <f t="shared" si="108"/>
        <v xml:space="preserve"> </v>
      </c>
      <c r="AD148" s="163" t="str">
        <f t="shared" si="109"/>
        <v xml:space="preserve"> </v>
      </c>
    </row>
    <row r="149" spans="2:49" ht="15" customHeight="1" x14ac:dyDescent="0.25">
      <c r="B149" s="164" t="str">
        <f t="shared" si="93"/>
        <v xml:space="preserve"> </v>
      </c>
      <c r="C149" s="164" t="str">
        <f t="shared" si="95"/>
        <v xml:space="preserve"> </v>
      </c>
      <c r="D149" s="165" t="str">
        <f t="shared" si="110"/>
        <v xml:space="preserve"> </v>
      </c>
      <c r="E149" s="166" t="str">
        <f t="shared" si="94"/>
        <v xml:space="preserve"> </v>
      </c>
      <c r="F149" s="166" t="str">
        <f t="shared" si="96"/>
        <v xml:space="preserve"> </v>
      </c>
      <c r="G149" s="166" t="str">
        <f t="shared" si="90"/>
        <v xml:space="preserve"> </v>
      </c>
      <c r="H149" s="166" t="str">
        <f t="shared" si="97"/>
        <v xml:space="preserve"> </v>
      </c>
      <c r="I149" s="167" t="str">
        <f t="shared" si="91"/>
        <v xml:space="preserve"> </v>
      </c>
      <c r="J149" s="167" t="str">
        <f t="shared" si="92"/>
        <v xml:space="preserve"> </v>
      </c>
      <c r="L149" s="164" t="str">
        <f t="shared" si="111"/>
        <v xml:space="preserve"> </v>
      </c>
      <c r="M149" s="164" t="str">
        <f t="shared" si="98"/>
        <v xml:space="preserve"> </v>
      </c>
      <c r="N149" s="165" t="str">
        <f t="shared" si="112"/>
        <v xml:space="preserve"> </v>
      </c>
      <c r="O149" s="166" t="str">
        <f t="shared" si="113"/>
        <v xml:space="preserve"> </v>
      </c>
      <c r="P149" s="166" t="str">
        <f t="shared" si="99"/>
        <v xml:space="preserve"> </v>
      </c>
      <c r="Q149" s="166" t="str">
        <f t="shared" si="100"/>
        <v xml:space="preserve"> </v>
      </c>
      <c r="R149" s="166" t="str">
        <f t="shared" si="101"/>
        <v xml:space="preserve"> </v>
      </c>
      <c r="S149" s="167" t="str">
        <f t="shared" si="102"/>
        <v xml:space="preserve"> </v>
      </c>
      <c r="T149" s="167" t="str">
        <f t="shared" si="103"/>
        <v xml:space="preserve"> </v>
      </c>
      <c r="V149" s="164" t="str">
        <f t="shared" si="114"/>
        <v xml:space="preserve"> </v>
      </c>
      <c r="W149" s="164" t="str">
        <f t="shared" si="104"/>
        <v xml:space="preserve"> </v>
      </c>
      <c r="X149" s="165" t="str">
        <f t="shared" si="115"/>
        <v xml:space="preserve"> </v>
      </c>
      <c r="Y149" s="166" t="str">
        <f t="shared" si="116"/>
        <v xml:space="preserve"> </v>
      </c>
      <c r="Z149" s="166" t="str">
        <f t="shared" si="105"/>
        <v xml:space="preserve"> </v>
      </c>
      <c r="AA149" s="166" t="str">
        <f t="shared" si="106"/>
        <v xml:space="preserve"> </v>
      </c>
      <c r="AB149" s="166" t="str">
        <f t="shared" si="107"/>
        <v xml:space="preserve"> </v>
      </c>
      <c r="AC149" s="167" t="str">
        <f t="shared" si="108"/>
        <v xml:space="preserve"> </v>
      </c>
      <c r="AD149" s="167" t="str">
        <f t="shared" si="109"/>
        <v xml:space="preserve"> </v>
      </c>
      <c r="AH149" s="149" t="str">
        <f>+IF(AH148&gt;0,10,"")</f>
        <v/>
      </c>
      <c r="AO149" s="149" t="str">
        <f>+IF(AO148&gt;0,10,"")</f>
        <v/>
      </c>
      <c r="AV149" s="149" t="str">
        <f>+IF(AV148&gt;0,10,"")</f>
        <v/>
      </c>
    </row>
    <row r="150" spans="2:49" ht="15" customHeight="1" x14ac:dyDescent="0.25">
      <c r="B150" s="156" t="str">
        <f t="shared" si="93"/>
        <v xml:space="preserve"> </v>
      </c>
      <c r="C150" s="156" t="str">
        <f t="shared" si="95"/>
        <v xml:space="preserve"> </v>
      </c>
      <c r="D150" s="157" t="str">
        <f t="shared" si="110"/>
        <v xml:space="preserve"> </v>
      </c>
      <c r="E150" s="158" t="str">
        <f t="shared" si="94"/>
        <v xml:space="preserve"> </v>
      </c>
      <c r="F150" s="158" t="str">
        <f t="shared" si="96"/>
        <v xml:space="preserve"> </v>
      </c>
      <c r="G150" s="158" t="str">
        <f t="shared" si="90"/>
        <v xml:space="preserve"> </v>
      </c>
      <c r="H150" s="158" t="str">
        <f t="shared" si="97"/>
        <v xml:space="preserve"> </v>
      </c>
      <c r="I150" s="159" t="str">
        <f t="shared" si="91"/>
        <v xml:space="preserve"> </v>
      </c>
      <c r="J150" s="159" t="str">
        <f t="shared" si="92"/>
        <v xml:space="preserve"> </v>
      </c>
      <c r="L150" s="156" t="str">
        <f t="shared" si="111"/>
        <v xml:space="preserve"> </v>
      </c>
      <c r="M150" s="156" t="str">
        <f t="shared" si="98"/>
        <v xml:space="preserve"> </v>
      </c>
      <c r="N150" s="157" t="str">
        <f t="shared" si="112"/>
        <v xml:space="preserve"> </v>
      </c>
      <c r="O150" s="158" t="str">
        <f t="shared" si="113"/>
        <v xml:space="preserve"> </v>
      </c>
      <c r="P150" s="158" t="str">
        <f t="shared" si="99"/>
        <v xml:space="preserve"> </v>
      </c>
      <c r="Q150" s="158" t="str">
        <f t="shared" si="100"/>
        <v xml:space="preserve"> </v>
      </c>
      <c r="R150" s="158" t="str">
        <f t="shared" si="101"/>
        <v xml:space="preserve"> </v>
      </c>
      <c r="S150" s="159" t="str">
        <f t="shared" si="102"/>
        <v xml:space="preserve"> </v>
      </c>
      <c r="T150" s="159" t="str">
        <f t="shared" si="103"/>
        <v xml:space="preserve"> </v>
      </c>
      <c r="V150" s="156" t="str">
        <f t="shared" si="114"/>
        <v xml:space="preserve"> </v>
      </c>
      <c r="W150" s="156" t="str">
        <f t="shared" si="104"/>
        <v xml:space="preserve"> </v>
      </c>
      <c r="X150" s="157" t="str">
        <f t="shared" si="115"/>
        <v xml:space="preserve"> </v>
      </c>
      <c r="Y150" s="158" t="str">
        <f t="shared" si="116"/>
        <v xml:space="preserve"> </v>
      </c>
      <c r="Z150" s="158" t="str">
        <f t="shared" si="105"/>
        <v xml:space="preserve"> </v>
      </c>
      <c r="AA150" s="158" t="str">
        <f t="shared" si="106"/>
        <v xml:space="preserve"> </v>
      </c>
      <c r="AB150" s="158" t="str">
        <f t="shared" si="107"/>
        <v xml:space="preserve"> </v>
      </c>
      <c r="AC150" s="159" t="str">
        <f t="shared" si="108"/>
        <v xml:space="preserve"> </v>
      </c>
      <c r="AD150" s="159" t="str">
        <f t="shared" si="109"/>
        <v xml:space="preserve"> </v>
      </c>
    </row>
    <row r="151" spans="2:49" ht="15" customHeight="1" x14ac:dyDescent="0.25">
      <c r="B151" s="160" t="str">
        <f t="shared" si="93"/>
        <v xml:space="preserve"> </v>
      </c>
      <c r="C151" s="160" t="str">
        <f t="shared" si="95"/>
        <v xml:space="preserve"> </v>
      </c>
      <c r="D151" s="161" t="str">
        <f t="shared" si="110"/>
        <v xml:space="preserve"> </v>
      </c>
      <c r="E151" s="162" t="str">
        <f t="shared" si="94"/>
        <v xml:space="preserve"> </v>
      </c>
      <c r="F151" s="162" t="str">
        <f t="shared" si="96"/>
        <v xml:space="preserve"> </v>
      </c>
      <c r="G151" s="162" t="str">
        <f t="shared" si="90"/>
        <v xml:space="preserve"> </v>
      </c>
      <c r="H151" s="162" t="str">
        <f t="shared" si="97"/>
        <v xml:space="preserve"> </v>
      </c>
      <c r="I151" s="163" t="str">
        <f t="shared" si="91"/>
        <v xml:space="preserve"> </v>
      </c>
      <c r="J151" s="163" t="str">
        <f t="shared" si="92"/>
        <v xml:space="preserve"> </v>
      </c>
      <c r="L151" s="160" t="str">
        <f t="shared" si="111"/>
        <v xml:space="preserve"> </v>
      </c>
      <c r="M151" s="160" t="str">
        <f t="shared" si="98"/>
        <v xml:space="preserve"> </v>
      </c>
      <c r="N151" s="161" t="str">
        <f t="shared" si="112"/>
        <v xml:space="preserve"> </v>
      </c>
      <c r="O151" s="162" t="str">
        <f t="shared" si="113"/>
        <v xml:space="preserve"> </v>
      </c>
      <c r="P151" s="162" t="str">
        <f t="shared" si="99"/>
        <v xml:space="preserve"> </v>
      </c>
      <c r="Q151" s="162" t="str">
        <f t="shared" si="100"/>
        <v xml:space="preserve"> </v>
      </c>
      <c r="R151" s="162" t="str">
        <f t="shared" si="101"/>
        <v xml:space="preserve"> </v>
      </c>
      <c r="S151" s="163" t="str">
        <f t="shared" si="102"/>
        <v xml:space="preserve"> </v>
      </c>
      <c r="T151" s="163" t="str">
        <f t="shared" si="103"/>
        <v xml:space="preserve"> </v>
      </c>
      <c r="V151" s="160" t="str">
        <f t="shared" si="114"/>
        <v xml:space="preserve"> </v>
      </c>
      <c r="W151" s="160" t="str">
        <f t="shared" si="104"/>
        <v xml:space="preserve"> </v>
      </c>
      <c r="X151" s="161" t="str">
        <f t="shared" si="115"/>
        <v xml:space="preserve"> </v>
      </c>
      <c r="Y151" s="162" t="str">
        <f t="shared" si="116"/>
        <v xml:space="preserve"> </v>
      </c>
      <c r="Z151" s="162" t="str">
        <f t="shared" si="105"/>
        <v xml:space="preserve"> </v>
      </c>
      <c r="AA151" s="162" t="str">
        <f t="shared" si="106"/>
        <v xml:space="preserve"> </v>
      </c>
      <c r="AB151" s="162" t="str">
        <f t="shared" si="107"/>
        <v xml:space="preserve"> </v>
      </c>
      <c r="AC151" s="163" t="str">
        <f t="shared" si="108"/>
        <v xml:space="preserve"> </v>
      </c>
      <c r="AD151" s="163" t="str">
        <f t="shared" si="109"/>
        <v xml:space="preserve"> </v>
      </c>
    </row>
    <row r="152" spans="2:49" ht="15" customHeight="1" x14ac:dyDescent="0.25">
      <c r="B152" s="160" t="str">
        <f t="shared" si="93"/>
        <v xml:space="preserve"> </v>
      </c>
      <c r="C152" s="160" t="str">
        <f t="shared" si="95"/>
        <v xml:space="preserve"> </v>
      </c>
      <c r="D152" s="161" t="str">
        <f t="shared" si="110"/>
        <v xml:space="preserve"> </v>
      </c>
      <c r="E152" s="162" t="str">
        <f t="shared" si="94"/>
        <v xml:space="preserve"> </v>
      </c>
      <c r="F152" s="162" t="str">
        <f t="shared" si="96"/>
        <v xml:space="preserve"> </v>
      </c>
      <c r="G152" s="162" t="str">
        <f t="shared" si="90"/>
        <v xml:space="preserve"> </v>
      </c>
      <c r="H152" s="162" t="str">
        <f t="shared" si="97"/>
        <v xml:space="preserve"> </v>
      </c>
      <c r="I152" s="163" t="str">
        <f t="shared" si="91"/>
        <v xml:space="preserve"> </v>
      </c>
      <c r="J152" s="163" t="str">
        <f t="shared" si="92"/>
        <v xml:space="preserve"> </v>
      </c>
      <c r="L152" s="160" t="str">
        <f t="shared" si="111"/>
        <v xml:space="preserve"> </v>
      </c>
      <c r="M152" s="160" t="str">
        <f t="shared" si="98"/>
        <v xml:space="preserve"> </v>
      </c>
      <c r="N152" s="161" t="str">
        <f t="shared" si="112"/>
        <v xml:space="preserve"> </v>
      </c>
      <c r="O152" s="162" t="str">
        <f t="shared" si="113"/>
        <v xml:space="preserve"> </v>
      </c>
      <c r="P152" s="162" t="str">
        <f t="shared" si="99"/>
        <v xml:space="preserve"> </v>
      </c>
      <c r="Q152" s="162" t="str">
        <f t="shared" si="100"/>
        <v xml:space="preserve"> </v>
      </c>
      <c r="R152" s="162" t="str">
        <f t="shared" si="101"/>
        <v xml:space="preserve"> </v>
      </c>
      <c r="S152" s="163" t="str">
        <f t="shared" si="102"/>
        <v xml:space="preserve"> </v>
      </c>
      <c r="T152" s="163" t="str">
        <f t="shared" si="103"/>
        <v xml:space="preserve"> </v>
      </c>
      <c r="V152" s="160" t="str">
        <f t="shared" si="114"/>
        <v xml:space="preserve"> </v>
      </c>
      <c r="W152" s="160" t="str">
        <f t="shared" si="104"/>
        <v xml:space="preserve"> </v>
      </c>
      <c r="X152" s="161" t="str">
        <f t="shared" si="115"/>
        <v xml:space="preserve"> </v>
      </c>
      <c r="Y152" s="162" t="str">
        <f t="shared" si="116"/>
        <v xml:space="preserve"> </v>
      </c>
      <c r="Z152" s="162" t="str">
        <f t="shared" si="105"/>
        <v xml:space="preserve"> </v>
      </c>
      <c r="AA152" s="162" t="str">
        <f t="shared" si="106"/>
        <v xml:space="preserve"> </v>
      </c>
      <c r="AB152" s="162" t="str">
        <f t="shared" si="107"/>
        <v xml:space="preserve"> </v>
      </c>
      <c r="AC152" s="163" t="str">
        <f t="shared" si="108"/>
        <v xml:space="preserve"> </v>
      </c>
      <c r="AD152" s="163" t="str">
        <f t="shared" si="109"/>
        <v xml:space="preserve"> </v>
      </c>
      <c r="AH152" s="168"/>
      <c r="AI152" s="168"/>
      <c r="AO152" s="168"/>
      <c r="AP152" s="168"/>
      <c r="AV152" s="168"/>
      <c r="AW152" s="168"/>
    </row>
    <row r="153" spans="2:49" ht="15" customHeight="1" x14ac:dyDescent="0.25">
      <c r="B153" s="160" t="str">
        <f t="shared" si="93"/>
        <v xml:space="preserve"> </v>
      </c>
      <c r="C153" s="160" t="str">
        <f t="shared" si="95"/>
        <v xml:space="preserve"> </v>
      </c>
      <c r="D153" s="161" t="str">
        <f t="shared" si="110"/>
        <v xml:space="preserve"> </v>
      </c>
      <c r="E153" s="162" t="str">
        <f t="shared" si="94"/>
        <v xml:space="preserve"> </v>
      </c>
      <c r="F153" s="162" t="str">
        <f t="shared" si="96"/>
        <v xml:space="preserve"> </v>
      </c>
      <c r="G153" s="162" t="str">
        <f t="shared" si="90"/>
        <v xml:space="preserve"> </v>
      </c>
      <c r="H153" s="162" t="str">
        <f t="shared" si="97"/>
        <v xml:space="preserve"> </v>
      </c>
      <c r="I153" s="163" t="str">
        <f t="shared" si="91"/>
        <v xml:space="preserve"> </v>
      </c>
      <c r="J153" s="163" t="str">
        <f t="shared" si="92"/>
        <v xml:space="preserve"> </v>
      </c>
      <c r="L153" s="160" t="str">
        <f t="shared" si="111"/>
        <v xml:space="preserve"> </v>
      </c>
      <c r="M153" s="160" t="str">
        <f t="shared" si="98"/>
        <v xml:space="preserve"> </v>
      </c>
      <c r="N153" s="161" t="str">
        <f t="shared" si="112"/>
        <v xml:space="preserve"> </v>
      </c>
      <c r="O153" s="162" t="str">
        <f t="shared" si="113"/>
        <v xml:space="preserve"> </v>
      </c>
      <c r="P153" s="162" t="str">
        <f t="shared" si="99"/>
        <v xml:space="preserve"> </v>
      </c>
      <c r="Q153" s="162" t="str">
        <f t="shared" si="100"/>
        <v xml:space="preserve"> </v>
      </c>
      <c r="R153" s="162" t="str">
        <f t="shared" si="101"/>
        <v xml:space="preserve"> </v>
      </c>
      <c r="S153" s="163" t="str">
        <f t="shared" si="102"/>
        <v xml:space="preserve"> </v>
      </c>
      <c r="T153" s="163" t="str">
        <f t="shared" si="103"/>
        <v xml:space="preserve"> </v>
      </c>
      <c r="V153" s="160" t="str">
        <f t="shared" si="114"/>
        <v xml:space="preserve"> </v>
      </c>
      <c r="W153" s="160" t="str">
        <f t="shared" si="104"/>
        <v xml:space="preserve"> </v>
      </c>
      <c r="X153" s="161" t="str">
        <f t="shared" si="115"/>
        <v xml:space="preserve"> </v>
      </c>
      <c r="Y153" s="162" t="str">
        <f t="shared" si="116"/>
        <v xml:space="preserve"> </v>
      </c>
      <c r="Z153" s="162" t="str">
        <f t="shared" si="105"/>
        <v xml:space="preserve"> </v>
      </c>
      <c r="AA153" s="162" t="str">
        <f t="shared" si="106"/>
        <v xml:space="preserve"> </v>
      </c>
      <c r="AB153" s="162" t="str">
        <f t="shared" si="107"/>
        <v xml:space="preserve"> </v>
      </c>
      <c r="AC153" s="163" t="str">
        <f t="shared" si="108"/>
        <v xml:space="preserve"> </v>
      </c>
      <c r="AD153" s="163" t="str">
        <f t="shared" si="109"/>
        <v xml:space="preserve"> </v>
      </c>
    </row>
    <row r="154" spans="2:49" ht="15" customHeight="1" x14ac:dyDescent="0.25">
      <c r="B154" s="164" t="str">
        <f t="shared" si="93"/>
        <v xml:space="preserve"> </v>
      </c>
      <c r="C154" s="164" t="str">
        <f t="shared" si="95"/>
        <v xml:space="preserve"> </v>
      </c>
      <c r="D154" s="165" t="str">
        <f t="shared" si="110"/>
        <v xml:space="preserve"> </v>
      </c>
      <c r="E154" s="166" t="str">
        <f t="shared" si="94"/>
        <v xml:space="preserve"> </v>
      </c>
      <c r="F154" s="166" t="str">
        <f t="shared" si="96"/>
        <v xml:space="preserve"> </v>
      </c>
      <c r="G154" s="166" t="str">
        <f t="shared" si="90"/>
        <v xml:space="preserve"> </v>
      </c>
      <c r="H154" s="166" t="str">
        <f t="shared" si="97"/>
        <v xml:space="preserve"> </v>
      </c>
      <c r="I154" s="167" t="str">
        <f t="shared" si="91"/>
        <v xml:space="preserve"> </v>
      </c>
      <c r="J154" s="167" t="str">
        <f t="shared" si="92"/>
        <v xml:space="preserve"> </v>
      </c>
      <c r="L154" s="164" t="str">
        <f t="shared" si="111"/>
        <v xml:space="preserve"> </v>
      </c>
      <c r="M154" s="164" t="str">
        <f t="shared" si="98"/>
        <v xml:space="preserve"> </v>
      </c>
      <c r="N154" s="165" t="str">
        <f t="shared" si="112"/>
        <v xml:space="preserve"> </v>
      </c>
      <c r="O154" s="166" t="str">
        <f t="shared" si="113"/>
        <v xml:space="preserve"> </v>
      </c>
      <c r="P154" s="166" t="str">
        <f t="shared" si="99"/>
        <v xml:space="preserve"> </v>
      </c>
      <c r="Q154" s="166" t="str">
        <f t="shared" si="100"/>
        <v xml:space="preserve"> </v>
      </c>
      <c r="R154" s="166" t="str">
        <f t="shared" si="101"/>
        <v xml:space="preserve"> </v>
      </c>
      <c r="S154" s="167" t="str">
        <f t="shared" si="102"/>
        <v xml:space="preserve"> </v>
      </c>
      <c r="T154" s="167" t="str">
        <f t="shared" si="103"/>
        <v xml:space="preserve"> </v>
      </c>
      <c r="V154" s="164" t="str">
        <f t="shared" si="114"/>
        <v xml:space="preserve"> </v>
      </c>
      <c r="W154" s="164" t="str">
        <f t="shared" si="104"/>
        <v xml:space="preserve"> </v>
      </c>
      <c r="X154" s="165" t="str">
        <f t="shared" si="115"/>
        <v xml:space="preserve"> </v>
      </c>
      <c r="Y154" s="166" t="str">
        <f t="shared" si="116"/>
        <v xml:space="preserve"> </v>
      </c>
      <c r="Z154" s="166" t="str">
        <f t="shared" si="105"/>
        <v xml:space="preserve"> </v>
      </c>
      <c r="AA154" s="166" t="str">
        <f t="shared" si="106"/>
        <v xml:space="preserve"> </v>
      </c>
      <c r="AB154" s="166" t="str">
        <f t="shared" si="107"/>
        <v xml:space="preserve"> </v>
      </c>
      <c r="AC154" s="167" t="str">
        <f t="shared" si="108"/>
        <v xml:space="preserve"> </v>
      </c>
      <c r="AD154" s="167" t="str">
        <f t="shared" si="109"/>
        <v xml:space="preserve"> </v>
      </c>
      <c r="AH154" s="149" t="str">
        <f>+IF(AH153&gt;0,10,"")</f>
        <v/>
      </c>
      <c r="AO154" s="149" t="str">
        <f>+IF(AO153&gt;0,10,"")</f>
        <v/>
      </c>
      <c r="AV154" s="149" t="str">
        <f>+IF(AV153&gt;0,10,"")</f>
        <v/>
      </c>
    </row>
    <row r="155" spans="2:49" ht="15" customHeight="1" x14ac:dyDescent="0.25">
      <c r="B155" s="156" t="str">
        <f t="shared" si="93"/>
        <v xml:space="preserve"> </v>
      </c>
      <c r="C155" s="156" t="str">
        <f t="shared" si="95"/>
        <v xml:space="preserve"> </v>
      </c>
      <c r="D155" s="157" t="str">
        <f t="shared" si="110"/>
        <v xml:space="preserve"> </v>
      </c>
      <c r="E155" s="158" t="str">
        <f t="shared" si="94"/>
        <v xml:space="preserve"> </v>
      </c>
      <c r="F155" s="158" t="str">
        <f t="shared" si="96"/>
        <v xml:space="preserve"> </v>
      </c>
      <c r="G155" s="158" t="str">
        <f t="shared" si="90"/>
        <v xml:space="preserve"> </v>
      </c>
      <c r="H155" s="158" t="str">
        <f t="shared" si="97"/>
        <v xml:space="preserve"> </v>
      </c>
      <c r="I155" s="159" t="str">
        <f t="shared" si="91"/>
        <v xml:space="preserve"> </v>
      </c>
      <c r="J155" s="159" t="str">
        <f t="shared" si="92"/>
        <v xml:space="preserve"> </v>
      </c>
      <c r="L155" s="156" t="str">
        <f t="shared" si="111"/>
        <v xml:space="preserve"> </v>
      </c>
      <c r="M155" s="156" t="str">
        <f t="shared" si="98"/>
        <v xml:space="preserve"> </v>
      </c>
      <c r="N155" s="157" t="str">
        <f t="shared" si="112"/>
        <v xml:space="preserve"> </v>
      </c>
      <c r="O155" s="158" t="str">
        <f t="shared" si="113"/>
        <v xml:space="preserve"> </v>
      </c>
      <c r="P155" s="158" t="str">
        <f t="shared" si="99"/>
        <v xml:space="preserve"> </v>
      </c>
      <c r="Q155" s="158" t="str">
        <f t="shared" si="100"/>
        <v xml:space="preserve"> </v>
      </c>
      <c r="R155" s="158" t="str">
        <f t="shared" si="101"/>
        <v xml:space="preserve"> </v>
      </c>
      <c r="S155" s="159" t="str">
        <f t="shared" si="102"/>
        <v xml:space="preserve"> </v>
      </c>
      <c r="T155" s="159" t="str">
        <f t="shared" si="103"/>
        <v xml:space="preserve"> </v>
      </c>
      <c r="V155" s="156" t="str">
        <f t="shared" si="114"/>
        <v xml:space="preserve"> </v>
      </c>
      <c r="W155" s="156" t="str">
        <f t="shared" si="104"/>
        <v xml:space="preserve"> </v>
      </c>
      <c r="X155" s="157" t="str">
        <f t="shared" si="115"/>
        <v xml:space="preserve"> </v>
      </c>
      <c r="Y155" s="158" t="str">
        <f t="shared" si="116"/>
        <v xml:space="preserve"> </v>
      </c>
      <c r="Z155" s="158" t="str">
        <f t="shared" si="105"/>
        <v xml:space="preserve"> </v>
      </c>
      <c r="AA155" s="158" t="str">
        <f t="shared" si="106"/>
        <v xml:space="preserve"> </v>
      </c>
      <c r="AB155" s="158" t="str">
        <f t="shared" si="107"/>
        <v xml:space="preserve"> </v>
      </c>
      <c r="AC155" s="159" t="str">
        <f t="shared" si="108"/>
        <v xml:space="preserve"> </v>
      </c>
      <c r="AD155" s="159" t="str">
        <f t="shared" si="109"/>
        <v xml:space="preserve"> </v>
      </c>
    </row>
    <row r="156" spans="2:49" ht="15" customHeight="1" x14ac:dyDescent="0.25">
      <c r="B156" s="160" t="str">
        <f t="shared" si="93"/>
        <v xml:space="preserve"> </v>
      </c>
      <c r="C156" s="160" t="str">
        <f t="shared" si="95"/>
        <v xml:space="preserve"> </v>
      </c>
      <c r="D156" s="161" t="str">
        <f t="shared" si="110"/>
        <v xml:space="preserve"> </v>
      </c>
      <c r="E156" s="162" t="str">
        <f t="shared" si="94"/>
        <v xml:space="preserve"> </v>
      </c>
      <c r="F156" s="162" t="str">
        <f t="shared" si="96"/>
        <v xml:space="preserve"> </v>
      </c>
      <c r="G156" s="162" t="str">
        <f t="shared" si="90"/>
        <v xml:space="preserve"> </v>
      </c>
      <c r="H156" s="162" t="str">
        <f t="shared" si="97"/>
        <v xml:space="preserve"> </v>
      </c>
      <c r="I156" s="163" t="str">
        <f t="shared" si="91"/>
        <v xml:space="preserve"> </v>
      </c>
      <c r="J156" s="163" t="str">
        <f t="shared" si="92"/>
        <v xml:space="preserve"> </v>
      </c>
      <c r="L156" s="160" t="str">
        <f t="shared" si="111"/>
        <v xml:space="preserve"> </v>
      </c>
      <c r="M156" s="160" t="str">
        <f t="shared" si="98"/>
        <v xml:space="preserve"> </v>
      </c>
      <c r="N156" s="161" t="str">
        <f t="shared" si="112"/>
        <v xml:space="preserve"> </v>
      </c>
      <c r="O156" s="162" t="str">
        <f t="shared" si="113"/>
        <v xml:space="preserve"> </v>
      </c>
      <c r="P156" s="162" t="str">
        <f t="shared" si="99"/>
        <v xml:space="preserve"> </v>
      </c>
      <c r="Q156" s="162" t="str">
        <f t="shared" si="100"/>
        <v xml:space="preserve"> </v>
      </c>
      <c r="R156" s="162" t="str">
        <f t="shared" si="101"/>
        <v xml:space="preserve"> </v>
      </c>
      <c r="S156" s="163" t="str">
        <f t="shared" si="102"/>
        <v xml:space="preserve"> </v>
      </c>
      <c r="T156" s="163" t="str">
        <f t="shared" si="103"/>
        <v xml:space="preserve"> </v>
      </c>
      <c r="V156" s="160" t="str">
        <f t="shared" si="114"/>
        <v xml:space="preserve"> </v>
      </c>
      <c r="W156" s="160" t="str">
        <f t="shared" si="104"/>
        <v xml:space="preserve"> </v>
      </c>
      <c r="X156" s="161" t="str">
        <f t="shared" si="115"/>
        <v xml:space="preserve"> </v>
      </c>
      <c r="Y156" s="162" t="str">
        <f t="shared" si="116"/>
        <v xml:space="preserve"> </v>
      </c>
      <c r="Z156" s="162" t="str">
        <f t="shared" si="105"/>
        <v xml:space="preserve"> </v>
      </c>
      <c r="AA156" s="162" t="str">
        <f t="shared" si="106"/>
        <v xml:space="preserve"> </v>
      </c>
      <c r="AB156" s="162" t="str">
        <f t="shared" si="107"/>
        <v xml:space="preserve"> </v>
      </c>
      <c r="AC156" s="163" t="str">
        <f t="shared" si="108"/>
        <v xml:space="preserve"> </v>
      </c>
      <c r="AD156" s="163" t="str">
        <f t="shared" si="109"/>
        <v xml:space="preserve"> </v>
      </c>
    </row>
    <row r="157" spans="2:49" ht="15" customHeight="1" x14ac:dyDescent="0.25">
      <c r="B157" s="160" t="str">
        <f t="shared" si="93"/>
        <v xml:space="preserve"> </v>
      </c>
      <c r="C157" s="160" t="str">
        <f t="shared" si="95"/>
        <v xml:space="preserve"> </v>
      </c>
      <c r="D157" s="161" t="str">
        <f t="shared" si="110"/>
        <v xml:space="preserve"> </v>
      </c>
      <c r="E157" s="162" t="str">
        <f t="shared" si="94"/>
        <v xml:space="preserve"> </v>
      </c>
      <c r="F157" s="162" t="str">
        <f t="shared" si="96"/>
        <v xml:space="preserve"> </v>
      </c>
      <c r="G157" s="162" t="str">
        <f t="shared" si="90"/>
        <v xml:space="preserve"> </v>
      </c>
      <c r="H157" s="162" t="str">
        <f t="shared" si="97"/>
        <v xml:space="preserve"> </v>
      </c>
      <c r="I157" s="163" t="str">
        <f t="shared" si="91"/>
        <v xml:space="preserve"> </v>
      </c>
      <c r="J157" s="163" t="str">
        <f t="shared" si="92"/>
        <v xml:space="preserve"> </v>
      </c>
      <c r="L157" s="160" t="str">
        <f t="shared" si="111"/>
        <v xml:space="preserve"> </v>
      </c>
      <c r="M157" s="160" t="str">
        <f t="shared" si="98"/>
        <v xml:space="preserve"> </v>
      </c>
      <c r="N157" s="161" t="str">
        <f t="shared" si="112"/>
        <v xml:space="preserve"> </v>
      </c>
      <c r="O157" s="162" t="str">
        <f t="shared" si="113"/>
        <v xml:space="preserve"> </v>
      </c>
      <c r="P157" s="162" t="str">
        <f t="shared" si="99"/>
        <v xml:space="preserve"> </v>
      </c>
      <c r="Q157" s="162" t="str">
        <f t="shared" si="100"/>
        <v xml:space="preserve"> </v>
      </c>
      <c r="R157" s="162" t="str">
        <f t="shared" si="101"/>
        <v xml:space="preserve"> </v>
      </c>
      <c r="S157" s="163" t="str">
        <f t="shared" si="102"/>
        <v xml:space="preserve"> </v>
      </c>
      <c r="T157" s="163" t="str">
        <f t="shared" si="103"/>
        <v xml:space="preserve"> </v>
      </c>
      <c r="V157" s="160" t="str">
        <f t="shared" si="114"/>
        <v xml:space="preserve"> </v>
      </c>
      <c r="W157" s="160" t="str">
        <f t="shared" si="104"/>
        <v xml:space="preserve"> </v>
      </c>
      <c r="X157" s="161" t="str">
        <f t="shared" si="115"/>
        <v xml:space="preserve"> </v>
      </c>
      <c r="Y157" s="162" t="str">
        <f t="shared" si="116"/>
        <v xml:space="preserve"> </v>
      </c>
      <c r="Z157" s="162" t="str">
        <f t="shared" si="105"/>
        <v xml:space="preserve"> </v>
      </c>
      <c r="AA157" s="162" t="str">
        <f t="shared" si="106"/>
        <v xml:space="preserve"> </v>
      </c>
      <c r="AB157" s="162" t="str">
        <f t="shared" si="107"/>
        <v xml:space="preserve"> </v>
      </c>
      <c r="AC157" s="163" t="str">
        <f t="shared" si="108"/>
        <v xml:space="preserve"> </v>
      </c>
      <c r="AD157" s="163" t="str">
        <f t="shared" si="109"/>
        <v xml:space="preserve"> </v>
      </c>
      <c r="AH157" s="168"/>
      <c r="AI157" s="168"/>
      <c r="AO157" s="168"/>
      <c r="AP157" s="168"/>
      <c r="AV157" s="168"/>
      <c r="AW157" s="168"/>
    </row>
    <row r="158" spans="2:49" ht="15" customHeight="1" x14ac:dyDescent="0.25">
      <c r="B158" s="160" t="str">
        <f t="shared" si="93"/>
        <v xml:space="preserve"> </v>
      </c>
      <c r="C158" s="160" t="str">
        <f t="shared" si="95"/>
        <v xml:space="preserve"> </v>
      </c>
      <c r="D158" s="161" t="str">
        <f t="shared" si="110"/>
        <v xml:space="preserve"> </v>
      </c>
      <c r="E158" s="162" t="str">
        <f t="shared" si="94"/>
        <v xml:space="preserve"> </v>
      </c>
      <c r="F158" s="162" t="str">
        <f t="shared" si="96"/>
        <v xml:space="preserve"> </v>
      </c>
      <c r="G158" s="162" t="str">
        <f t="shared" si="90"/>
        <v xml:space="preserve"> </v>
      </c>
      <c r="H158" s="162" t="str">
        <f t="shared" si="97"/>
        <v xml:space="preserve"> </v>
      </c>
      <c r="I158" s="163" t="str">
        <f t="shared" si="91"/>
        <v xml:space="preserve"> </v>
      </c>
      <c r="J158" s="163" t="str">
        <f t="shared" si="92"/>
        <v xml:space="preserve"> </v>
      </c>
      <c r="L158" s="160" t="str">
        <f t="shared" si="111"/>
        <v xml:space="preserve"> </v>
      </c>
      <c r="M158" s="160" t="str">
        <f t="shared" si="98"/>
        <v xml:space="preserve"> </v>
      </c>
      <c r="N158" s="161" t="str">
        <f t="shared" si="112"/>
        <v xml:space="preserve"> </v>
      </c>
      <c r="O158" s="162" t="str">
        <f t="shared" si="113"/>
        <v xml:space="preserve"> </v>
      </c>
      <c r="P158" s="162" t="str">
        <f t="shared" si="99"/>
        <v xml:space="preserve"> </v>
      </c>
      <c r="Q158" s="162" t="str">
        <f t="shared" si="100"/>
        <v xml:space="preserve"> </v>
      </c>
      <c r="R158" s="162" t="str">
        <f t="shared" si="101"/>
        <v xml:space="preserve"> </v>
      </c>
      <c r="S158" s="163" t="str">
        <f t="shared" si="102"/>
        <v xml:space="preserve"> </v>
      </c>
      <c r="T158" s="163" t="str">
        <f t="shared" si="103"/>
        <v xml:space="preserve"> </v>
      </c>
      <c r="V158" s="160" t="str">
        <f t="shared" si="114"/>
        <v xml:space="preserve"> </v>
      </c>
      <c r="W158" s="160" t="str">
        <f t="shared" si="104"/>
        <v xml:space="preserve"> </v>
      </c>
      <c r="X158" s="161" t="str">
        <f t="shared" si="115"/>
        <v xml:space="preserve"> </v>
      </c>
      <c r="Y158" s="162" t="str">
        <f t="shared" si="116"/>
        <v xml:space="preserve"> </v>
      </c>
      <c r="Z158" s="162" t="str">
        <f t="shared" si="105"/>
        <v xml:space="preserve"> </v>
      </c>
      <c r="AA158" s="162" t="str">
        <f t="shared" si="106"/>
        <v xml:space="preserve"> </v>
      </c>
      <c r="AB158" s="162" t="str">
        <f t="shared" si="107"/>
        <v xml:space="preserve"> </v>
      </c>
      <c r="AC158" s="163" t="str">
        <f t="shared" si="108"/>
        <v xml:space="preserve"> </v>
      </c>
      <c r="AD158" s="163" t="str">
        <f t="shared" si="109"/>
        <v xml:space="preserve"> </v>
      </c>
    </row>
    <row r="159" spans="2:49" ht="15" customHeight="1" x14ac:dyDescent="0.25">
      <c r="B159" s="164" t="str">
        <f t="shared" si="93"/>
        <v xml:space="preserve"> </v>
      </c>
      <c r="C159" s="164" t="str">
        <f t="shared" si="95"/>
        <v xml:space="preserve"> </v>
      </c>
      <c r="D159" s="165" t="str">
        <f t="shared" si="110"/>
        <v xml:space="preserve"> </v>
      </c>
      <c r="E159" s="166" t="str">
        <f t="shared" si="94"/>
        <v xml:space="preserve"> </v>
      </c>
      <c r="F159" s="166" t="str">
        <f t="shared" si="96"/>
        <v xml:space="preserve"> </v>
      </c>
      <c r="G159" s="166" t="str">
        <f t="shared" si="90"/>
        <v xml:space="preserve"> </v>
      </c>
      <c r="H159" s="166" t="str">
        <f t="shared" si="97"/>
        <v xml:space="preserve"> </v>
      </c>
      <c r="I159" s="167" t="str">
        <f t="shared" si="91"/>
        <v xml:space="preserve"> </v>
      </c>
      <c r="J159" s="167" t="str">
        <f t="shared" si="92"/>
        <v xml:space="preserve"> </v>
      </c>
      <c r="L159" s="164" t="str">
        <f t="shared" si="111"/>
        <v xml:space="preserve"> </v>
      </c>
      <c r="M159" s="164" t="str">
        <f t="shared" si="98"/>
        <v xml:space="preserve"> </v>
      </c>
      <c r="N159" s="165" t="str">
        <f t="shared" si="112"/>
        <v xml:space="preserve"> </v>
      </c>
      <c r="O159" s="166" t="str">
        <f t="shared" si="113"/>
        <v xml:space="preserve"> </v>
      </c>
      <c r="P159" s="166" t="str">
        <f t="shared" si="99"/>
        <v xml:space="preserve"> </v>
      </c>
      <c r="Q159" s="166" t="str">
        <f t="shared" si="100"/>
        <v xml:space="preserve"> </v>
      </c>
      <c r="R159" s="166" t="str">
        <f t="shared" si="101"/>
        <v xml:space="preserve"> </v>
      </c>
      <c r="S159" s="167" t="str">
        <f t="shared" si="102"/>
        <v xml:space="preserve"> </v>
      </c>
      <c r="T159" s="167" t="str">
        <f t="shared" si="103"/>
        <v xml:space="preserve"> </v>
      </c>
      <c r="V159" s="164" t="str">
        <f t="shared" si="114"/>
        <v xml:space="preserve"> </v>
      </c>
      <c r="W159" s="164" t="str">
        <f t="shared" si="104"/>
        <v xml:space="preserve"> </v>
      </c>
      <c r="X159" s="165" t="str">
        <f t="shared" si="115"/>
        <v xml:space="preserve"> </v>
      </c>
      <c r="Y159" s="166" t="str">
        <f t="shared" si="116"/>
        <v xml:space="preserve"> </v>
      </c>
      <c r="Z159" s="166" t="str">
        <f t="shared" si="105"/>
        <v xml:space="preserve"> </v>
      </c>
      <c r="AA159" s="166" t="str">
        <f t="shared" si="106"/>
        <v xml:space="preserve"> </v>
      </c>
      <c r="AB159" s="166" t="str">
        <f t="shared" si="107"/>
        <v xml:space="preserve"> </v>
      </c>
      <c r="AC159" s="167" t="str">
        <f t="shared" si="108"/>
        <v xml:space="preserve"> </v>
      </c>
      <c r="AD159" s="167" t="str">
        <f t="shared" si="109"/>
        <v xml:space="preserve"> </v>
      </c>
      <c r="AH159" s="149" t="str">
        <f>+IF(AH158&gt;0,10,"")</f>
        <v/>
      </c>
      <c r="AO159" s="149" t="str">
        <f>+IF(AO158&gt;0,10,"")</f>
        <v/>
      </c>
      <c r="AV159" s="149" t="str">
        <f>+IF(AV158&gt;0,10,"")</f>
        <v/>
      </c>
    </row>
    <row r="160" spans="2:49" ht="15" customHeight="1" x14ac:dyDescent="0.25">
      <c r="B160" s="156" t="str">
        <f t="shared" si="93"/>
        <v xml:space="preserve"> </v>
      </c>
      <c r="C160" s="156" t="str">
        <f t="shared" si="95"/>
        <v xml:space="preserve"> </v>
      </c>
      <c r="D160" s="157" t="str">
        <f t="shared" si="110"/>
        <v xml:space="preserve"> </v>
      </c>
      <c r="E160" s="158" t="str">
        <f t="shared" si="94"/>
        <v xml:space="preserve"> </v>
      </c>
      <c r="F160" s="158" t="str">
        <f t="shared" si="96"/>
        <v xml:space="preserve"> </v>
      </c>
      <c r="G160" s="158" t="str">
        <f t="shared" si="90"/>
        <v xml:space="preserve"> </v>
      </c>
      <c r="H160" s="158" t="str">
        <f t="shared" si="97"/>
        <v xml:space="preserve"> </v>
      </c>
      <c r="I160" s="159" t="str">
        <f t="shared" si="91"/>
        <v xml:space="preserve"> </v>
      </c>
      <c r="J160" s="159" t="str">
        <f t="shared" si="92"/>
        <v xml:space="preserve"> </v>
      </c>
      <c r="L160" s="156" t="str">
        <f t="shared" si="111"/>
        <v xml:space="preserve"> </v>
      </c>
      <c r="M160" s="156" t="str">
        <f t="shared" si="98"/>
        <v xml:space="preserve"> </v>
      </c>
      <c r="N160" s="157" t="str">
        <f t="shared" si="112"/>
        <v xml:space="preserve"> </v>
      </c>
      <c r="O160" s="158" t="str">
        <f t="shared" si="113"/>
        <v xml:space="preserve"> </v>
      </c>
      <c r="P160" s="158" t="str">
        <f t="shared" si="99"/>
        <v xml:space="preserve"> </v>
      </c>
      <c r="Q160" s="158" t="str">
        <f t="shared" si="100"/>
        <v xml:space="preserve"> </v>
      </c>
      <c r="R160" s="158" t="str">
        <f t="shared" si="101"/>
        <v xml:space="preserve"> </v>
      </c>
      <c r="S160" s="159" t="str">
        <f t="shared" si="102"/>
        <v xml:space="preserve"> </v>
      </c>
      <c r="T160" s="159" t="str">
        <f t="shared" si="103"/>
        <v xml:space="preserve"> </v>
      </c>
      <c r="V160" s="156" t="str">
        <f t="shared" si="114"/>
        <v xml:space="preserve"> </v>
      </c>
      <c r="W160" s="156" t="str">
        <f t="shared" si="104"/>
        <v xml:space="preserve"> </v>
      </c>
      <c r="X160" s="157" t="str">
        <f t="shared" si="115"/>
        <v xml:space="preserve"> </v>
      </c>
      <c r="Y160" s="158" t="str">
        <f t="shared" si="116"/>
        <v xml:space="preserve"> </v>
      </c>
      <c r="Z160" s="158" t="str">
        <f t="shared" si="105"/>
        <v xml:space="preserve"> </v>
      </c>
      <c r="AA160" s="158" t="str">
        <f t="shared" si="106"/>
        <v xml:space="preserve"> </v>
      </c>
      <c r="AB160" s="158" t="str">
        <f t="shared" si="107"/>
        <v xml:space="preserve"> </v>
      </c>
      <c r="AC160" s="159" t="str">
        <f t="shared" si="108"/>
        <v xml:space="preserve"> </v>
      </c>
      <c r="AD160" s="159" t="str">
        <f t="shared" si="109"/>
        <v xml:space="preserve"> </v>
      </c>
    </row>
    <row r="161" spans="2:49" ht="15" customHeight="1" x14ac:dyDescent="0.25">
      <c r="B161" s="160" t="str">
        <f t="shared" si="93"/>
        <v xml:space="preserve"> </v>
      </c>
      <c r="C161" s="160" t="str">
        <f t="shared" si="95"/>
        <v xml:space="preserve"> </v>
      </c>
      <c r="D161" s="161" t="str">
        <f t="shared" si="110"/>
        <v xml:space="preserve"> </v>
      </c>
      <c r="E161" s="162" t="str">
        <f t="shared" si="94"/>
        <v xml:space="preserve"> </v>
      </c>
      <c r="F161" s="162" t="str">
        <f t="shared" si="96"/>
        <v xml:space="preserve"> </v>
      </c>
      <c r="G161" s="162" t="str">
        <f t="shared" si="90"/>
        <v xml:space="preserve"> </v>
      </c>
      <c r="H161" s="162" t="str">
        <f t="shared" si="97"/>
        <v xml:space="preserve"> </v>
      </c>
      <c r="I161" s="163" t="str">
        <f t="shared" si="91"/>
        <v xml:space="preserve"> </v>
      </c>
      <c r="J161" s="163" t="str">
        <f t="shared" si="92"/>
        <v xml:space="preserve"> </v>
      </c>
      <c r="L161" s="160" t="str">
        <f t="shared" si="111"/>
        <v xml:space="preserve"> </v>
      </c>
      <c r="M161" s="160" t="str">
        <f t="shared" si="98"/>
        <v xml:space="preserve"> </v>
      </c>
      <c r="N161" s="161" t="str">
        <f t="shared" si="112"/>
        <v xml:space="preserve"> </v>
      </c>
      <c r="O161" s="162" t="str">
        <f t="shared" si="113"/>
        <v xml:space="preserve"> </v>
      </c>
      <c r="P161" s="162" t="str">
        <f t="shared" si="99"/>
        <v xml:space="preserve"> </v>
      </c>
      <c r="Q161" s="162" t="str">
        <f t="shared" si="100"/>
        <v xml:space="preserve"> </v>
      </c>
      <c r="R161" s="162" t="str">
        <f t="shared" si="101"/>
        <v xml:space="preserve"> </v>
      </c>
      <c r="S161" s="163" t="str">
        <f t="shared" si="102"/>
        <v xml:space="preserve"> </v>
      </c>
      <c r="T161" s="163" t="str">
        <f t="shared" si="103"/>
        <v xml:space="preserve"> </v>
      </c>
      <c r="V161" s="160" t="str">
        <f t="shared" si="114"/>
        <v xml:space="preserve"> </v>
      </c>
      <c r="W161" s="160" t="str">
        <f t="shared" si="104"/>
        <v xml:space="preserve"> </v>
      </c>
      <c r="X161" s="161" t="str">
        <f t="shared" si="115"/>
        <v xml:space="preserve"> </v>
      </c>
      <c r="Y161" s="162" t="str">
        <f t="shared" si="116"/>
        <v xml:space="preserve"> </v>
      </c>
      <c r="Z161" s="162" t="str">
        <f t="shared" si="105"/>
        <v xml:space="preserve"> </v>
      </c>
      <c r="AA161" s="162" t="str">
        <f t="shared" si="106"/>
        <v xml:space="preserve"> </v>
      </c>
      <c r="AB161" s="162" t="str">
        <f t="shared" si="107"/>
        <v xml:space="preserve"> </v>
      </c>
      <c r="AC161" s="163" t="str">
        <f t="shared" si="108"/>
        <v xml:space="preserve"> </v>
      </c>
      <c r="AD161" s="163" t="str">
        <f t="shared" si="109"/>
        <v xml:space="preserve"> </v>
      </c>
    </row>
    <row r="162" spans="2:49" ht="15" customHeight="1" x14ac:dyDescent="0.25">
      <c r="B162" s="160" t="str">
        <f t="shared" si="93"/>
        <v xml:space="preserve"> </v>
      </c>
      <c r="C162" s="160" t="str">
        <f t="shared" si="95"/>
        <v xml:space="preserve"> </v>
      </c>
      <c r="D162" s="161" t="str">
        <f t="shared" si="110"/>
        <v xml:space="preserve"> </v>
      </c>
      <c r="E162" s="162" t="str">
        <f t="shared" si="94"/>
        <v xml:space="preserve"> </v>
      </c>
      <c r="F162" s="162" t="str">
        <f t="shared" si="96"/>
        <v xml:space="preserve"> </v>
      </c>
      <c r="G162" s="162" t="str">
        <f t="shared" si="90"/>
        <v xml:space="preserve"> </v>
      </c>
      <c r="H162" s="162" t="str">
        <f t="shared" si="97"/>
        <v xml:space="preserve"> </v>
      </c>
      <c r="I162" s="163" t="str">
        <f t="shared" si="91"/>
        <v xml:space="preserve"> </v>
      </c>
      <c r="J162" s="163" t="str">
        <f t="shared" si="92"/>
        <v xml:space="preserve"> </v>
      </c>
      <c r="L162" s="160" t="str">
        <f t="shared" si="111"/>
        <v xml:space="preserve"> </v>
      </c>
      <c r="M162" s="160" t="str">
        <f t="shared" si="98"/>
        <v xml:space="preserve"> </v>
      </c>
      <c r="N162" s="161" t="str">
        <f t="shared" si="112"/>
        <v xml:space="preserve"> </v>
      </c>
      <c r="O162" s="162" t="str">
        <f t="shared" si="113"/>
        <v xml:space="preserve"> </v>
      </c>
      <c r="P162" s="162" t="str">
        <f t="shared" si="99"/>
        <v xml:space="preserve"> </v>
      </c>
      <c r="Q162" s="162" t="str">
        <f t="shared" si="100"/>
        <v xml:space="preserve"> </v>
      </c>
      <c r="R162" s="162" t="str">
        <f t="shared" si="101"/>
        <v xml:space="preserve"> </v>
      </c>
      <c r="S162" s="163" t="str">
        <f t="shared" si="102"/>
        <v xml:space="preserve"> </v>
      </c>
      <c r="T162" s="163" t="str">
        <f t="shared" si="103"/>
        <v xml:space="preserve"> </v>
      </c>
      <c r="V162" s="160" t="str">
        <f t="shared" si="114"/>
        <v xml:space="preserve"> </v>
      </c>
      <c r="W162" s="160" t="str">
        <f t="shared" si="104"/>
        <v xml:space="preserve"> </v>
      </c>
      <c r="X162" s="161" t="str">
        <f t="shared" si="115"/>
        <v xml:space="preserve"> </v>
      </c>
      <c r="Y162" s="162" t="str">
        <f t="shared" si="116"/>
        <v xml:space="preserve"> </v>
      </c>
      <c r="Z162" s="162" t="str">
        <f t="shared" si="105"/>
        <v xml:space="preserve"> </v>
      </c>
      <c r="AA162" s="162" t="str">
        <f t="shared" si="106"/>
        <v xml:space="preserve"> </v>
      </c>
      <c r="AB162" s="162" t="str">
        <f t="shared" si="107"/>
        <v xml:space="preserve"> </v>
      </c>
      <c r="AC162" s="163" t="str">
        <f t="shared" si="108"/>
        <v xml:space="preserve"> </v>
      </c>
      <c r="AD162" s="163" t="str">
        <f t="shared" si="109"/>
        <v xml:space="preserve"> </v>
      </c>
      <c r="AH162" s="168"/>
      <c r="AI162" s="168"/>
      <c r="AO162" s="168"/>
      <c r="AP162" s="168"/>
      <c r="AV162" s="168"/>
      <c r="AW162" s="168"/>
    </row>
    <row r="163" spans="2:49" ht="15" customHeight="1" x14ac:dyDescent="0.25">
      <c r="B163" s="160" t="str">
        <f t="shared" si="93"/>
        <v xml:space="preserve"> </v>
      </c>
      <c r="C163" s="160" t="str">
        <f t="shared" si="95"/>
        <v xml:space="preserve"> </v>
      </c>
      <c r="D163" s="161" t="str">
        <f t="shared" si="110"/>
        <v xml:space="preserve"> </v>
      </c>
      <c r="E163" s="162" t="str">
        <f t="shared" si="94"/>
        <v xml:space="preserve"> </v>
      </c>
      <c r="F163" s="162" t="str">
        <f t="shared" si="96"/>
        <v xml:space="preserve"> </v>
      </c>
      <c r="G163" s="162" t="str">
        <f t="shared" si="90"/>
        <v xml:space="preserve"> </v>
      </c>
      <c r="H163" s="162" t="str">
        <f t="shared" si="97"/>
        <v xml:space="preserve"> </v>
      </c>
      <c r="I163" s="163" t="str">
        <f t="shared" si="91"/>
        <v xml:space="preserve"> </v>
      </c>
      <c r="J163" s="163" t="str">
        <f t="shared" si="92"/>
        <v xml:space="preserve"> </v>
      </c>
      <c r="L163" s="160" t="str">
        <f t="shared" si="111"/>
        <v xml:space="preserve"> </v>
      </c>
      <c r="M163" s="160" t="str">
        <f t="shared" si="98"/>
        <v xml:space="preserve"> </v>
      </c>
      <c r="N163" s="161" t="str">
        <f t="shared" si="112"/>
        <v xml:space="preserve"> </v>
      </c>
      <c r="O163" s="162" t="str">
        <f t="shared" si="113"/>
        <v xml:space="preserve"> </v>
      </c>
      <c r="P163" s="162" t="str">
        <f t="shared" si="99"/>
        <v xml:space="preserve"> </v>
      </c>
      <c r="Q163" s="162" t="str">
        <f t="shared" si="100"/>
        <v xml:space="preserve"> </v>
      </c>
      <c r="R163" s="162" t="str">
        <f t="shared" si="101"/>
        <v xml:space="preserve"> </v>
      </c>
      <c r="S163" s="163" t="str">
        <f t="shared" si="102"/>
        <v xml:space="preserve"> </v>
      </c>
      <c r="T163" s="163" t="str">
        <f t="shared" si="103"/>
        <v xml:space="preserve"> </v>
      </c>
      <c r="V163" s="160" t="str">
        <f t="shared" si="114"/>
        <v xml:space="preserve"> </v>
      </c>
      <c r="W163" s="160" t="str">
        <f t="shared" si="104"/>
        <v xml:space="preserve"> </v>
      </c>
      <c r="X163" s="161" t="str">
        <f t="shared" si="115"/>
        <v xml:space="preserve"> </v>
      </c>
      <c r="Y163" s="162" t="str">
        <f t="shared" si="116"/>
        <v xml:space="preserve"> </v>
      </c>
      <c r="Z163" s="162" t="str">
        <f t="shared" si="105"/>
        <v xml:space="preserve"> </v>
      </c>
      <c r="AA163" s="162" t="str">
        <f t="shared" si="106"/>
        <v xml:space="preserve"> </v>
      </c>
      <c r="AB163" s="162" t="str">
        <f t="shared" si="107"/>
        <v xml:space="preserve"> </v>
      </c>
      <c r="AC163" s="163" t="str">
        <f t="shared" si="108"/>
        <v xml:space="preserve"> </v>
      </c>
      <c r="AD163" s="163" t="str">
        <f t="shared" si="109"/>
        <v xml:space="preserve"> </v>
      </c>
    </row>
    <row r="164" spans="2:49" ht="15" customHeight="1" x14ac:dyDescent="0.25">
      <c r="B164" s="164" t="str">
        <f t="shared" si="93"/>
        <v xml:space="preserve"> </v>
      </c>
      <c r="C164" s="164" t="str">
        <f t="shared" si="95"/>
        <v xml:space="preserve"> </v>
      </c>
      <c r="D164" s="165" t="str">
        <f t="shared" si="110"/>
        <v xml:space="preserve"> </v>
      </c>
      <c r="E164" s="166" t="str">
        <f t="shared" si="94"/>
        <v xml:space="preserve"> </v>
      </c>
      <c r="F164" s="166" t="str">
        <f t="shared" si="96"/>
        <v xml:space="preserve"> </v>
      </c>
      <c r="G164" s="166" t="str">
        <f t="shared" si="90"/>
        <v xml:space="preserve"> </v>
      </c>
      <c r="H164" s="166" t="str">
        <f t="shared" si="97"/>
        <v xml:space="preserve"> </v>
      </c>
      <c r="I164" s="167" t="str">
        <f t="shared" si="91"/>
        <v xml:space="preserve"> </v>
      </c>
      <c r="J164" s="167" t="str">
        <f t="shared" si="92"/>
        <v xml:space="preserve"> </v>
      </c>
      <c r="L164" s="164" t="str">
        <f t="shared" si="111"/>
        <v xml:space="preserve"> </v>
      </c>
      <c r="M164" s="164" t="str">
        <f t="shared" si="98"/>
        <v xml:space="preserve"> </v>
      </c>
      <c r="N164" s="165" t="str">
        <f t="shared" si="112"/>
        <v xml:space="preserve"> </v>
      </c>
      <c r="O164" s="166" t="str">
        <f t="shared" si="113"/>
        <v xml:space="preserve"> </v>
      </c>
      <c r="P164" s="166" t="str">
        <f t="shared" si="99"/>
        <v xml:space="preserve"> </v>
      </c>
      <c r="Q164" s="166" t="str">
        <f t="shared" si="100"/>
        <v xml:space="preserve"> </v>
      </c>
      <c r="R164" s="166" t="str">
        <f t="shared" si="101"/>
        <v xml:space="preserve"> </v>
      </c>
      <c r="S164" s="167" t="str">
        <f t="shared" si="102"/>
        <v xml:space="preserve"> </v>
      </c>
      <c r="T164" s="167" t="str">
        <f t="shared" si="103"/>
        <v xml:space="preserve"> </v>
      </c>
      <c r="V164" s="164" t="str">
        <f t="shared" si="114"/>
        <v xml:space="preserve"> </v>
      </c>
      <c r="W164" s="164" t="str">
        <f t="shared" si="104"/>
        <v xml:space="preserve"> </v>
      </c>
      <c r="X164" s="165" t="str">
        <f t="shared" si="115"/>
        <v xml:space="preserve"> </v>
      </c>
      <c r="Y164" s="166" t="str">
        <f t="shared" si="116"/>
        <v xml:space="preserve"> </v>
      </c>
      <c r="Z164" s="166" t="str">
        <f t="shared" si="105"/>
        <v xml:space="preserve"> </v>
      </c>
      <c r="AA164" s="166" t="str">
        <f t="shared" si="106"/>
        <v xml:space="preserve"> </v>
      </c>
      <c r="AB164" s="166" t="str">
        <f t="shared" si="107"/>
        <v xml:space="preserve"> </v>
      </c>
      <c r="AC164" s="167" t="str">
        <f t="shared" si="108"/>
        <v xml:space="preserve"> </v>
      </c>
      <c r="AD164" s="167" t="str">
        <f t="shared" si="109"/>
        <v xml:space="preserve"> </v>
      </c>
      <c r="AH164" s="149" t="str">
        <f>+IF(AH163&gt;0,10,"")</f>
        <v/>
      </c>
      <c r="AO164" s="149" t="str">
        <f>+IF(AO163&gt;0,10,"")</f>
        <v/>
      </c>
      <c r="AV164" s="149" t="str">
        <f>+IF(AV163&gt;0,10,"")</f>
        <v/>
      </c>
    </row>
    <row r="165" spans="2:49" ht="15" customHeight="1" x14ac:dyDescent="0.25">
      <c r="B165" s="156" t="str">
        <f t="shared" si="93"/>
        <v xml:space="preserve"> </v>
      </c>
      <c r="C165" s="156" t="str">
        <f t="shared" si="95"/>
        <v xml:space="preserve"> </v>
      </c>
      <c r="D165" s="157" t="str">
        <f t="shared" si="110"/>
        <v xml:space="preserve"> </v>
      </c>
      <c r="E165" s="158" t="str">
        <f t="shared" si="94"/>
        <v xml:space="preserve"> </v>
      </c>
      <c r="F165" s="158" t="str">
        <f t="shared" si="96"/>
        <v xml:space="preserve"> </v>
      </c>
      <c r="G165" s="158" t="str">
        <f t="shared" si="90"/>
        <v xml:space="preserve"> </v>
      </c>
      <c r="H165" s="158" t="str">
        <f t="shared" si="97"/>
        <v xml:space="preserve"> </v>
      </c>
      <c r="I165" s="159" t="str">
        <f t="shared" si="91"/>
        <v xml:space="preserve"> </v>
      </c>
      <c r="J165" s="159" t="str">
        <f t="shared" si="92"/>
        <v xml:space="preserve"> </v>
      </c>
      <c r="L165" s="156" t="str">
        <f t="shared" si="111"/>
        <v xml:space="preserve"> </v>
      </c>
      <c r="M165" s="156" t="str">
        <f t="shared" si="98"/>
        <v xml:space="preserve"> </v>
      </c>
      <c r="N165" s="157" t="str">
        <f t="shared" si="112"/>
        <v xml:space="preserve"> </v>
      </c>
      <c r="O165" s="158" t="str">
        <f t="shared" si="113"/>
        <v xml:space="preserve"> </v>
      </c>
      <c r="P165" s="158" t="str">
        <f t="shared" si="99"/>
        <v xml:space="preserve"> </v>
      </c>
      <c r="Q165" s="158" t="str">
        <f t="shared" si="100"/>
        <v xml:space="preserve"> </v>
      </c>
      <c r="R165" s="158" t="str">
        <f t="shared" si="101"/>
        <v xml:space="preserve"> </v>
      </c>
      <c r="S165" s="159" t="str">
        <f t="shared" si="102"/>
        <v xml:space="preserve"> </v>
      </c>
      <c r="T165" s="159" t="str">
        <f t="shared" si="103"/>
        <v xml:space="preserve"> </v>
      </c>
      <c r="V165" s="156" t="str">
        <f t="shared" si="114"/>
        <v xml:space="preserve"> </v>
      </c>
      <c r="W165" s="156" t="str">
        <f t="shared" si="104"/>
        <v xml:space="preserve"> </v>
      </c>
      <c r="X165" s="157" t="str">
        <f t="shared" si="115"/>
        <v xml:space="preserve"> </v>
      </c>
      <c r="Y165" s="158" t="str">
        <f t="shared" si="116"/>
        <v xml:space="preserve"> </v>
      </c>
      <c r="Z165" s="158" t="str">
        <f t="shared" si="105"/>
        <v xml:space="preserve"> </v>
      </c>
      <c r="AA165" s="158" t="str">
        <f t="shared" si="106"/>
        <v xml:space="preserve"> </v>
      </c>
      <c r="AB165" s="158" t="str">
        <f t="shared" si="107"/>
        <v xml:space="preserve"> </v>
      </c>
      <c r="AC165" s="159" t="str">
        <f t="shared" si="108"/>
        <v xml:space="preserve"> </v>
      </c>
      <c r="AD165" s="159" t="str">
        <f t="shared" si="109"/>
        <v xml:space="preserve"> </v>
      </c>
    </row>
    <row r="166" spans="2:49" ht="15" customHeight="1" x14ac:dyDescent="0.25">
      <c r="B166" s="160" t="str">
        <f t="shared" si="93"/>
        <v xml:space="preserve"> </v>
      </c>
      <c r="C166" s="160" t="str">
        <f t="shared" si="95"/>
        <v xml:space="preserve"> </v>
      </c>
      <c r="D166" s="161" t="str">
        <f t="shared" si="110"/>
        <v xml:space="preserve"> </v>
      </c>
      <c r="E166" s="162" t="str">
        <f t="shared" si="94"/>
        <v xml:space="preserve"> </v>
      </c>
      <c r="F166" s="162" t="str">
        <f t="shared" si="96"/>
        <v xml:space="preserve"> </v>
      </c>
      <c r="G166" s="162" t="str">
        <f t="shared" si="90"/>
        <v xml:space="preserve"> </v>
      </c>
      <c r="H166" s="162" t="str">
        <f t="shared" si="97"/>
        <v xml:space="preserve"> </v>
      </c>
      <c r="I166" s="163" t="str">
        <f t="shared" si="91"/>
        <v xml:space="preserve"> </v>
      </c>
      <c r="J166" s="163" t="str">
        <f t="shared" si="92"/>
        <v xml:space="preserve"> </v>
      </c>
      <c r="L166" s="160" t="str">
        <f t="shared" si="111"/>
        <v xml:space="preserve"> </v>
      </c>
      <c r="M166" s="160" t="str">
        <f t="shared" si="98"/>
        <v xml:space="preserve"> </v>
      </c>
      <c r="N166" s="161" t="str">
        <f t="shared" si="112"/>
        <v xml:space="preserve"> </v>
      </c>
      <c r="O166" s="162" t="str">
        <f t="shared" si="113"/>
        <v xml:space="preserve"> </v>
      </c>
      <c r="P166" s="162" t="str">
        <f t="shared" si="99"/>
        <v xml:space="preserve"> </v>
      </c>
      <c r="Q166" s="162" t="str">
        <f t="shared" si="100"/>
        <v xml:space="preserve"> </v>
      </c>
      <c r="R166" s="162" t="str">
        <f t="shared" si="101"/>
        <v xml:space="preserve"> </v>
      </c>
      <c r="S166" s="163" t="str">
        <f t="shared" si="102"/>
        <v xml:space="preserve"> </v>
      </c>
      <c r="T166" s="163" t="str">
        <f t="shared" si="103"/>
        <v xml:space="preserve"> </v>
      </c>
      <c r="V166" s="160" t="str">
        <f t="shared" si="114"/>
        <v xml:space="preserve"> </v>
      </c>
      <c r="W166" s="160" t="str">
        <f t="shared" si="104"/>
        <v xml:space="preserve"> </v>
      </c>
      <c r="X166" s="161" t="str">
        <f t="shared" si="115"/>
        <v xml:space="preserve"> </v>
      </c>
      <c r="Y166" s="162" t="str">
        <f t="shared" si="116"/>
        <v xml:space="preserve"> </v>
      </c>
      <c r="Z166" s="162" t="str">
        <f t="shared" si="105"/>
        <v xml:space="preserve"> </v>
      </c>
      <c r="AA166" s="162" t="str">
        <f t="shared" si="106"/>
        <v xml:space="preserve"> </v>
      </c>
      <c r="AB166" s="162" t="str">
        <f t="shared" si="107"/>
        <v xml:space="preserve"> </v>
      </c>
      <c r="AC166" s="163" t="str">
        <f t="shared" si="108"/>
        <v xml:space="preserve"> </v>
      </c>
      <c r="AD166" s="163" t="str">
        <f t="shared" si="109"/>
        <v xml:space="preserve"> </v>
      </c>
    </row>
    <row r="167" spans="2:49" ht="15" customHeight="1" x14ac:dyDescent="0.25">
      <c r="B167" s="160" t="str">
        <f t="shared" si="93"/>
        <v xml:space="preserve"> </v>
      </c>
      <c r="C167" s="160" t="str">
        <f t="shared" si="95"/>
        <v xml:space="preserve"> </v>
      </c>
      <c r="D167" s="161" t="str">
        <f t="shared" si="110"/>
        <v xml:space="preserve"> </v>
      </c>
      <c r="E167" s="162" t="str">
        <f t="shared" si="94"/>
        <v xml:space="preserve"> </v>
      </c>
      <c r="F167" s="162" t="str">
        <f t="shared" si="96"/>
        <v xml:space="preserve"> </v>
      </c>
      <c r="G167" s="162" t="str">
        <f t="shared" si="90"/>
        <v xml:space="preserve"> </v>
      </c>
      <c r="H167" s="162" t="str">
        <f t="shared" si="97"/>
        <v xml:space="preserve"> </v>
      </c>
      <c r="I167" s="163" t="str">
        <f t="shared" si="91"/>
        <v xml:space="preserve"> </v>
      </c>
      <c r="J167" s="163" t="str">
        <f t="shared" si="92"/>
        <v xml:space="preserve"> </v>
      </c>
      <c r="L167" s="160" t="str">
        <f t="shared" si="111"/>
        <v xml:space="preserve"> </v>
      </c>
      <c r="M167" s="160" t="str">
        <f t="shared" si="98"/>
        <v xml:space="preserve"> </v>
      </c>
      <c r="N167" s="161" t="str">
        <f t="shared" si="112"/>
        <v xml:space="preserve"> </v>
      </c>
      <c r="O167" s="162" t="str">
        <f t="shared" si="113"/>
        <v xml:space="preserve"> </v>
      </c>
      <c r="P167" s="162" t="str">
        <f t="shared" si="99"/>
        <v xml:space="preserve"> </v>
      </c>
      <c r="Q167" s="162" t="str">
        <f t="shared" si="100"/>
        <v xml:space="preserve"> </v>
      </c>
      <c r="R167" s="162" t="str">
        <f t="shared" si="101"/>
        <v xml:space="preserve"> </v>
      </c>
      <c r="S167" s="163" t="str">
        <f t="shared" si="102"/>
        <v xml:space="preserve"> </v>
      </c>
      <c r="T167" s="163" t="str">
        <f t="shared" si="103"/>
        <v xml:space="preserve"> </v>
      </c>
      <c r="V167" s="160" t="str">
        <f t="shared" si="114"/>
        <v xml:space="preserve"> </v>
      </c>
      <c r="W167" s="160" t="str">
        <f t="shared" si="104"/>
        <v xml:space="preserve"> </v>
      </c>
      <c r="X167" s="161" t="str">
        <f t="shared" si="115"/>
        <v xml:space="preserve"> </v>
      </c>
      <c r="Y167" s="162" t="str">
        <f t="shared" si="116"/>
        <v xml:space="preserve"> </v>
      </c>
      <c r="Z167" s="162" t="str">
        <f t="shared" si="105"/>
        <v xml:space="preserve"> </v>
      </c>
      <c r="AA167" s="162" t="str">
        <f t="shared" si="106"/>
        <v xml:space="preserve"> </v>
      </c>
      <c r="AB167" s="162" t="str">
        <f t="shared" si="107"/>
        <v xml:space="preserve"> </v>
      </c>
      <c r="AC167" s="163" t="str">
        <f t="shared" si="108"/>
        <v xml:space="preserve"> </v>
      </c>
      <c r="AD167" s="163" t="str">
        <f t="shared" si="109"/>
        <v xml:space="preserve"> </v>
      </c>
      <c r="AH167" s="168"/>
      <c r="AI167" s="168"/>
      <c r="AO167" s="168"/>
      <c r="AP167" s="168"/>
      <c r="AV167" s="168"/>
      <c r="AW167" s="168"/>
    </row>
    <row r="168" spans="2:49" ht="15" customHeight="1" x14ac:dyDescent="0.25">
      <c r="B168" s="160" t="str">
        <f t="shared" si="93"/>
        <v xml:space="preserve"> </v>
      </c>
      <c r="C168" s="160" t="str">
        <f t="shared" si="95"/>
        <v xml:space="preserve"> </v>
      </c>
      <c r="D168" s="161" t="str">
        <f t="shared" si="110"/>
        <v xml:space="preserve"> </v>
      </c>
      <c r="E168" s="162" t="str">
        <f t="shared" si="94"/>
        <v xml:space="preserve"> </v>
      </c>
      <c r="F168" s="162" t="str">
        <f t="shared" si="96"/>
        <v xml:space="preserve"> </v>
      </c>
      <c r="G168" s="162" t="str">
        <f t="shared" si="90"/>
        <v xml:space="preserve"> </v>
      </c>
      <c r="H168" s="162" t="str">
        <f t="shared" si="97"/>
        <v xml:space="preserve"> </v>
      </c>
      <c r="I168" s="163" t="str">
        <f t="shared" si="91"/>
        <v xml:space="preserve"> </v>
      </c>
      <c r="J168" s="163" t="str">
        <f t="shared" si="92"/>
        <v xml:space="preserve"> </v>
      </c>
      <c r="L168" s="160" t="str">
        <f t="shared" si="111"/>
        <v xml:space="preserve"> </v>
      </c>
      <c r="M168" s="160" t="str">
        <f t="shared" si="98"/>
        <v xml:space="preserve"> </v>
      </c>
      <c r="N168" s="161" t="str">
        <f t="shared" si="112"/>
        <v xml:space="preserve"> </v>
      </c>
      <c r="O168" s="162" t="str">
        <f t="shared" si="113"/>
        <v xml:space="preserve"> </v>
      </c>
      <c r="P168" s="162" t="str">
        <f t="shared" si="99"/>
        <v xml:space="preserve"> </v>
      </c>
      <c r="Q168" s="162" t="str">
        <f t="shared" si="100"/>
        <v xml:space="preserve"> </v>
      </c>
      <c r="R168" s="162" t="str">
        <f t="shared" si="101"/>
        <v xml:space="preserve"> </v>
      </c>
      <c r="S168" s="163" t="str">
        <f t="shared" si="102"/>
        <v xml:space="preserve"> </v>
      </c>
      <c r="T168" s="163" t="str">
        <f t="shared" si="103"/>
        <v xml:space="preserve"> </v>
      </c>
      <c r="V168" s="160" t="str">
        <f t="shared" si="114"/>
        <v xml:space="preserve"> </v>
      </c>
      <c r="W168" s="160" t="str">
        <f t="shared" si="104"/>
        <v xml:space="preserve"> </v>
      </c>
      <c r="X168" s="161" t="str">
        <f t="shared" si="115"/>
        <v xml:space="preserve"> </v>
      </c>
      <c r="Y168" s="162" t="str">
        <f t="shared" si="116"/>
        <v xml:space="preserve"> </v>
      </c>
      <c r="Z168" s="162" t="str">
        <f t="shared" si="105"/>
        <v xml:space="preserve"> </v>
      </c>
      <c r="AA168" s="162" t="str">
        <f t="shared" si="106"/>
        <v xml:space="preserve"> </v>
      </c>
      <c r="AB168" s="162" t="str">
        <f t="shared" si="107"/>
        <v xml:space="preserve"> </v>
      </c>
      <c r="AC168" s="163" t="str">
        <f t="shared" si="108"/>
        <v xml:space="preserve"> </v>
      </c>
      <c r="AD168" s="163" t="str">
        <f t="shared" si="109"/>
        <v xml:space="preserve"> </v>
      </c>
    </row>
    <row r="169" spans="2:49" ht="15" customHeight="1" x14ac:dyDescent="0.25">
      <c r="B169" s="164" t="str">
        <f t="shared" si="93"/>
        <v xml:space="preserve"> </v>
      </c>
      <c r="C169" s="164" t="str">
        <f t="shared" si="95"/>
        <v xml:space="preserve"> </v>
      </c>
      <c r="D169" s="165" t="str">
        <f t="shared" si="110"/>
        <v xml:space="preserve"> </v>
      </c>
      <c r="E169" s="166" t="str">
        <f t="shared" si="94"/>
        <v xml:space="preserve"> </v>
      </c>
      <c r="F169" s="166" t="str">
        <f t="shared" si="96"/>
        <v xml:space="preserve"> </v>
      </c>
      <c r="G169" s="166" t="str">
        <f t="shared" si="90"/>
        <v xml:space="preserve"> </v>
      </c>
      <c r="H169" s="166" t="str">
        <f t="shared" si="97"/>
        <v xml:space="preserve"> </v>
      </c>
      <c r="I169" s="167" t="str">
        <f t="shared" si="91"/>
        <v xml:space="preserve"> </v>
      </c>
      <c r="J169" s="167" t="str">
        <f t="shared" si="92"/>
        <v xml:space="preserve"> </v>
      </c>
      <c r="L169" s="164" t="str">
        <f t="shared" si="111"/>
        <v xml:space="preserve"> </v>
      </c>
      <c r="M169" s="164" t="str">
        <f t="shared" si="98"/>
        <v xml:space="preserve"> </v>
      </c>
      <c r="N169" s="165" t="str">
        <f t="shared" si="112"/>
        <v xml:space="preserve"> </v>
      </c>
      <c r="O169" s="166" t="str">
        <f t="shared" si="113"/>
        <v xml:space="preserve"> </v>
      </c>
      <c r="P169" s="166" t="str">
        <f t="shared" si="99"/>
        <v xml:space="preserve"> </v>
      </c>
      <c r="Q169" s="166" t="str">
        <f t="shared" si="100"/>
        <v xml:space="preserve"> </v>
      </c>
      <c r="R169" s="166" t="str">
        <f t="shared" si="101"/>
        <v xml:space="preserve"> </v>
      </c>
      <c r="S169" s="167" t="str">
        <f t="shared" si="102"/>
        <v xml:space="preserve"> </v>
      </c>
      <c r="T169" s="167" t="str">
        <f t="shared" si="103"/>
        <v xml:space="preserve"> </v>
      </c>
      <c r="V169" s="164" t="str">
        <f t="shared" si="114"/>
        <v xml:space="preserve"> </v>
      </c>
      <c r="W169" s="164" t="str">
        <f t="shared" si="104"/>
        <v xml:space="preserve"> </v>
      </c>
      <c r="X169" s="165" t="str">
        <f t="shared" si="115"/>
        <v xml:space="preserve"> </v>
      </c>
      <c r="Y169" s="166" t="str">
        <f t="shared" si="116"/>
        <v xml:space="preserve"> </v>
      </c>
      <c r="Z169" s="166" t="str">
        <f t="shared" si="105"/>
        <v xml:space="preserve"> </v>
      </c>
      <c r="AA169" s="166" t="str">
        <f t="shared" si="106"/>
        <v xml:space="preserve"> </v>
      </c>
      <c r="AB169" s="166" t="str">
        <f t="shared" si="107"/>
        <v xml:space="preserve"> </v>
      </c>
      <c r="AC169" s="167" t="str">
        <f t="shared" si="108"/>
        <v xml:space="preserve"> </v>
      </c>
      <c r="AD169" s="167" t="str">
        <f t="shared" si="109"/>
        <v xml:space="preserve"> </v>
      </c>
      <c r="AH169" s="149" t="str">
        <f>+IF(AH168&gt;0,10,"")</f>
        <v/>
      </c>
      <c r="AO169" s="149" t="str">
        <f>+IF(AO168&gt;0,10,"")</f>
        <v/>
      </c>
      <c r="AV169" s="149" t="str">
        <f>+IF(AV168&gt;0,10,"")</f>
        <v/>
      </c>
    </row>
    <row r="170" spans="2:49" ht="15" customHeight="1" x14ac:dyDescent="0.25">
      <c r="B170" s="156" t="str">
        <f t="shared" si="93"/>
        <v xml:space="preserve"> </v>
      </c>
      <c r="C170" s="156" t="str">
        <f t="shared" si="95"/>
        <v xml:space="preserve"> </v>
      </c>
      <c r="D170" s="157" t="str">
        <f t="shared" si="110"/>
        <v xml:space="preserve"> </v>
      </c>
      <c r="E170" s="158" t="str">
        <f t="shared" si="94"/>
        <v xml:space="preserve"> </v>
      </c>
      <c r="F170" s="158" t="str">
        <f t="shared" si="96"/>
        <v xml:space="preserve"> </v>
      </c>
      <c r="G170" s="158" t="str">
        <f t="shared" si="90"/>
        <v xml:space="preserve"> </v>
      </c>
      <c r="H170" s="158" t="str">
        <f t="shared" si="97"/>
        <v xml:space="preserve"> </v>
      </c>
      <c r="I170" s="159" t="str">
        <f t="shared" si="91"/>
        <v xml:space="preserve"> </v>
      </c>
      <c r="J170" s="159" t="str">
        <f t="shared" si="92"/>
        <v xml:space="preserve"> </v>
      </c>
      <c r="L170" s="156" t="str">
        <f t="shared" si="111"/>
        <v xml:space="preserve"> </v>
      </c>
      <c r="M170" s="156" t="str">
        <f t="shared" si="98"/>
        <v xml:space="preserve"> </v>
      </c>
      <c r="N170" s="157" t="str">
        <f t="shared" si="112"/>
        <v xml:space="preserve"> </v>
      </c>
      <c r="O170" s="158" t="str">
        <f t="shared" si="113"/>
        <v xml:space="preserve"> </v>
      </c>
      <c r="P170" s="158" t="str">
        <f t="shared" si="99"/>
        <v xml:space="preserve"> </v>
      </c>
      <c r="Q170" s="158" t="str">
        <f t="shared" si="100"/>
        <v xml:space="preserve"> </v>
      </c>
      <c r="R170" s="158" t="str">
        <f t="shared" si="101"/>
        <v xml:space="preserve"> </v>
      </c>
      <c r="S170" s="159" t="str">
        <f t="shared" si="102"/>
        <v xml:space="preserve"> </v>
      </c>
      <c r="T170" s="159" t="str">
        <f t="shared" si="103"/>
        <v xml:space="preserve"> </v>
      </c>
      <c r="V170" s="156" t="str">
        <f t="shared" si="114"/>
        <v xml:space="preserve"> </v>
      </c>
      <c r="W170" s="156" t="str">
        <f t="shared" si="104"/>
        <v xml:space="preserve"> </v>
      </c>
      <c r="X170" s="157" t="str">
        <f t="shared" si="115"/>
        <v xml:space="preserve"> </v>
      </c>
      <c r="Y170" s="158" t="str">
        <f t="shared" si="116"/>
        <v xml:space="preserve"> </v>
      </c>
      <c r="Z170" s="158" t="str">
        <f t="shared" si="105"/>
        <v xml:space="preserve"> </v>
      </c>
      <c r="AA170" s="158" t="str">
        <f t="shared" si="106"/>
        <v xml:space="preserve"> </v>
      </c>
      <c r="AB170" s="158" t="str">
        <f t="shared" si="107"/>
        <v xml:space="preserve"> </v>
      </c>
      <c r="AC170" s="159" t="str">
        <f t="shared" si="108"/>
        <v xml:space="preserve"> </v>
      </c>
      <c r="AD170" s="159" t="str">
        <f t="shared" si="109"/>
        <v xml:space="preserve"> </v>
      </c>
    </row>
    <row r="171" spans="2:49" ht="15" customHeight="1" x14ac:dyDescent="0.25">
      <c r="B171" s="160" t="str">
        <f t="shared" si="93"/>
        <v xml:space="preserve"> </v>
      </c>
      <c r="C171" s="160" t="str">
        <f t="shared" si="95"/>
        <v xml:space="preserve"> </v>
      </c>
      <c r="D171" s="161" t="str">
        <f t="shared" si="110"/>
        <v xml:space="preserve"> </v>
      </c>
      <c r="E171" s="162" t="str">
        <f t="shared" si="94"/>
        <v xml:space="preserve"> </v>
      </c>
      <c r="F171" s="162" t="str">
        <f t="shared" si="96"/>
        <v xml:space="preserve"> </v>
      </c>
      <c r="G171" s="162" t="str">
        <f t="shared" si="90"/>
        <v xml:space="preserve"> </v>
      </c>
      <c r="H171" s="162" t="str">
        <f t="shared" si="97"/>
        <v xml:space="preserve"> </v>
      </c>
      <c r="I171" s="163" t="str">
        <f t="shared" si="91"/>
        <v xml:space="preserve"> </v>
      </c>
      <c r="J171" s="163" t="str">
        <f t="shared" si="92"/>
        <v xml:space="preserve"> </v>
      </c>
      <c r="L171" s="160" t="str">
        <f t="shared" si="111"/>
        <v xml:space="preserve"> </v>
      </c>
      <c r="M171" s="160" t="str">
        <f t="shared" si="98"/>
        <v xml:space="preserve"> </v>
      </c>
      <c r="N171" s="161" t="str">
        <f t="shared" si="112"/>
        <v xml:space="preserve"> </v>
      </c>
      <c r="O171" s="162" t="str">
        <f t="shared" si="113"/>
        <v xml:space="preserve"> </v>
      </c>
      <c r="P171" s="162" t="str">
        <f t="shared" si="99"/>
        <v xml:space="preserve"> </v>
      </c>
      <c r="Q171" s="162" t="str">
        <f t="shared" si="100"/>
        <v xml:space="preserve"> </v>
      </c>
      <c r="R171" s="162" t="str">
        <f t="shared" si="101"/>
        <v xml:space="preserve"> </v>
      </c>
      <c r="S171" s="163" t="str">
        <f t="shared" si="102"/>
        <v xml:space="preserve"> </v>
      </c>
      <c r="T171" s="163" t="str">
        <f t="shared" si="103"/>
        <v xml:space="preserve"> </v>
      </c>
      <c r="V171" s="160" t="str">
        <f t="shared" si="114"/>
        <v xml:space="preserve"> </v>
      </c>
      <c r="W171" s="160" t="str">
        <f t="shared" si="104"/>
        <v xml:space="preserve"> </v>
      </c>
      <c r="X171" s="161" t="str">
        <f t="shared" si="115"/>
        <v xml:space="preserve"> </v>
      </c>
      <c r="Y171" s="162" t="str">
        <f t="shared" si="116"/>
        <v xml:space="preserve"> </v>
      </c>
      <c r="Z171" s="162" t="str">
        <f t="shared" si="105"/>
        <v xml:space="preserve"> </v>
      </c>
      <c r="AA171" s="162" t="str">
        <f t="shared" si="106"/>
        <v xml:space="preserve"> </v>
      </c>
      <c r="AB171" s="162" t="str">
        <f t="shared" si="107"/>
        <v xml:space="preserve"> </v>
      </c>
      <c r="AC171" s="163" t="str">
        <f t="shared" si="108"/>
        <v xml:space="preserve"> </v>
      </c>
      <c r="AD171" s="163" t="str">
        <f t="shared" si="109"/>
        <v xml:space="preserve"> </v>
      </c>
    </row>
    <row r="172" spans="2:49" ht="15" customHeight="1" x14ac:dyDescent="0.25">
      <c r="B172" s="160" t="str">
        <f t="shared" si="93"/>
        <v xml:space="preserve"> </v>
      </c>
      <c r="C172" s="160" t="str">
        <f t="shared" si="95"/>
        <v xml:space="preserve"> </v>
      </c>
      <c r="D172" s="161" t="str">
        <f t="shared" si="110"/>
        <v xml:space="preserve"> </v>
      </c>
      <c r="E172" s="162" t="str">
        <f t="shared" si="94"/>
        <v xml:space="preserve"> </v>
      </c>
      <c r="F172" s="162" t="str">
        <f t="shared" si="96"/>
        <v xml:space="preserve"> </v>
      </c>
      <c r="G172" s="162" t="str">
        <f t="shared" si="90"/>
        <v xml:space="preserve"> </v>
      </c>
      <c r="H172" s="162" t="str">
        <f t="shared" si="97"/>
        <v xml:space="preserve"> </v>
      </c>
      <c r="I172" s="163" t="str">
        <f t="shared" si="91"/>
        <v xml:space="preserve"> </v>
      </c>
      <c r="J172" s="163" t="str">
        <f t="shared" si="92"/>
        <v xml:space="preserve"> </v>
      </c>
      <c r="L172" s="160" t="str">
        <f t="shared" si="111"/>
        <v xml:space="preserve"> </v>
      </c>
      <c r="M172" s="160" t="str">
        <f t="shared" si="98"/>
        <v xml:space="preserve"> </v>
      </c>
      <c r="N172" s="161" t="str">
        <f t="shared" si="112"/>
        <v xml:space="preserve"> </v>
      </c>
      <c r="O172" s="162" t="str">
        <f t="shared" si="113"/>
        <v xml:space="preserve"> </v>
      </c>
      <c r="P172" s="162" t="str">
        <f t="shared" si="99"/>
        <v xml:space="preserve"> </v>
      </c>
      <c r="Q172" s="162" t="str">
        <f t="shared" si="100"/>
        <v xml:space="preserve"> </v>
      </c>
      <c r="R172" s="162" t="str">
        <f t="shared" si="101"/>
        <v xml:space="preserve"> </v>
      </c>
      <c r="S172" s="163" t="str">
        <f t="shared" si="102"/>
        <v xml:space="preserve"> </v>
      </c>
      <c r="T172" s="163" t="str">
        <f t="shared" si="103"/>
        <v xml:space="preserve"> </v>
      </c>
      <c r="V172" s="160" t="str">
        <f t="shared" si="114"/>
        <v xml:space="preserve"> </v>
      </c>
      <c r="W172" s="160" t="str">
        <f t="shared" si="104"/>
        <v xml:space="preserve"> </v>
      </c>
      <c r="X172" s="161" t="str">
        <f t="shared" si="115"/>
        <v xml:space="preserve"> </v>
      </c>
      <c r="Y172" s="162" t="str">
        <f t="shared" si="116"/>
        <v xml:space="preserve"> </v>
      </c>
      <c r="Z172" s="162" t="str">
        <f t="shared" si="105"/>
        <v xml:space="preserve"> </v>
      </c>
      <c r="AA172" s="162" t="str">
        <f t="shared" si="106"/>
        <v xml:space="preserve"> </v>
      </c>
      <c r="AB172" s="162" t="str">
        <f t="shared" si="107"/>
        <v xml:space="preserve"> </v>
      </c>
      <c r="AC172" s="163" t="str">
        <f t="shared" si="108"/>
        <v xml:space="preserve"> </v>
      </c>
      <c r="AD172" s="163" t="str">
        <f t="shared" si="109"/>
        <v xml:space="preserve"> </v>
      </c>
      <c r="AH172" s="168"/>
      <c r="AI172" s="168"/>
      <c r="AO172" s="168"/>
      <c r="AP172" s="168"/>
      <c r="AV172" s="168"/>
      <c r="AW172" s="168"/>
    </row>
    <row r="173" spans="2:49" ht="15" customHeight="1" x14ac:dyDescent="0.25">
      <c r="B173" s="160" t="str">
        <f t="shared" si="93"/>
        <v xml:space="preserve"> </v>
      </c>
      <c r="C173" s="160" t="str">
        <f t="shared" si="95"/>
        <v xml:space="preserve"> </v>
      </c>
      <c r="D173" s="161" t="str">
        <f t="shared" si="110"/>
        <v xml:space="preserve"> </v>
      </c>
      <c r="E173" s="162" t="str">
        <f t="shared" si="94"/>
        <v xml:space="preserve"> </v>
      </c>
      <c r="F173" s="162" t="str">
        <f t="shared" si="96"/>
        <v xml:space="preserve"> </v>
      </c>
      <c r="G173" s="162" t="str">
        <f t="shared" ref="G173:G194" si="117">+IF(E173=" "," ",H173-F173)</f>
        <v xml:space="preserve"> </v>
      </c>
      <c r="H173" s="162" t="str">
        <f t="shared" si="97"/>
        <v xml:space="preserve"> </v>
      </c>
      <c r="I173" s="163" t="str">
        <f t="shared" ref="I173:I194" si="118">IF(D173=" "," ",+YEAR(D173))</f>
        <v xml:space="preserve"> </v>
      </c>
      <c r="J173" s="163" t="str">
        <f t="shared" ref="J173:J194" si="119">IF(D173=" "," ",+MONTH(D173))</f>
        <v xml:space="preserve"> </v>
      </c>
      <c r="L173" s="160" t="str">
        <f t="shared" si="111"/>
        <v xml:space="preserve"> </v>
      </c>
      <c r="M173" s="160" t="str">
        <f t="shared" si="98"/>
        <v xml:space="preserve"> </v>
      </c>
      <c r="N173" s="161" t="str">
        <f t="shared" si="112"/>
        <v xml:space="preserve"> </v>
      </c>
      <c r="O173" s="162" t="str">
        <f t="shared" si="113"/>
        <v xml:space="preserve"> </v>
      </c>
      <c r="P173" s="162" t="str">
        <f t="shared" si="99"/>
        <v xml:space="preserve"> </v>
      </c>
      <c r="Q173" s="162" t="str">
        <f t="shared" si="100"/>
        <v xml:space="preserve"> </v>
      </c>
      <c r="R173" s="162" t="str">
        <f t="shared" si="101"/>
        <v xml:space="preserve"> </v>
      </c>
      <c r="S173" s="163" t="str">
        <f t="shared" si="102"/>
        <v xml:space="preserve"> </v>
      </c>
      <c r="T173" s="163" t="str">
        <f t="shared" si="103"/>
        <v xml:space="preserve"> </v>
      </c>
      <c r="V173" s="160" t="str">
        <f t="shared" si="114"/>
        <v xml:space="preserve"> </v>
      </c>
      <c r="W173" s="160" t="str">
        <f t="shared" si="104"/>
        <v xml:space="preserve"> </v>
      </c>
      <c r="X173" s="161" t="str">
        <f t="shared" si="115"/>
        <v xml:space="preserve"> </v>
      </c>
      <c r="Y173" s="162" t="str">
        <f t="shared" si="116"/>
        <v xml:space="preserve"> </v>
      </c>
      <c r="Z173" s="162" t="str">
        <f t="shared" si="105"/>
        <v xml:space="preserve"> </v>
      </c>
      <c r="AA173" s="162" t="str">
        <f t="shared" si="106"/>
        <v xml:space="preserve"> </v>
      </c>
      <c r="AB173" s="162" t="str">
        <f t="shared" si="107"/>
        <v xml:space="preserve"> </v>
      </c>
      <c r="AC173" s="163" t="str">
        <f t="shared" si="108"/>
        <v xml:space="preserve"> </v>
      </c>
      <c r="AD173" s="163" t="str">
        <f t="shared" si="109"/>
        <v xml:space="preserve"> </v>
      </c>
    </row>
    <row r="174" spans="2:49" ht="15" customHeight="1" x14ac:dyDescent="0.25">
      <c r="B174" s="164" t="str">
        <f t="shared" ref="B174:B194" si="120">IF(E174=" "," ",B173+1)</f>
        <v xml:space="preserve"> </v>
      </c>
      <c r="C174" s="164" t="str">
        <f t="shared" si="95"/>
        <v xml:space="preserve"> </v>
      </c>
      <c r="D174" s="165" t="str">
        <f t="shared" si="110"/>
        <v xml:space="preserve"> </v>
      </c>
      <c r="E174" s="166" t="str">
        <f t="shared" ref="E174:E194" si="121">+IF(E173=" "," ",IF((E173-G173)&gt;1,E173-G173," "))</f>
        <v xml:space="preserve"> </v>
      </c>
      <c r="F174" s="166" t="str">
        <f t="shared" si="96"/>
        <v xml:space="preserve"> </v>
      </c>
      <c r="G174" s="166" t="str">
        <f t="shared" si="117"/>
        <v xml:space="preserve"> </v>
      </c>
      <c r="H174" s="166" t="str">
        <f t="shared" si="97"/>
        <v xml:space="preserve"> </v>
      </c>
      <c r="I174" s="167" t="str">
        <f t="shared" si="118"/>
        <v xml:space="preserve"> </v>
      </c>
      <c r="J174" s="167" t="str">
        <f t="shared" si="119"/>
        <v xml:space="preserve"> </v>
      </c>
      <c r="L174" s="164" t="str">
        <f t="shared" si="111"/>
        <v xml:space="preserve"> </v>
      </c>
      <c r="M174" s="164" t="str">
        <f t="shared" si="98"/>
        <v xml:space="preserve"> </v>
      </c>
      <c r="N174" s="165" t="str">
        <f t="shared" si="112"/>
        <v xml:space="preserve"> </v>
      </c>
      <c r="O174" s="166" t="str">
        <f t="shared" si="113"/>
        <v xml:space="preserve"> </v>
      </c>
      <c r="P174" s="166" t="str">
        <f t="shared" si="99"/>
        <v xml:space="preserve"> </v>
      </c>
      <c r="Q174" s="166" t="str">
        <f t="shared" si="100"/>
        <v xml:space="preserve"> </v>
      </c>
      <c r="R174" s="166" t="str">
        <f t="shared" si="101"/>
        <v xml:space="preserve"> </v>
      </c>
      <c r="S174" s="167" t="str">
        <f t="shared" si="102"/>
        <v xml:space="preserve"> </v>
      </c>
      <c r="T174" s="167" t="str">
        <f t="shared" si="103"/>
        <v xml:space="preserve"> </v>
      </c>
      <c r="V174" s="164" t="str">
        <f t="shared" si="114"/>
        <v xml:space="preserve"> </v>
      </c>
      <c r="W174" s="164" t="str">
        <f t="shared" si="104"/>
        <v xml:space="preserve"> </v>
      </c>
      <c r="X174" s="165" t="str">
        <f t="shared" si="115"/>
        <v xml:space="preserve"> </v>
      </c>
      <c r="Y174" s="166" t="str">
        <f t="shared" si="116"/>
        <v xml:space="preserve"> </v>
      </c>
      <c r="Z174" s="166" t="str">
        <f t="shared" si="105"/>
        <v xml:space="preserve"> </v>
      </c>
      <c r="AA174" s="166" t="str">
        <f t="shared" si="106"/>
        <v xml:space="preserve"> </v>
      </c>
      <c r="AB174" s="166" t="str">
        <f t="shared" si="107"/>
        <v xml:space="preserve"> </v>
      </c>
      <c r="AC174" s="167" t="str">
        <f t="shared" si="108"/>
        <v xml:space="preserve"> </v>
      </c>
      <c r="AD174" s="167" t="str">
        <f t="shared" si="109"/>
        <v xml:space="preserve"> </v>
      </c>
      <c r="AH174" s="149" t="str">
        <f>+IF(AH173&gt;0,10,"")</f>
        <v/>
      </c>
      <c r="AO174" s="149" t="str">
        <f>+IF(AO173&gt;0,10,"")</f>
        <v/>
      </c>
      <c r="AV174" s="149" t="str">
        <f>+IF(AV173&gt;0,10,"")</f>
        <v/>
      </c>
    </row>
    <row r="175" spans="2:49" ht="15" customHeight="1" x14ac:dyDescent="0.25">
      <c r="B175" s="156" t="str">
        <f t="shared" si="120"/>
        <v xml:space="preserve"> </v>
      </c>
      <c r="C175" s="156" t="str">
        <f t="shared" si="95"/>
        <v xml:space="preserve"> </v>
      </c>
      <c r="D175" s="157" t="str">
        <f t="shared" si="110"/>
        <v xml:space="preserve"> </v>
      </c>
      <c r="E175" s="158" t="str">
        <f t="shared" si="121"/>
        <v xml:space="preserve"> </v>
      </c>
      <c r="F175" s="158" t="str">
        <f t="shared" si="96"/>
        <v xml:space="preserve"> </v>
      </c>
      <c r="G175" s="158" t="str">
        <f t="shared" si="117"/>
        <v xml:space="preserve"> </v>
      </c>
      <c r="H175" s="158" t="str">
        <f t="shared" si="97"/>
        <v xml:space="preserve"> </v>
      </c>
      <c r="I175" s="159" t="str">
        <f t="shared" si="118"/>
        <v xml:space="preserve"> </v>
      </c>
      <c r="J175" s="159" t="str">
        <f t="shared" si="119"/>
        <v xml:space="preserve"> </v>
      </c>
      <c r="L175" s="156" t="str">
        <f t="shared" si="111"/>
        <v xml:space="preserve"> </v>
      </c>
      <c r="M175" s="156" t="str">
        <f t="shared" si="98"/>
        <v xml:space="preserve"> </v>
      </c>
      <c r="N175" s="157" t="str">
        <f t="shared" si="112"/>
        <v xml:space="preserve"> </v>
      </c>
      <c r="O175" s="158" t="str">
        <f t="shared" si="113"/>
        <v xml:space="preserve"> </v>
      </c>
      <c r="P175" s="158" t="str">
        <f t="shared" si="99"/>
        <v xml:space="preserve"> </v>
      </c>
      <c r="Q175" s="158" t="str">
        <f t="shared" si="100"/>
        <v xml:space="preserve"> </v>
      </c>
      <c r="R175" s="158" t="str">
        <f t="shared" si="101"/>
        <v xml:space="preserve"> </v>
      </c>
      <c r="S175" s="159" t="str">
        <f t="shared" si="102"/>
        <v xml:space="preserve"> </v>
      </c>
      <c r="T175" s="159" t="str">
        <f t="shared" si="103"/>
        <v xml:space="preserve"> </v>
      </c>
      <c r="V175" s="156" t="str">
        <f t="shared" si="114"/>
        <v xml:space="preserve"> </v>
      </c>
      <c r="W175" s="156" t="str">
        <f t="shared" si="104"/>
        <v xml:space="preserve"> </v>
      </c>
      <c r="X175" s="157" t="str">
        <f t="shared" si="115"/>
        <v xml:space="preserve"> </v>
      </c>
      <c r="Y175" s="158" t="str">
        <f t="shared" si="116"/>
        <v xml:space="preserve"> </v>
      </c>
      <c r="Z175" s="158" t="str">
        <f t="shared" si="105"/>
        <v xml:space="preserve"> </v>
      </c>
      <c r="AA175" s="158" t="str">
        <f t="shared" si="106"/>
        <v xml:space="preserve"> </v>
      </c>
      <c r="AB175" s="158" t="str">
        <f t="shared" si="107"/>
        <v xml:space="preserve"> </v>
      </c>
      <c r="AC175" s="159" t="str">
        <f t="shared" si="108"/>
        <v xml:space="preserve"> </v>
      </c>
      <c r="AD175" s="159" t="str">
        <f t="shared" si="109"/>
        <v xml:space="preserve"> </v>
      </c>
    </row>
    <row r="176" spans="2:49" ht="15" customHeight="1" x14ac:dyDescent="0.25">
      <c r="B176" s="160" t="str">
        <f t="shared" si="120"/>
        <v xml:space="preserve"> </v>
      </c>
      <c r="C176" s="160" t="str">
        <f t="shared" si="95"/>
        <v xml:space="preserve"> </v>
      </c>
      <c r="D176" s="161" t="str">
        <f t="shared" si="110"/>
        <v xml:space="preserve"> </v>
      </c>
      <c r="E176" s="162" t="str">
        <f t="shared" si="121"/>
        <v xml:space="preserve"> </v>
      </c>
      <c r="F176" s="162" t="str">
        <f t="shared" si="96"/>
        <v xml:space="preserve"> </v>
      </c>
      <c r="G176" s="162" t="str">
        <f t="shared" si="117"/>
        <v xml:space="preserve"> </v>
      </c>
      <c r="H176" s="162" t="str">
        <f t="shared" si="97"/>
        <v xml:space="preserve"> </v>
      </c>
      <c r="I176" s="163" t="str">
        <f t="shared" si="118"/>
        <v xml:space="preserve"> </v>
      </c>
      <c r="J176" s="163" t="str">
        <f t="shared" si="119"/>
        <v xml:space="preserve"> </v>
      </c>
      <c r="L176" s="160" t="str">
        <f t="shared" si="111"/>
        <v xml:space="preserve"> </v>
      </c>
      <c r="M176" s="160" t="str">
        <f t="shared" si="98"/>
        <v xml:space="preserve"> </v>
      </c>
      <c r="N176" s="161" t="str">
        <f t="shared" si="112"/>
        <v xml:space="preserve"> </v>
      </c>
      <c r="O176" s="162" t="str">
        <f t="shared" si="113"/>
        <v xml:space="preserve"> </v>
      </c>
      <c r="P176" s="162" t="str">
        <f t="shared" si="99"/>
        <v xml:space="preserve"> </v>
      </c>
      <c r="Q176" s="162" t="str">
        <f t="shared" si="100"/>
        <v xml:space="preserve"> </v>
      </c>
      <c r="R176" s="162" t="str">
        <f t="shared" si="101"/>
        <v xml:space="preserve"> </v>
      </c>
      <c r="S176" s="163" t="str">
        <f t="shared" si="102"/>
        <v xml:space="preserve"> </v>
      </c>
      <c r="T176" s="163" t="str">
        <f t="shared" si="103"/>
        <v xml:space="preserve"> </v>
      </c>
      <c r="V176" s="160" t="str">
        <f t="shared" si="114"/>
        <v xml:space="preserve"> </v>
      </c>
      <c r="W176" s="160" t="str">
        <f t="shared" si="104"/>
        <v xml:space="preserve"> </v>
      </c>
      <c r="X176" s="161" t="str">
        <f t="shared" si="115"/>
        <v xml:space="preserve"> </v>
      </c>
      <c r="Y176" s="162" t="str">
        <f t="shared" si="116"/>
        <v xml:space="preserve"> </v>
      </c>
      <c r="Z176" s="162" t="str">
        <f t="shared" si="105"/>
        <v xml:space="preserve"> </v>
      </c>
      <c r="AA176" s="162" t="str">
        <f t="shared" si="106"/>
        <v xml:space="preserve"> </v>
      </c>
      <c r="AB176" s="162" t="str">
        <f t="shared" si="107"/>
        <v xml:space="preserve"> </v>
      </c>
      <c r="AC176" s="163" t="str">
        <f t="shared" si="108"/>
        <v xml:space="preserve"> </v>
      </c>
      <c r="AD176" s="163" t="str">
        <f t="shared" si="109"/>
        <v xml:space="preserve"> </v>
      </c>
    </row>
    <row r="177" spans="2:49" ht="15" customHeight="1" x14ac:dyDescent="0.25">
      <c r="B177" s="160" t="str">
        <f t="shared" si="120"/>
        <v xml:space="preserve"> </v>
      </c>
      <c r="C177" s="160" t="str">
        <f t="shared" si="95"/>
        <v xml:space="preserve"> </v>
      </c>
      <c r="D177" s="161" t="str">
        <f t="shared" si="110"/>
        <v xml:space="preserve"> </v>
      </c>
      <c r="E177" s="162" t="str">
        <f t="shared" si="121"/>
        <v xml:space="preserve"> </v>
      </c>
      <c r="F177" s="162" t="str">
        <f t="shared" si="96"/>
        <v xml:space="preserve"> </v>
      </c>
      <c r="G177" s="162" t="str">
        <f t="shared" si="117"/>
        <v xml:space="preserve"> </v>
      </c>
      <c r="H177" s="162" t="str">
        <f t="shared" si="97"/>
        <v xml:space="preserve"> </v>
      </c>
      <c r="I177" s="163" t="str">
        <f t="shared" si="118"/>
        <v xml:space="preserve"> </v>
      </c>
      <c r="J177" s="163" t="str">
        <f t="shared" si="119"/>
        <v xml:space="preserve"> </v>
      </c>
      <c r="L177" s="160" t="str">
        <f t="shared" si="111"/>
        <v xml:space="preserve"> </v>
      </c>
      <c r="M177" s="160" t="str">
        <f t="shared" si="98"/>
        <v xml:space="preserve"> </v>
      </c>
      <c r="N177" s="161" t="str">
        <f t="shared" si="112"/>
        <v xml:space="preserve"> </v>
      </c>
      <c r="O177" s="162" t="str">
        <f t="shared" si="113"/>
        <v xml:space="preserve"> </v>
      </c>
      <c r="P177" s="162" t="str">
        <f t="shared" si="99"/>
        <v xml:space="preserve"> </v>
      </c>
      <c r="Q177" s="162" t="str">
        <f t="shared" si="100"/>
        <v xml:space="preserve"> </v>
      </c>
      <c r="R177" s="162" t="str">
        <f t="shared" si="101"/>
        <v xml:space="preserve"> </v>
      </c>
      <c r="S177" s="163" t="str">
        <f t="shared" si="102"/>
        <v xml:space="preserve"> </v>
      </c>
      <c r="T177" s="163" t="str">
        <f t="shared" si="103"/>
        <v xml:space="preserve"> </v>
      </c>
      <c r="V177" s="160" t="str">
        <f t="shared" si="114"/>
        <v xml:space="preserve"> </v>
      </c>
      <c r="W177" s="160" t="str">
        <f t="shared" si="104"/>
        <v xml:space="preserve"> </v>
      </c>
      <c r="X177" s="161" t="str">
        <f t="shared" si="115"/>
        <v xml:space="preserve"> </v>
      </c>
      <c r="Y177" s="162" t="str">
        <f t="shared" si="116"/>
        <v xml:space="preserve"> </v>
      </c>
      <c r="Z177" s="162" t="str">
        <f t="shared" si="105"/>
        <v xml:space="preserve"> </v>
      </c>
      <c r="AA177" s="162" t="str">
        <f t="shared" si="106"/>
        <v xml:space="preserve"> </v>
      </c>
      <c r="AB177" s="162" t="str">
        <f t="shared" si="107"/>
        <v xml:space="preserve"> </v>
      </c>
      <c r="AC177" s="163" t="str">
        <f t="shared" si="108"/>
        <v xml:space="preserve"> </v>
      </c>
      <c r="AD177" s="163" t="str">
        <f t="shared" si="109"/>
        <v xml:space="preserve"> </v>
      </c>
      <c r="AH177" s="168"/>
      <c r="AI177" s="168"/>
      <c r="AO177" s="168"/>
      <c r="AP177" s="168"/>
      <c r="AV177" s="168"/>
      <c r="AW177" s="168"/>
    </row>
    <row r="178" spans="2:49" ht="15" customHeight="1" x14ac:dyDescent="0.25">
      <c r="B178" s="160" t="str">
        <f t="shared" si="120"/>
        <v xml:space="preserve"> </v>
      </c>
      <c r="C178" s="160" t="str">
        <f t="shared" si="95"/>
        <v xml:space="preserve"> </v>
      </c>
      <c r="D178" s="161" t="str">
        <f t="shared" si="110"/>
        <v xml:space="preserve"> </v>
      </c>
      <c r="E178" s="162" t="str">
        <f t="shared" si="121"/>
        <v xml:space="preserve"> </v>
      </c>
      <c r="F178" s="162" t="str">
        <f t="shared" si="96"/>
        <v xml:space="preserve"> </v>
      </c>
      <c r="G178" s="162" t="str">
        <f t="shared" si="117"/>
        <v xml:space="preserve"> </v>
      </c>
      <c r="H178" s="162" t="str">
        <f t="shared" si="97"/>
        <v xml:space="preserve"> </v>
      </c>
      <c r="I178" s="163" t="str">
        <f t="shared" si="118"/>
        <v xml:space="preserve"> </v>
      </c>
      <c r="J178" s="163" t="str">
        <f t="shared" si="119"/>
        <v xml:space="preserve"> </v>
      </c>
      <c r="L178" s="160" t="str">
        <f t="shared" si="111"/>
        <v xml:space="preserve"> </v>
      </c>
      <c r="M178" s="160" t="str">
        <f t="shared" si="98"/>
        <v xml:space="preserve"> </v>
      </c>
      <c r="N178" s="161" t="str">
        <f t="shared" si="112"/>
        <v xml:space="preserve"> </v>
      </c>
      <c r="O178" s="162" t="str">
        <f t="shared" si="113"/>
        <v xml:space="preserve"> </v>
      </c>
      <c r="P178" s="162" t="str">
        <f t="shared" si="99"/>
        <v xml:space="preserve"> </v>
      </c>
      <c r="Q178" s="162" t="str">
        <f t="shared" si="100"/>
        <v xml:space="preserve"> </v>
      </c>
      <c r="R178" s="162" t="str">
        <f t="shared" si="101"/>
        <v xml:space="preserve"> </v>
      </c>
      <c r="S178" s="163" t="str">
        <f t="shared" si="102"/>
        <v xml:space="preserve"> </v>
      </c>
      <c r="T178" s="163" t="str">
        <f t="shared" si="103"/>
        <v xml:space="preserve"> </v>
      </c>
      <c r="V178" s="160" t="str">
        <f t="shared" si="114"/>
        <v xml:space="preserve"> </v>
      </c>
      <c r="W178" s="160" t="str">
        <f t="shared" si="104"/>
        <v xml:space="preserve"> </v>
      </c>
      <c r="X178" s="161" t="str">
        <f t="shared" si="115"/>
        <v xml:space="preserve"> </v>
      </c>
      <c r="Y178" s="162" t="str">
        <f t="shared" si="116"/>
        <v xml:space="preserve"> </v>
      </c>
      <c r="Z178" s="162" t="str">
        <f t="shared" si="105"/>
        <v xml:space="preserve"> </v>
      </c>
      <c r="AA178" s="162" t="str">
        <f t="shared" si="106"/>
        <v xml:space="preserve"> </v>
      </c>
      <c r="AB178" s="162" t="str">
        <f t="shared" si="107"/>
        <v xml:space="preserve"> </v>
      </c>
      <c r="AC178" s="163" t="str">
        <f t="shared" si="108"/>
        <v xml:space="preserve"> </v>
      </c>
      <c r="AD178" s="163" t="str">
        <f t="shared" si="109"/>
        <v xml:space="preserve"> </v>
      </c>
    </row>
    <row r="179" spans="2:49" ht="15" customHeight="1" x14ac:dyDescent="0.25">
      <c r="B179" s="164" t="str">
        <f t="shared" si="120"/>
        <v xml:space="preserve"> </v>
      </c>
      <c r="C179" s="164" t="str">
        <f t="shared" si="95"/>
        <v xml:space="preserve"> </v>
      </c>
      <c r="D179" s="165" t="str">
        <f t="shared" si="110"/>
        <v xml:space="preserve"> </v>
      </c>
      <c r="E179" s="166" t="str">
        <f t="shared" si="121"/>
        <v xml:space="preserve"> </v>
      </c>
      <c r="F179" s="166" t="str">
        <f t="shared" si="96"/>
        <v xml:space="preserve"> </v>
      </c>
      <c r="G179" s="166" t="str">
        <f t="shared" si="117"/>
        <v xml:space="preserve"> </v>
      </c>
      <c r="H179" s="166" t="str">
        <f t="shared" si="97"/>
        <v xml:space="preserve"> </v>
      </c>
      <c r="I179" s="167" t="str">
        <f t="shared" si="118"/>
        <v xml:space="preserve"> </v>
      </c>
      <c r="J179" s="167" t="str">
        <f t="shared" si="119"/>
        <v xml:space="preserve"> </v>
      </c>
      <c r="L179" s="164" t="str">
        <f t="shared" si="111"/>
        <v xml:space="preserve"> </v>
      </c>
      <c r="M179" s="164" t="str">
        <f t="shared" si="98"/>
        <v xml:space="preserve"> </v>
      </c>
      <c r="N179" s="165" t="str">
        <f t="shared" si="112"/>
        <v xml:space="preserve"> </v>
      </c>
      <c r="O179" s="166" t="str">
        <f t="shared" si="113"/>
        <v xml:space="preserve"> </v>
      </c>
      <c r="P179" s="166" t="str">
        <f t="shared" si="99"/>
        <v xml:space="preserve"> </v>
      </c>
      <c r="Q179" s="166" t="str">
        <f t="shared" si="100"/>
        <v xml:space="preserve"> </v>
      </c>
      <c r="R179" s="166" t="str">
        <f t="shared" si="101"/>
        <v xml:space="preserve"> </v>
      </c>
      <c r="S179" s="167" t="str">
        <f t="shared" si="102"/>
        <v xml:space="preserve"> </v>
      </c>
      <c r="T179" s="167" t="str">
        <f t="shared" si="103"/>
        <v xml:space="preserve"> </v>
      </c>
      <c r="V179" s="164" t="str">
        <f t="shared" si="114"/>
        <v xml:space="preserve"> </v>
      </c>
      <c r="W179" s="164" t="str">
        <f t="shared" si="104"/>
        <v xml:space="preserve"> </v>
      </c>
      <c r="X179" s="165" t="str">
        <f t="shared" si="115"/>
        <v xml:space="preserve"> </v>
      </c>
      <c r="Y179" s="166" t="str">
        <f t="shared" si="116"/>
        <v xml:space="preserve"> </v>
      </c>
      <c r="Z179" s="166" t="str">
        <f t="shared" si="105"/>
        <v xml:space="preserve"> </v>
      </c>
      <c r="AA179" s="166" t="str">
        <f t="shared" si="106"/>
        <v xml:space="preserve"> </v>
      </c>
      <c r="AB179" s="166" t="str">
        <f t="shared" si="107"/>
        <v xml:space="preserve"> </v>
      </c>
      <c r="AC179" s="167" t="str">
        <f t="shared" si="108"/>
        <v xml:space="preserve"> </v>
      </c>
      <c r="AD179" s="167" t="str">
        <f t="shared" si="109"/>
        <v xml:space="preserve"> </v>
      </c>
      <c r="AH179" s="149" t="str">
        <f>+IF(AH178&gt;0,10,"")</f>
        <v/>
      </c>
      <c r="AO179" s="149" t="str">
        <f>+IF(AO178&gt;0,10,"")</f>
        <v/>
      </c>
      <c r="AV179" s="149" t="str">
        <f>+IF(AV178&gt;0,10,"")</f>
        <v/>
      </c>
    </row>
    <row r="180" spans="2:49" ht="15" customHeight="1" x14ac:dyDescent="0.25">
      <c r="B180" s="156" t="str">
        <f t="shared" si="120"/>
        <v xml:space="preserve"> </v>
      </c>
      <c r="C180" s="156" t="str">
        <f t="shared" si="95"/>
        <v xml:space="preserve"> </v>
      </c>
      <c r="D180" s="157" t="str">
        <f t="shared" si="110"/>
        <v xml:space="preserve"> </v>
      </c>
      <c r="E180" s="158" t="str">
        <f t="shared" si="121"/>
        <v xml:space="preserve"> </v>
      </c>
      <c r="F180" s="158" t="str">
        <f t="shared" si="96"/>
        <v xml:space="preserve"> </v>
      </c>
      <c r="G180" s="158" t="str">
        <f t="shared" si="117"/>
        <v xml:space="preserve"> </v>
      </c>
      <c r="H180" s="158" t="str">
        <f t="shared" si="97"/>
        <v xml:space="preserve"> </v>
      </c>
      <c r="I180" s="159" t="str">
        <f t="shared" si="118"/>
        <v xml:space="preserve"> </v>
      </c>
      <c r="J180" s="159" t="str">
        <f t="shared" si="119"/>
        <v xml:space="preserve"> </v>
      </c>
      <c r="L180" s="156" t="str">
        <f t="shared" si="111"/>
        <v xml:space="preserve"> </v>
      </c>
      <c r="M180" s="156" t="str">
        <f t="shared" si="98"/>
        <v xml:space="preserve"> </v>
      </c>
      <c r="N180" s="157" t="str">
        <f t="shared" si="112"/>
        <v xml:space="preserve"> </v>
      </c>
      <c r="O180" s="158" t="str">
        <f t="shared" si="113"/>
        <v xml:space="preserve"> </v>
      </c>
      <c r="P180" s="158" t="str">
        <f t="shared" si="99"/>
        <v xml:space="preserve"> </v>
      </c>
      <c r="Q180" s="158" t="str">
        <f t="shared" si="100"/>
        <v xml:space="preserve"> </v>
      </c>
      <c r="R180" s="158" t="str">
        <f t="shared" si="101"/>
        <v xml:space="preserve"> </v>
      </c>
      <c r="S180" s="159" t="str">
        <f t="shared" si="102"/>
        <v xml:space="preserve"> </v>
      </c>
      <c r="T180" s="159" t="str">
        <f t="shared" si="103"/>
        <v xml:space="preserve"> </v>
      </c>
      <c r="V180" s="156" t="str">
        <f t="shared" si="114"/>
        <v xml:space="preserve"> </v>
      </c>
      <c r="W180" s="156" t="str">
        <f t="shared" si="104"/>
        <v xml:space="preserve"> </v>
      </c>
      <c r="X180" s="157" t="str">
        <f t="shared" si="115"/>
        <v xml:space="preserve"> </v>
      </c>
      <c r="Y180" s="158" t="str">
        <f t="shared" si="116"/>
        <v xml:space="preserve"> </v>
      </c>
      <c r="Z180" s="158" t="str">
        <f t="shared" si="105"/>
        <v xml:space="preserve"> </v>
      </c>
      <c r="AA180" s="158" t="str">
        <f t="shared" si="106"/>
        <v xml:space="preserve"> </v>
      </c>
      <c r="AB180" s="158" t="str">
        <f t="shared" si="107"/>
        <v xml:space="preserve"> </v>
      </c>
      <c r="AC180" s="159" t="str">
        <f t="shared" si="108"/>
        <v xml:space="preserve"> </v>
      </c>
      <c r="AD180" s="159" t="str">
        <f t="shared" si="109"/>
        <v xml:space="preserve"> </v>
      </c>
    </row>
    <row r="181" spans="2:49" ht="15" customHeight="1" x14ac:dyDescent="0.25">
      <c r="B181" s="160" t="str">
        <f t="shared" si="120"/>
        <v xml:space="preserve"> </v>
      </c>
      <c r="C181" s="160" t="str">
        <f t="shared" si="95"/>
        <v xml:space="preserve"> </v>
      </c>
      <c r="D181" s="161" t="str">
        <f t="shared" si="110"/>
        <v xml:space="preserve"> </v>
      </c>
      <c r="E181" s="162" t="str">
        <f t="shared" si="121"/>
        <v xml:space="preserve"> </v>
      </c>
      <c r="F181" s="162" t="str">
        <f t="shared" si="96"/>
        <v xml:space="preserve"> </v>
      </c>
      <c r="G181" s="162" t="str">
        <f t="shared" si="117"/>
        <v xml:space="preserve"> </v>
      </c>
      <c r="H181" s="162" t="str">
        <f t="shared" si="97"/>
        <v xml:space="preserve"> </v>
      </c>
      <c r="I181" s="163" t="str">
        <f t="shared" si="118"/>
        <v xml:space="preserve"> </v>
      </c>
      <c r="J181" s="163" t="str">
        <f t="shared" si="119"/>
        <v xml:space="preserve"> </v>
      </c>
      <c r="L181" s="160" t="str">
        <f t="shared" si="111"/>
        <v xml:space="preserve"> </v>
      </c>
      <c r="M181" s="160" t="str">
        <f t="shared" si="98"/>
        <v xml:space="preserve"> </v>
      </c>
      <c r="N181" s="161" t="str">
        <f t="shared" si="112"/>
        <v xml:space="preserve"> </v>
      </c>
      <c r="O181" s="162" t="str">
        <f t="shared" si="113"/>
        <v xml:space="preserve"> </v>
      </c>
      <c r="P181" s="162" t="str">
        <f t="shared" si="99"/>
        <v xml:space="preserve"> </v>
      </c>
      <c r="Q181" s="162" t="str">
        <f t="shared" si="100"/>
        <v xml:space="preserve"> </v>
      </c>
      <c r="R181" s="162" t="str">
        <f t="shared" si="101"/>
        <v xml:space="preserve"> </v>
      </c>
      <c r="S181" s="163" t="str">
        <f t="shared" si="102"/>
        <v xml:space="preserve"> </v>
      </c>
      <c r="T181" s="163" t="str">
        <f t="shared" si="103"/>
        <v xml:space="preserve"> </v>
      </c>
      <c r="V181" s="160" t="str">
        <f t="shared" si="114"/>
        <v xml:space="preserve"> </v>
      </c>
      <c r="W181" s="160" t="str">
        <f t="shared" si="104"/>
        <v xml:space="preserve"> </v>
      </c>
      <c r="X181" s="161" t="str">
        <f t="shared" si="115"/>
        <v xml:space="preserve"> </v>
      </c>
      <c r="Y181" s="162" t="str">
        <f t="shared" si="116"/>
        <v xml:space="preserve"> </v>
      </c>
      <c r="Z181" s="162" t="str">
        <f t="shared" si="105"/>
        <v xml:space="preserve"> </v>
      </c>
      <c r="AA181" s="162" t="str">
        <f t="shared" si="106"/>
        <v xml:space="preserve"> </v>
      </c>
      <c r="AB181" s="162" t="str">
        <f t="shared" si="107"/>
        <v xml:space="preserve"> </v>
      </c>
      <c r="AC181" s="163" t="str">
        <f t="shared" si="108"/>
        <v xml:space="preserve"> </v>
      </c>
      <c r="AD181" s="163" t="str">
        <f t="shared" si="109"/>
        <v xml:space="preserve"> </v>
      </c>
    </row>
    <row r="182" spans="2:49" ht="15" customHeight="1" x14ac:dyDescent="0.25">
      <c r="B182" s="160" t="str">
        <f t="shared" si="120"/>
        <v xml:space="preserve"> </v>
      </c>
      <c r="C182" s="160" t="str">
        <f t="shared" si="95"/>
        <v xml:space="preserve"> </v>
      </c>
      <c r="D182" s="161" t="str">
        <f t="shared" si="110"/>
        <v xml:space="preserve"> </v>
      </c>
      <c r="E182" s="162" t="str">
        <f t="shared" si="121"/>
        <v xml:space="preserve"> </v>
      </c>
      <c r="F182" s="162" t="str">
        <f t="shared" si="96"/>
        <v xml:space="preserve"> </v>
      </c>
      <c r="G182" s="162" t="str">
        <f t="shared" si="117"/>
        <v xml:space="preserve"> </v>
      </c>
      <c r="H182" s="162" t="str">
        <f t="shared" si="97"/>
        <v xml:space="preserve"> </v>
      </c>
      <c r="I182" s="163" t="str">
        <f t="shared" si="118"/>
        <v xml:space="preserve"> </v>
      </c>
      <c r="J182" s="163" t="str">
        <f t="shared" si="119"/>
        <v xml:space="preserve"> </v>
      </c>
      <c r="L182" s="160" t="str">
        <f t="shared" si="111"/>
        <v xml:space="preserve"> </v>
      </c>
      <c r="M182" s="160" t="str">
        <f t="shared" si="98"/>
        <v xml:space="preserve"> </v>
      </c>
      <c r="N182" s="161" t="str">
        <f t="shared" si="112"/>
        <v xml:space="preserve"> </v>
      </c>
      <c r="O182" s="162" t="str">
        <f t="shared" si="113"/>
        <v xml:space="preserve"> </v>
      </c>
      <c r="P182" s="162" t="str">
        <f t="shared" si="99"/>
        <v xml:space="preserve"> </v>
      </c>
      <c r="Q182" s="162" t="str">
        <f t="shared" si="100"/>
        <v xml:space="preserve"> </v>
      </c>
      <c r="R182" s="162" t="str">
        <f t="shared" si="101"/>
        <v xml:space="preserve"> </v>
      </c>
      <c r="S182" s="163" t="str">
        <f t="shared" si="102"/>
        <v xml:space="preserve"> </v>
      </c>
      <c r="T182" s="163" t="str">
        <f t="shared" si="103"/>
        <v xml:space="preserve"> </v>
      </c>
      <c r="V182" s="160" t="str">
        <f t="shared" si="114"/>
        <v xml:space="preserve"> </v>
      </c>
      <c r="W182" s="160" t="str">
        <f t="shared" si="104"/>
        <v xml:space="preserve"> </v>
      </c>
      <c r="X182" s="161" t="str">
        <f t="shared" si="115"/>
        <v xml:space="preserve"> </v>
      </c>
      <c r="Y182" s="162" t="str">
        <f t="shared" si="116"/>
        <v xml:space="preserve"> </v>
      </c>
      <c r="Z182" s="162" t="str">
        <f t="shared" si="105"/>
        <v xml:space="preserve"> </v>
      </c>
      <c r="AA182" s="162" t="str">
        <f t="shared" si="106"/>
        <v xml:space="preserve"> </v>
      </c>
      <c r="AB182" s="162" t="str">
        <f t="shared" si="107"/>
        <v xml:space="preserve"> </v>
      </c>
      <c r="AC182" s="163" t="str">
        <f t="shared" si="108"/>
        <v xml:space="preserve"> </v>
      </c>
      <c r="AD182" s="163" t="str">
        <f t="shared" si="109"/>
        <v xml:space="preserve"> </v>
      </c>
      <c r="AH182" s="168"/>
      <c r="AI182" s="168"/>
      <c r="AO182" s="168"/>
      <c r="AP182" s="168"/>
      <c r="AV182" s="168"/>
      <c r="AW182" s="168"/>
    </row>
    <row r="183" spans="2:49" ht="15" customHeight="1" x14ac:dyDescent="0.25">
      <c r="B183" s="160" t="str">
        <f t="shared" si="120"/>
        <v xml:space="preserve"> </v>
      </c>
      <c r="C183" s="160" t="str">
        <f t="shared" si="95"/>
        <v xml:space="preserve"> </v>
      </c>
      <c r="D183" s="161" t="str">
        <f t="shared" si="110"/>
        <v xml:space="preserve"> </v>
      </c>
      <c r="E183" s="162" t="str">
        <f t="shared" si="121"/>
        <v xml:space="preserve"> </v>
      </c>
      <c r="F183" s="162" t="str">
        <f t="shared" si="96"/>
        <v xml:space="preserve"> </v>
      </c>
      <c r="G183" s="162" t="str">
        <f t="shared" si="117"/>
        <v xml:space="preserve"> </v>
      </c>
      <c r="H183" s="162" t="str">
        <f t="shared" si="97"/>
        <v xml:space="preserve"> </v>
      </c>
      <c r="I183" s="163" t="str">
        <f t="shared" si="118"/>
        <v xml:space="preserve"> </v>
      </c>
      <c r="J183" s="163" t="str">
        <f t="shared" si="119"/>
        <v xml:space="preserve"> </v>
      </c>
      <c r="L183" s="160" t="str">
        <f t="shared" si="111"/>
        <v xml:space="preserve"> </v>
      </c>
      <c r="M183" s="160" t="str">
        <f t="shared" si="98"/>
        <v xml:space="preserve"> </v>
      </c>
      <c r="N183" s="161" t="str">
        <f t="shared" si="112"/>
        <v xml:space="preserve"> </v>
      </c>
      <c r="O183" s="162" t="str">
        <f t="shared" si="113"/>
        <v xml:space="preserve"> </v>
      </c>
      <c r="P183" s="162" t="str">
        <f t="shared" si="99"/>
        <v xml:space="preserve"> </v>
      </c>
      <c r="Q183" s="162" t="str">
        <f t="shared" si="100"/>
        <v xml:space="preserve"> </v>
      </c>
      <c r="R183" s="162" t="str">
        <f t="shared" si="101"/>
        <v xml:space="preserve"> </v>
      </c>
      <c r="S183" s="163" t="str">
        <f t="shared" si="102"/>
        <v xml:space="preserve"> </v>
      </c>
      <c r="T183" s="163" t="str">
        <f t="shared" si="103"/>
        <v xml:space="preserve"> </v>
      </c>
      <c r="V183" s="160" t="str">
        <f t="shared" si="114"/>
        <v xml:space="preserve"> </v>
      </c>
      <c r="W183" s="160" t="str">
        <f t="shared" si="104"/>
        <v xml:space="preserve"> </v>
      </c>
      <c r="X183" s="161" t="str">
        <f t="shared" si="115"/>
        <v xml:space="preserve"> </v>
      </c>
      <c r="Y183" s="162" t="str">
        <f t="shared" si="116"/>
        <v xml:space="preserve"> </v>
      </c>
      <c r="Z183" s="162" t="str">
        <f t="shared" si="105"/>
        <v xml:space="preserve"> </v>
      </c>
      <c r="AA183" s="162" t="str">
        <f t="shared" si="106"/>
        <v xml:space="preserve"> </v>
      </c>
      <c r="AB183" s="162" t="str">
        <f t="shared" si="107"/>
        <v xml:space="preserve"> </v>
      </c>
      <c r="AC183" s="163" t="str">
        <f t="shared" si="108"/>
        <v xml:space="preserve"> </v>
      </c>
      <c r="AD183" s="163" t="str">
        <f t="shared" si="109"/>
        <v xml:space="preserve"> </v>
      </c>
    </row>
    <row r="184" spans="2:49" ht="15" customHeight="1" x14ac:dyDescent="0.25">
      <c r="B184" s="164" t="str">
        <f t="shared" si="120"/>
        <v xml:space="preserve"> </v>
      </c>
      <c r="C184" s="164" t="str">
        <f t="shared" si="95"/>
        <v xml:space="preserve"> </v>
      </c>
      <c r="D184" s="165" t="str">
        <f t="shared" si="110"/>
        <v xml:space="preserve"> </v>
      </c>
      <c r="E184" s="166" t="str">
        <f t="shared" si="121"/>
        <v xml:space="preserve"> </v>
      </c>
      <c r="F184" s="166" t="str">
        <f t="shared" si="96"/>
        <v xml:space="preserve"> </v>
      </c>
      <c r="G184" s="166" t="str">
        <f t="shared" si="117"/>
        <v xml:space="preserve"> </v>
      </c>
      <c r="H184" s="166" t="str">
        <f t="shared" si="97"/>
        <v xml:space="preserve"> </v>
      </c>
      <c r="I184" s="167" t="str">
        <f t="shared" si="118"/>
        <v xml:space="preserve"> </v>
      </c>
      <c r="J184" s="167" t="str">
        <f t="shared" si="119"/>
        <v xml:space="preserve"> </v>
      </c>
      <c r="L184" s="164" t="str">
        <f t="shared" si="111"/>
        <v xml:space="preserve"> </v>
      </c>
      <c r="M184" s="164" t="str">
        <f t="shared" si="98"/>
        <v xml:space="preserve"> </v>
      </c>
      <c r="N184" s="165" t="str">
        <f t="shared" si="112"/>
        <v xml:space="preserve"> </v>
      </c>
      <c r="O184" s="166" t="str">
        <f t="shared" si="113"/>
        <v xml:space="preserve"> </v>
      </c>
      <c r="P184" s="166" t="str">
        <f t="shared" si="99"/>
        <v xml:space="preserve"> </v>
      </c>
      <c r="Q184" s="166" t="str">
        <f t="shared" si="100"/>
        <v xml:space="preserve"> </v>
      </c>
      <c r="R184" s="166" t="str">
        <f t="shared" si="101"/>
        <v xml:space="preserve"> </v>
      </c>
      <c r="S184" s="167" t="str">
        <f t="shared" si="102"/>
        <v xml:space="preserve"> </v>
      </c>
      <c r="T184" s="167" t="str">
        <f t="shared" si="103"/>
        <v xml:space="preserve"> </v>
      </c>
      <c r="V184" s="164" t="str">
        <f t="shared" si="114"/>
        <v xml:space="preserve"> </v>
      </c>
      <c r="W184" s="164" t="str">
        <f t="shared" si="104"/>
        <v xml:space="preserve"> </v>
      </c>
      <c r="X184" s="165" t="str">
        <f t="shared" si="115"/>
        <v xml:space="preserve"> </v>
      </c>
      <c r="Y184" s="166" t="str">
        <f t="shared" si="116"/>
        <v xml:space="preserve"> </v>
      </c>
      <c r="Z184" s="166" t="str">
        <f t="shared" si="105"/>
        <v xml:space="preserve"> </v>
      </c>
      <c r="AA184" s="166" t="str">
        <f t="shared" si="106"/>
        <v xml:space="preserve"> </v>
      </c>
      <c r="AB184" s="166" t="str">
        <f t="shared" si="107"/>
        <v xml:space="preserve"> </v>
      </c>
      <c r="AC184" s="167" t="str">
        <f t="shared" si="108"/>
        <v xml:space="preserve"> </v>
      </c>
      <c r="AD184" s="167" t="str">
        <f t="shared" si="109"/>
        <v xml:space="preserve"> </v>
      </c>
      <c r="AH184" s="149" t="str">
        <f>+IF(AH183&gt;0,10,"")</f>
        <v/>
      </c>
      <c r="AO184" s="149" t="str">
        <f>+IF(AO183&gt;0,10,"")</f>
        <v/>
      </c>
      <c r="AV184" s="149" t="str">
        <f>+IF(AV183&gt;0,10,"")</f>
        <v/>
      </c>
    </row>
    <row r="185" spans="2:49" ht="15" customHeight="1" x14ac:dyDescent="0.25">
      <c r="B185" s="156" t="str">
        <f t="shared" si="120"/>
        <v xml:space="preserve"> </v>
      </c>
      <c r="C185" s="156" t="str">
        <f t="shared" si="95"/>
        <v xml:space="preserve"> </v>
      </c>
      <c r="D185" s="157" t="str">
        <f t="shared" si="110"/>
        <v xml:space="preserve"> </v>
      </c>
      <c r="E185" s="158" t="str">
        <f t="shared" si="121"/>
        <v xml:space="preserve"> </v>
      </c>
      <c r="F185" s="158" t="str">
        <f t="shared" si="96"/>
        <v xml:space="preserve"> </v>
      </c>
      <c r="G185" s="158" t="str">
        <f t="shared" si="117"/>
        <v xml:space="preserve"> </v>
      </c>
      <c r="H185" s="158" t="str">
        <f t="shared" si="97"/>
        <v xml:space="preserve"> </v>
      </c>
      <c r="I185" s="159" t="str">
        <f t="shared" si="118"/>
        <v xml:space="preserve"> </v>
      </c>
      <c r="J185" s="159" t="str">
        <f t="shared" si="119"/>
        <v xml:space="preserve"> </v>
      </c>
      <c r="L185" s="156" t="str">
        <f t="shared" si="111"/>
        <v xml:space="preserve"> </v>
      </c>
      <c r="M185" s="156" t="str">
        <f t="shared" si="98"/>
        <v xml:space="preserve"> </v>
      </c>
      <c r="N185" s="157" t="str">
        <f t="shared" si="112"/>
        <v xml:space="preserve"> </v>
      </c>
      <c r="O185" s="158" t="str">
        <f t="shared" si="113"/>
        <v xml:space="preserve"> </v>
      </c>
      <c r="P185" s="158" t="str">
        <f t="shared" si="99"/>
        <v xml:space="preserve"> </v>
      </c>
      <c r="Q185" s="158" t="str">
        <f t="shared" si="100"/>
        <v xml:space="preserve"> </v>
      </c>
      <c r="R185" s="158" t="str">
        <f t="shared" si="101"/>
        <v xml:space="preserve"> </v>
      </c>
      <c r="S185" s="159" t="str">
        <f t="shared" si="102"/>
        <v xml:space="preserve"> </v>
      </c>
      <c r="T185" s="159" t="str">
        <f t="shared" si="103"/>
        <v xml:space="preserve"> </v>
      </c>
      <c r="V185" s="156" t="str">
        <f t="shared" si="114"/>
        <v xml:space="preserve"> </v>
      </c>
      <c r="W185" s="156" t="str">
        <f t="shared" si="104"/>
        <v xml:space="preserve"> </v>
      </c>
      <c r="X185" s="157" t="str">
        <f t="shared" si="115"/>
        <v xml:space="preserve"> </v>
      </c>
      <c r="Y185" s="158" t="str">
        <f t="shared" si="116"/>
        <v xml:space="preserve"> </v>
      </c>
      <c r="Z185" s="158" t="str">
        <f t="shared" si="105"/>
        <v xml:space="preserve"> </v>
      </c>
      <c r="AA185" s="158" t="str">
        <f t="shared" si="106"/>
        <v xml:space="preserve"> </v>
      </c>
      <c r="AB185" s="158" t="str">
        <f t="shared" si="107"/>
        <v xml:space="preserve"> </v>
      </c>
      <c r="AC185" s="159" t="str">
        <f t="shared" si="108"/>
        <v xml:space="preserve"> </v>
      </c>
      <c r="AD185" s="159" t="str">
        <f t="shared" si="109"/>
        <v xml:space="preserve"> </v>
      </c>
    </row>
    <row r="186" spans="2:49" ht="15" customHeight="1" x14ac:dyDescent="0.25">
      <c r="B186" s="160" t="str">
        <f t="shared" si="120"/>
        <v xml:space="preserve"> </v>
      </c>
      <c r="C186" s="160" t="str">
        <f t="shared" si="95"/>
        <v xml:space="preserve"> </v>
      </c>
      <c r="D186" s="161" t="str">
        <f t="shared" si="110"/>
        <v xml:space="preserve"> </v>
      </c>
      <c r="E186" s="162" t="str">
        <f t="shared" si="121"/>
        <v xml:space="preserve"> </v>
      </c>
      <c r="F186" s="162" t="str">
        <f t="shared" si="96"/>
        <v xml:space="preserve"> </v>
      </c>
      <c r="G186" s="162" t="str">
        <f t="shared" si="117"/>
        <v xml:space="preserve"> </v>
      </c>
      <c r="H186" s="162" t="str">
        <f t="shared" si="97"/>
        <v xml:space="preserve"> </v>
      </c>
      <c r="I186" s="163" t="str">
        <f t="shared" si="118"/>
        <v xml:space="preserve"> </v>
      </c>
      <c r="J186" s="163" t="str">
        <f t="shared" si="119"/>
        <v xml:space="preserve"> </v>
      </c>
      <c r="L186" s="160" t="str">
        <f t="shared" si="111"/>
        <v xml:space="preserve"> </v>
      </c>
      <c r="M186" s="160" t="str">
        <f t="shared" si="98"/>
        <v xml:space="preserve"> </v>
      </c>
      <c r="N186" s="161" t="str">
        <f t="shared" si="112"/>
        <v xml:space="preserve"> </v>
      </c>
      <c r="O186" s="162" t="str">
        <f t="shared" si="113"/>
        <v xml:space="preserve"> </v>
      </c>
      <c r="P186" s="162" t="str">
        <f t="shared" si="99"/>
        <v xml:space="preserve"> </v>
      </c>
      <c r="Q186" s="162" t="str">
        <f t="shared" si="100"/>
        <v xml:space="preserve"> </v>
      </c>
      <c r="R186" s="162" t="str">
        <f t="shared" si="101"/>
        <v xml:space="preserve"> </v>
      </c>
      <c r="S186" s="163" t="str">
        <f t="shared" si="102"/>
        <v xml:space="preserve"> </v>
      </c>
      <c r="T186" s="163" t="str">
        <f t="shared" si="103"/>
        <v xml:space="preserve"> </v>
      </c>
      <c r="V186" s="160" t="str">
        <f t="shared" si="114"/>
        <v xml:space="preserve"> </v>
      </c>
      <c r="W186" s="160" t="str">
        <f t="shared" si="104"/>
        <v xml:space="preserve"> </v>
      </c>
      <c r="X186" s="161" t="str">
        <f t="shared" si="115"/>
        <v xml:space="preserve"> </v>
      </c>
      <c r="Y186" s="162" t="str">
        <f t="shared" si="116"/>
        <v xml:space="preserve"> </v>
      </c>
      <c r="Z186" s="162" t="str">
        <f t="shared" si="105"/>
        <v xml:space="preserve"> </v>
      </c>
      <c r="AA186" s="162" t="str">
        <f t="shared" si="106"/>
        <v xml:space="preserve"> </v>
      </c>
      <c r="AB186" s="162" t="str">
        <f t="shared" si="107"/>
        <v xml:space="preserve"> </v>
      </c>
      <c r="AC186" s="163" t="str">
        <f t="shared" si="108"/>
        <v xml:space="preserve"> </v>
      </c>
      <c r="AD186" s="163" t="str">
        <f t="shared" si="109"/>
        <v xml:space="preserve"> </v>
      </c>
    </row>
    <row r="187" spans="2:49" ht="15" customHeight="1" x14ac:dyDescent="0.25">
      <c r="B187" s="160" t="str">
        <f t="shared" si="120"/>
        <v xml:space="preserve"> </v>
      </c>
      <c r="C187" s="160" t="str">
        <f t="shared" si="95"/>
        <v xml:space="preserve"> </v>
      </c>
      <c r="D187" s="161" t="str">
        <f t="shared" si="110"/>
        <v xml:space="preserve"> </v>
      </c>
      <c r="E187" s="162" t="str">
        <f t="shared" si="121"/>
        <v xml:space="preserve"> </v>
      </c>
      <c r="F187" s="162" t="str">
        <f t="shared" si="96"/>
        <v xml:space="preserve"> </v>
      </c>
      <c r="G187" s="162" t="str">
        <f t="shared" si="117"/>
        <v xml:space="preserve"> </v>
      </c>
      <c r="H187" s="162" t="str">
        <f t="shared" si="97"/>
        <v xml:space="preserve"> </v>
      </c>
      <c r="I187" s="163" t="str">
        <f t="shared" si="118"/>
        <v xml:space="preserve"> </v>
      </c>
      <c r="J187" s="163" t="str">
        <f t="shared" si="119"/>
        <v xml:space="preserve"> </v>
      </c>
      <c r="L187" s="160" t="str">
        <f t="shared" si="111"/>
        <v xml:space="preserve"> </v>
      </c>
      <c r="M187" s="160" t="str">
        <f t="shared" si="98"/>
        <v xml:space="preserve"> </v>
      </c>
      <c r="N187" s="161" t="str">
        <f t="shared" si="112"/>
        <v xml:space="preserve"> </v>
      </c>
      <c r="O187" s="162" t="str">
        <f t="shared" si="113"/>
        <v xml:space="preserve"> </v>
      </c>
      <c r="P187" s="162" t="str">
        <f t="shared" si="99"/>
        <v xml:space="preserve"> </v>
      </c>
      <c r="Q187" s="162" t="str">
        <f t="shared" si="100"/>
        <v xml:space="preserve"> </v>
      </c>
      <c r="R187" s="162" t="str">
        <f t="shared" si="101"/>
        <v xml:space="preserve"> </v>
      </c>
      <c r="S187" s="163" t="str">
        <f t="shared" si="102"/>
        <v xml:space="preserve"> </v>
      </c>
      <c r="T187" s="163" t="str">
        <f t="shared" si="103"/>
        <v xml:space="preserve"> </v>
      </c>
      <c r="V187" s="160" t="str">
        <f t="shared" si="114"/>
        <v xml:space="preserve"> </v>
      </c>
      <c r="W187" s="160" t="str">
        <f t="shared" si="104"/>
        <v xml:space="preserve"> </v>
      </c>
      <c r="X187" s="161" t="str">
        <f t="shared" si="115"/>
        <v xml:space="preserve"> </v>
      </c>
      <c r="Y187" s="162" t="str">
        <f t="shared" si="116"/>
        <v xml:space="preserve"> </v>
      </c>
      <c r="Z187" s="162" t="str">
        <f t="shared" si="105"/>
        <v xml:space="preserve"> </v>
      </c>
      <c r="AA187" s="162" t="str">
        <f t="shared" si="106"/>
        <v xml:space="preserve"> </v>
      </c>
      <c r="AB187" s="162" t="str">
        <f t="shared" si="107"/>
        <v xml:space="preserve"> </v>
      </c>
      <c r="AC187" s="163" t="str">
        <f t="shared" si="108"/>
        <v xml:space="preserve"> </v>
      </c>
      <c r="AD187" s="163" t="str">
        <f t="shared" si="109"/>
        <v xml:space="preserve"> </v>
      </c>
      <c r="AH187" s="168"/>
      <c r="AI187" s="168"/>
      <c r="AO187" s="168"/>
      <c r="AP187" s="168"/>
      <c r="AV187" s="168"/>
      <c r="AW187" s="168"/>
    </row>
    <row r="188" spans="2:49" ht="15" customHeight="1" x14ac:dyDescent="0.25">
      <c r="B188" s="160" t="str">
        <f t="shared" si="120"/>
        <v xml:space="preserve"> </v>
      </c>
      <c r="C188" s="160" t="str">
        <f t="shared" si="95"/>
        <v xml:space="preserve"> </v>
      </c>
      <c r="D188" s="161" t="str">
        <f t="shared" si="110"/>
        <v xml:space="preserve"> </v>
      </c>
      <c r="E188" s="162" t="str">
        <f t="shared" si="121"/>
        <v xml:space="preserve"> </v>
      </c>
      <c r="F188" s="162" t="str">
        <f t="shared" si="96"/>
        <v xml:space="preserve"> </v>
      </c>
      <c r="G188" s="162" t="str">
        <f t="shared" si="117"/>
        <v xml:space="preserve"> </v>
      </c>
      <c r="H188" s="162" t="str">
        <f t="shared" si="97"/>
        <v xml:space="preserve"> </v>
      </c>
      <c r="I188" s="163" t="str">
        <f t="shared" si="118"/>
        <v xml:space="preserve"> </v>
      </c>
      <c r="J188" s="163" t="str">
        <f t="shared" si="119"/>
        <v xml:space="preserve"> </v>
      </c>
      <c r="L188" s="160" t="str">
        <f t="shared" si="111"/>
        <v xml:space="preserve"> </v>
      </c>
      <c r="M188" s="160" t="str">
        <f t="shared" si="98"/>
        <v xml:space="preserve"> </v>
      </c>
      <c r="N188" s="161" t="str">
        <f t="shared" si="112"/>
        <v xml:space="preserve"> </v>
      </c>
      <c r="O188" s="162" t="str">
        <f t="shared" si="113"/>
        <v xml:space="preserve"> </v>
      </c>
      <c r="P188" s="162" t="str">
        <f t="shared" si="99"/>
        <v xml:space="preserve"> </v>
      </c>
      <c r="Q188" s="162" t="str">
        <f t="shared" si="100"/>
        <v xml:space="preserve"> </v>
      </c>
      <c r="R188" s="162" t="str">
        <f t="shared" si="101"/>
        <v xml:space="preserve"> </v>
      </c>
      <c r="S188" s="163" t="str">
        <f t="shared" si="102"/>
        <v xml:space="preserve"> </v>
      </c>
      <c r="T188" s="163" t="str">
        <f t="shared" si="103"/>
        <v xml:space="preserve"> </v>
      </c>
      <c r="V188" s="160" t="str">
        <f t="shared" si="114"/>
        <v xml:space="preserve"> </v>
      </c>
      <c r="W188" s="160" t="str">
        <f t="shared" si="104"/>
        <v xml:space="preserve"> </v>
      </c>
      <c r="X188" s="161" t="str">
        <f t="shared" si="115"/>
        <v xml:space="preserve"> </v>
      </c>
      <c r="Y188" s="162" t="str">
        <f t="shared" si="116"/>
        <v xml:space="preserve"> </v>
      </c>
      <c r="Z188" s="162" t="str">
        <f t="shared" si="105"/>
        <v xml:space="preserve"> </v>
      </c>
      <c r="AA188" s="162" t="str">
        <f t="shared" si="106"/>
        <v xml:space="preserve"> </v>
      </c>
      <c r="AB188" s="162" t="str">
        <f t="shared" si="107"/>
        <v xml:space="preserve"> </v>
      </c>
      <c r="AC188" s="163" t="str">
        <f t="shared" si="108"/>
        <v xml:space="preserve"> </v>
      </c>
      <c r="AD188" s="163" t="str">
        <f t="shared" si="109"/>
        <v xml:space="preserve"> </v>
      </c>
    </row>
    <row r="189" spans="2:49" ht="15" customHeight="1" x14ac:dyDescent="0.25">
      <c r="B189" s="164" t="str">
        <f t="shared" si="120"/>
        <v xml:space="preserve"> </v>
      </c>
      <c r="C189" s="164" t="str">
        <f t="shared" si="95"/>
        <v xml:space="preserve"> </v>
      </c>
      <c r="D189" s="165" t="str">
        <f t="shared" si="110"/>
        <v xml:space="preserve"> </v>
      </c>
      <c r="E189" s="166" t="str">
        <f t="shared" si="121"/>
        <v xml:space="preserve"> </v>
      </c>
      <c r="F189" s="166" t="str">
        <f t="shared" si="96"/>
        <v xml:space="preserve"> </v>
      </c>
      <c r="G189" s="166" t="str">
        <f t="shared" si="117"/>
        <v xml:space="preserve"> </v>
      </c>
      <c r="H189" s="166" t="str">
        <f t="shared" si="97"/>
        <v xml:space="preserve"> </v>
      </c>
      <c r="I189" s="167" t="str">
        <f t="shared" si="118"/>
        <v xml:space="preserve"> </v>
      </c>
      <c r="J189" s="167" t="str">
        <f t="shared" si="119"/>
        <v xml:space="preserve"> </v>
      </c>
      <c r="L189" s="164" t="str">
        <f t="shared" si="111"/>
        <v xml:space="preserve"> </v>
      </c>
      <c r="M189" s="164" t="str">
        <f t="shared" si="98"/>
        <v xml:space="preserve"> </v>
      </c>
      <c r="N189" s="165" t="str">
        <f t="shared" si="112"/>
        <v xml:space="preserve"> </v>
      </c>
      <c r="O189" s="166" t="str">
        <f t="shared" si="113"/>
        <v xml:space="preserve"> </v>
      </c>
      <c r="P189" s="166" t="str">
        <f t="shared" si="99"/>
        <v xml:space="preserve"> </v>
      </c>
      <c r="Q189" s="166" t="str">
        <f t="shared" si="100"/>
        <v xml:space="preserve"> </v>
      </c>
      <c r="R189" s="166" t="str">
        <f t="shared" si="101"/>
        <v xml:space="preserve"> </v>
      </c>
      <c r="S189" s="167" t="str">
        <f t="shared" si="102"/>
        <v xml:space="preserve"> </v>
      </c>
      <c r="T189" s="167" t="str">
        <f t="shared" si="103"/>
        <v xml:space="preserve"> </v>
      </c>
      <c r="V189" s="164" t="str">
        <f t="shared" si="114"/>
        <v xml:space="preserve"> </v>
      </c>
      <c r="W189" s="164" t="str">
        <f t="shared" si="104"/>
        <v xml:space="preserve"> </v>
      </c>
      <c r="X189" s="165" t="str">
        <f t="shared" si="115"/>
        <v xml:space="preserve"> </v>
      </c>
      <c r="Y189" s="166" t="str">
        <f t="shared" si="116"/>
        <v xml:space="preserve"> </v>
      </c>
      <c r="Z189" s="166" t="str">
        <f t="shared" si="105"/>
        <v xml:space="preserve"> </v>
      </c>
      <c r="AA189" s="166" t="str">
        <f t="shared" si="106"/>
        <v xml:space="preserve"> </v>
      </c>
      <c r="AB189" s="166" t="str">
        <f t="shared" si="107"/>
        <v xml:space="preserve"> </v>
      </c>
      <c r="AC189" s="167" t="str">
        <f t="shared" si="108"/>
        <v xml:space="preserve"> </v>
      </c>
      <c r="AD189" s="167" t="str">
        <f t="shared" si="109"/>
        <v xml:space="preserve"> </v>
      </c>
      <c r="AH189" s="149" t="str">
        <f>+IF(AH188&gt;0,10,"")</f>
        <v/>
      </c>
      <c r="AO189" s="149" t="str">
        <f>+IF(AO188&gt;0,10,"")</f>
        <v/>
      </c>
      <c r="AV189" s="149" t="str">
        <f>+IF(AV188&gt;0,10,"")</f>
        <v/>
      </c>
    </row>
    <row r="190" spans="2:49" ht="15" customHeight="1" x14ac:dyDescent="0.25">
      <c r="B190" s="156" t="str">
        <f t="shared" si="120"/>
        <v xml:space="preserve"> </v>
      </c>
      <c r="C190" s="156" t="str">
        <f t="shared" si="95"/>
        <v xml:space="preserve"> </v>
      </c>
      <c r="D190" s="157" t="str">
        <f t="shared" si="110"/>
        <v xml:space="preserve"> </v>
      </c>
      <c r="E190" s="158" t="str">
        <f t="shared" si="121"/>
        <v xml:space="preserve"> </v>
      </c>
      <c r="F190" s="158" t="str">
        <f t="shared" si="96"/>
        <v xml:space="preserve"> </v>
      </c>
      <c r="G190" s="158" t="str">
        <f t="shared" si="117"/>
        <v xml:space="preserve"> </v>
      </c>
      <c r="H190" s="158" t="str">
        <f t="shared" si="97"/>
        <v xml:space="preserve"> </v>
      </c>
      <c r="I190" s="159" t="str">
        <f t="shared" si="118"/>
        <v xml:space="preserve"> </v>
      </c>
      <c r="J190" s="159" t="str">
        <f t="shared" si="119"/>
        <v xml:space="preserve"> </v>
      </c>
      <c r="L190" s="156" t="str">
        <f t="shared" si="111"/>
        <v xml:space="preserve"> </v>
      </c>
      <c r="M190" s="156" t="str">
        <f t="shared" si="98"/>
        <v xml:space="preserve"> </v>
      </c>
      <c r="N190" s="157" t="str">
        <f t="shared" si="112"/>
        <v xml:space="preserve"> </v>
      </c>
      <c r="O190" s="158" t="str">
        <f t="shared" si="113"/>
        <v xml:space="preserve"> </v>
      </c>
      <c r="P190" s="158" t="str">
        <f t="shared" si="99"/>
        <v xml:space="preserve"> </v>
      </c>
      <c r="Q190" s="158" t="str">
        <f t="shared" si="100"/>
        <v xml:space="preserve"> </v>
      </c>
      <c r="R190" s="158" t="str">
        <f t="shared" si="101"/>
        <v xml:space="preserve"> </v>
      </c>
      <c r="S190" s="159" t="str">
        <f t="shared" si="102"/>
        <v xml:space="preserve"> </v>
      </c>
      <c r="T190" s="159" t="str">
        <f t="shared" si="103"/>
        <v xml:space="preserve"> </v>
      </c>
      <c r="V190" s="156" t="str">
        <f t="shared" si="114"/>
        <v xml:space="preserve"> </v>
      </c>
      <c r="W190" s="156" t="str">
        <f t="shared" si="104"/>
        <v xml:space="preserve"> </v>
      </c>
      <c r="X190" s="157" t="str">
        <f t="shared" si="115"/>
        <v xml:space="preserve"> </v>
      </c>
      <c r="Y190" s="158" t="str">
        <f t="shared" si="116"/>
        <v xml:space="preserve"> </v>
      </c>
      <c r="Z190" s="158" t="str">
        <f t="shared" si="105"/>
        <v xml:space="preserve"> </v>
      </c>
      <c r="AA190" s="158" t="str">
        <f t="shared" si="106"/>
        <v xml:space="preserve"> </v>
      </c>
      <c r="AB190" s="158" t="str">
        <f t="shared" si="107"/>
        <v xml:space="preserve"> </v>
      </c>
      <c r="AC190" s="159" t="str">
        <f t="shared" si="108"/>
        <v xml:space="preserve"> </v>
      </c>
      <c r="AD190" s="159" t="str">
        <f t="shared" si="109"/>
        <v xml:space="preserve"> </v>
      </c>
    </row>
    <row r="191" spans="2:49" ht="15" customHeight="1" x14ac:dyDescent="0.25">
      <c r="B191" s="160" t="str">
        <f t="shared" si="120"/>
        <v xml:space="preserve"> </v>
      </c>
      <c r="C191" s="160" t="str">
        <f t="shared" si="95"/>
        <v xml:space="preserve"> </v>
      </c>
      <c r="D191" s="161" t="str">
        <f t="shared" si="110"/>
        <v xml:space="preserve"> </v>
      </c>
      <c r="E191" s="162" t="str">
        <f t="shared" si="121"/>
        <v xml:space="preserve"> </v>
      </c>
      <c r="F191" s="162" t="str">
        <f t="shared" si="96"/>
        <v xml:space="preserve"> </v>
      </c>
      <c r="G191" s="162" t="str">
        <f t="shared" si="117"/>
        <v xml:space="preserve"> </v>
      </c>
      <c r="H191" s="162" t="str">
        <f t="shared" si="97"/>
        <v xml:space="preserve"> </v>
      </c>
      <c r="I191" s="163" t="str">
        <f t="shared" si="118"/>
        <v xml:space="preserve"> </v>
      </c>
      <c r="J191" s="163" t="str">
        <f t="shared" si="119"/>
        <v xml:space="preserve"> </v>
      </c>
      <c r="L191" s="160" t="str">
        <f t="shared" si="111"/>
        <v xml:space="preserve"> </v>
      </c>
      <c r="M191" s="160" t="str">
        <f t="shared" si="98"/>
        <v xml:space="preserve"> </v>
      </c>
      <c r="N191" s="161" t="str">
        <f t="shared" si="112"/>
        <v xml:space="preserve"> </v>
      </c>
      <c r="O191" s="162" t="str">
        <f t="shared" si="113"/>
        <v xml:space="preserve"> </v>
      </c>
      <c r="P191" s="162" t="str">
        <f t="shared" si="99"/>
        <v xml:space="preserve"> </v>
      </c>
      <c r="Q191" s="162" t="str">
        <f t="shared" si="100"/>
        <v xml:space="preserve"> </v>
      </c>
      <c r="R191" s="162" t="str">
        <f t="shared" si="101"/>
        <v xml:space="preserve"> </v>
      </c>
      <c r="S191" s="163" t="str">
        <f t="shared" si="102"/>
        <v xml:space="preserve"> </v>
      </c>
      <c r="T191" s="163" t="str">
        <f t="shared" si="103"/>
        <v xml:space="preserve"> </v>
      </c>
      <c r="V191" s="160" t="str">
        <f t="shared" si="114"/>
        <v xml:space="preserve"> </v>
      </c>
      <c r="W191" s="160" t="str">
        <f t="shared" si="104"/>
        <v xml:space="preserve"> </v>
      </c>
      <c r="X191" s="161" t="str">
        <f t="shared" si="115"/>
        <v xml:space="preserve"> </v>
      </c>
      <c r="Y191" s="162" t="str">
        <f t="shared" si="116"/>
        <v xml:space="preserve"> </v>
      </c>
      <c r="Z191" s="162" t="str">
        <f t="shared" si="105"/>
        <v xml:space="preserve"> </v>
      </c>
      <c r="AA191" s="162" t="str">
        <f t="shared" si="106"/>
        <v xml:space="preserve"> </v>
      </c>
      <c r="AB191" s="162" t="str">
        <f t="shared" si="107"/>
        <v xml:space="preserve"> </v>
      </c>
      <c r="AC191" s="163" t="str">
        <f t="shared" si="108"/>
        <v xml:space="preserve"> </v>
      </c>
      <c r="AD191" s="163" t="str">
        <f t="shared" si="109"/>
        <v xml:space="preserve"> </v>
      </c>
    </row>
    <row r="192" spans="2:49" ht="15" customHeight="1" x14ac:dyDescent="0.25">
      <c r="B192" s="160" t="str">
        <f t="shared" si="120"/>
        <v xml:space="preserve"> </v>
      </c>
      <c r="C192" s="160" t="str">
        <f t="shared" si="95"/>
        <v xml:space="preserve"> </v>
      </c>
      <c r="D192" s="161" t="str">
        <f t="shared" si="110"/>
        <v xml:space="preserve"> </v>
      </c>
      <c r="E192" s="162" t="str">
        <f t="shared" si="121"/>
        <v xml:space="preserve"> </v>
      </c>
      <c r="F192" s="162" t="str">
        <f t="shared" si="96"/>
        <v xml:space="preserve"> </v>
      </c>
      <c r="G192" s="162" t="str">
        <f t="shared" si="117"/>
        <v xml:space="preserve"> </v>
      </c>
      <c r="H192" s="162" t="str">
        <f t="shared" si="97"/>
        <v xml:space="preserve"> </v>
      </c>
      <c r="I192" s="163" t="str">
        <f t="shared" si="118"/>
        <v xml:space="preserve"> </v>
      </c>
      <c r="J192" s="163" t="str">
        <f t="shared" si="119"/>
        <v xml:space="preserve"> </v>
      </c>
      <c r="L192" s="160" t="str">
        <f t="shared" si="111"/>
        <v xml:space="preserve"> </v>
      </c>
      <c r="M192" s="160" t="str">
        <f t="shared" si="98"/>
        <v xml:space="preserve"> </v>
      </c>
      <c r="N192" s="161" t="str">
        <f t="shared" si="112"/>
        <v xml:space="preserve"> </v>
      </c>
      <c r="O192" s="162" t="str">
        <f t="shared" si="113"/>
        <v xml:space="preserve"> </v>
      </c>
      <c r="P192" s="162" t="str">
        <f t="shared" si="99"/>
        <v xml:space="preserve"> </v>
      </c>
      <c r="Q192" s="162" t="str">
        <f t="shared" si="100"/>
        <v xml:space="preserve"> </v>
      </c>
      <c r="R192" s="162" t="str">
        <f t="shared" si="101"/>
        <v xml:space="preserve"> </v>
      </c>
      <c r="S192" s="163" t="str">
        <f t="shared" si="102"/>
        <v xml:space="preserve"> </v>
      </c>
      <c r="T192" s="163" t="str">
        <f t="shared" si="103"/>
        <v xml:space="preserve"> </v>
      </c>
      <c r="V192" s="160" t="str">
        <f t="shared" si="114"/>
        <v xml:space="preserve"> </v>
      </c>
      <c r="W192" s="160" t="str">
        <f t="shared" si="104"/>
        <v xml:space="preserve"> </v>
      </c>
      <c r="X192" s="161" t="str">
        <f t="shared" si="115"/>
        <v xml:space="preserve"> </v>
      </c>
      <c r="Y192" s="162" t="str">
        <f t="shared" si="116"/>
        <v xml:space="preserve"> </v>
      </c>
      <c r="Z192" s="162" t="str">
        <f t="shared" si="105"/>
        <v xml:space="preserve"> </v>
      </c>
      <c r="AA192" s="162" t="str">
        <f t="shared" si="106"/>
        <v xml:space="preserve"> </v>
      </c>
      <c r="AB192" s="162" t="str">
        <f t="shared" si="107"/>
        <v xml:space="preserve"> </v>
      </c>
      <c r="AC192" s="163" t="str">
        <f t="shared" si="108"/>
        <v xml:space="preserve"> </v>
      </c>
      <c r="AD192" s="163" t="str">
        <f t="shared" si="109"/>
        <v xml:space="preserve"> </v>
      </c>
      <c r="AH192" s="168"/>
      <c r="AI192" s="168"/>
      <c r="AO192" s="168"/>
      <c r="AP192" s="168"/>
      <c r="AV192" s="168"/>
      <c r="AW192" s="168"/>
    </row>
    <row r="193" spans="2:49" ht="15" customHeight="1" x14ac:dyDescent="0.25">
      <c r="B193" s="160" t="str">
        <f t="shared" si="120"/>
        <v xml:space="preserve"> </v>
      </c>
      <c r="C193" s="160" t="str">
        <f t="shared" si="95"/>
        <v xml:space="preserve"> </v>
      </c>
      <c r="D193" s="161" t="str">
        <f t="shared" si="110"/>
        <v xml:space="preserve"> </v>
      </c>
      <c r="E193" s="162" t="str">
        <f t="shared" si="121"/>
        <v xml:space="preserve"> </v>
      </c>
      <c r="F193" s="162" t="str">
        <f t="shared" si="96"/>
        <v xml:space="preserve"> </v>
      </c>
      <c r="G193" s="162" t="str">
        <f t="shared" si="117"/>
        <v xml:space="preserve"> </v>
      </c>
      <c r="H193" s="162" t="str">
        <f t="shared" si="97"/>
        <v xml:space="preserve"> </v>
      </c>
      <c r="I193" s="163" t="str">
        <f t="shared" si="118"/>
        <v xml:space="preserve"> </v>
      </c>
      <c r="J193" s="163" t="str">
        <f t="shared" si="119"/>
        <v xml:space="preserve"> </v>
      </c>
      <c r="L193" s="160" t="str">
        <f t="shared" si="111"/>
        <v xml:space="preserve"> </v>
      </c>
      <c r="M193" s="160" t="str">
        <f t="shared" si="98"/>
        <v xml:space="preserve"> </v>
      </c>
      <c r="N193" s="161" t="str">
        <f t="shared" si="112"/>
        <v xml:space="preserve"> </v>
      </c>
      <c r="O193" s="162" t="str">
        <f t="shared" si="113"/>
        <v xml:space="preserve"> </v>
      </c>
      <c r="P193" s="162" t="str">
        <f t="shared" si="99"/>
        <v xml:space="preserve"> </v>
      </c>
      <c r="Q193" s="162" t="str">
        <f t="shared" si="100"/>
        <v xml:space="preserve"> </v>
      </c>
      <c r="R193" s="162" t="str">
        <f t="shared" si="101"/>
        <v xml:space="preserve"> </v>
      </c>
      <c r="S193" s="163" t="str">
        <f t="shared" si="102"/>
        <v xml:space="preserve"> </v>
      </c>
      <c r="T193" s="163" t="str">
        <f t="shared" si="103"/>
        <v xml:space="preserve"> </v>
      </c>
      <c r="V193" s="160" t="str">
        <f t="shared" si="114"/>
        <v xml:space="preserve"> </v>
      </c>
      <c r="W193" s="160" t="str">
        <f t="shared" si="104"/>
        <v xml:space="preserve"> </v>
      </c>
      <c r="X193" s="161" t="str">
        <f t="shared" si="115"/>
        <v xml:space="preserve"> </v>
      </c>
      <c r="Y193" s="162" t="str">
        <f t="shared" si="116"/>
        <v xml:space="preserve"> </v>
      </c>
      <c r="Z193" s="162" t="str">
        <f t="shared" si="105"/>
        <v xml:space="preserve"> </v>
      </c>
      <c r="AA193" s="162" t="str">
        <f t="shared" si="106"/>
        <v xml:space="preserve"> </v>
      </c>
      <c r="AB193" s="162" t="str">
        <f t="shared" si="107"/>
        <v xml:space="preserve"> </v>
      </c>
      <c r="AC193" s="163" t="str">
        <f t="shared" si="108"/>
        <v xml:space="preserve"> </v>
      </c>
      <c r="AD193" s="163" t="str">
        <f t="shared" si="109"/>
        <v xml:space="preserve"> </v>
      </c>
    </row>
    <row r="194" spans="2:49" ht="15" customHeight="1" x14ac:dyDescent="0.25">
      <c r="B194" s="164" t="str">
        <f t="shared" si="120"/>
        <v xml:space="preserve"> </v>
      </c>
      <c r="C194" s="164" t="str">
        <f t="shared" si="95"/>
        <v xml:space="preserve"> </v>
      </c>
      <c r="D194" s="165" t="str">
        <f t="shared" si="110"/>
        <v xml:space="preserve"> </v>
      </c>
      <c r="E194" s="166" t="str">
        <f t="shared" si="121"/>
        <v xml:space="preserve"> </v>
      </c>
      <c r="F194" s="166" t="str">
        <f t="shared" si="96"/>
        <v xml:space="preserve"> </v>
      </c>
      <c r="G194" s="166" t="str">
        <f t="shared" si="117"/>
        <v xml:space="preserve"> </v>
      </c>
      <c r="H194" s="166" t="str">
        <f t="shared" si="97"/>
        <v xml:space="preserve"> </v>
      </c>
      <c r="I194" s="167" t="str">
        <f t="shared" si="118"/>
        <v xml:space="preserve"> </v>
      </c>
      <c r="J194" s="167" t="str">
        <f t="shared" si="119"/>
        <v xml:space="preserve"> </v>
      </c>
      <c r="L194" s="164" t="str">
        <f t="shared" si="111"/>
        <v xml:space="preserve"> </v>
      </c>
      <c r="M194" s="164" t="str">
        <f t="shared" si="98"/>
        <v xml:space="preserve"> </v>
      </c>
      <c r="N194" s="165" t="str">
        <f t="shared" si="112"/>
        <v xml:space="preserve"> </v>
      </c>
      <c r="O194" s="166" t="str">
        <f t="shared" si="113"/>
        <v xml:space="preserve"> </v>
      </c>
      <c r="P194" s="166" t="str">
        <f t="shared" si="99"/>
        <v xml:space="preserve"> </v>
      </c>
      <c r="Q194" s="166" t="str">
        <f t="shared" si="100"/>
        <v xml:space="preserve"> </v>
      </c>
      <c r="R194" s="166" t="str">
        <f t="shared" si="101"/>
        <v xml:space="preserve"> </v>
      </c>
      <c r="S194" s="167" t="str">
        <f t="shared" si="102"/>
        <v xml:space="preserve"> </v>
      </c>
      <c r="T194" s="167" t="str">
        <f t="shared" si="103"/>
        <v xml:space="preserve"> </v>
      </c>
      <c r="V194" s="164" t="str">
        <f t="shared" si="114"/>
        <v xml:space="preserve"> </v>
      </c>
      <c r="W194" s="164" t="str">
        <f t="shared" si="104"/>
        <v xml:space="preserve"> </v>
      </c>
      <c r="X194" s="165" t="str">
        <f t="shared" si="115"/>
        <v xml:space="preserve"> </v>
      </c>
      <c r="Y194" s="166" t="str">
        <f t="shared" si="116"/>
        <v xml:space="preserve"> </v>
      </c>
      <c r="Z194" s="166" t="str">
        <f t="shared" si="105"/>
        <v xml:space="preserve"> </v>
      </c>
      <c r="AA194" s="166" t="str">
        <f t="shared" si="106"/>
        <v xml:space="preserve"> </v>
      </c>
      <c r="AB194" s="166" t="str">
        <f t="shared" si="107"/>
        <v xml:space="preserve"> </v>
      </c>
      <c r="AC194" s="167" t="str">
        <f t="shared" si="108"/>
        <v xml:space="preserve"> </v>
      </c>
      <c r="AD194" s="167" t="str">
        <f t="shared" si="109"/>
        <v xml:space="preserve"> </v>
      </c>
      <c r="AH194" s="149" t="str">
        <f>+IF(AH193&gt;0,10,"")</f>
        <v/>
      </c>
      <c r="AO194" s="149" t="str">
        <f>+IF(AO193&gt;0,10,"")</f>
        <v/>
      </c>
      <c r="AV194" s="149" t="str">
        <f>+IF(AV193&gt;0,10,"")</f>
        <v/>
      </c>
    </row>
    <row r="195" spans="2:49" ht="15" customHeight="1" x14ac:dyDescent="0.25">
      <c r="B195" s="156" t="str">
        <f t="shared" ref="B195:B207" si="122">IF(E195=" "," ",B194+1)</f>
        <v xml:space="preserve"> </v>
      </c>
      <c r="C195" s="156" t="str">
        <f t="shared" si="95"/>
        <v xml:space="preserve"> </v>
      </c>
      <c r="D195" s="157" t="str">
        <f t="shared" si="110"/>
        <v xml:space="preserve"> </v>
      </c>
      <c r="E195" s="158" t="str">
        <f t="shared" ref="E195:E207" si="123">+IF(E194=" "," ",IF((E194-G194)&gt;1,E194-G194," "))</f>
        <v xml:space="preserve"> </v>
      </c>
      <c r="F195" s="158" t="str">
        <f t="shared" si="96"/>
        <v xml:space="preserve"> </v>
      </c>
      <c r="G195" s="158" t="str">
        <f t="shared" ref="G195:G206" si="124">+IF(E195=" "," ",H195-F195)</f>
        <v xml:space="preserve"> </v>
      </c>
      <c r="H195" s="158" t="str">
        <f t="shared" si="97"/>
        <v xml:space="preserve"> </v>
      </c>
      <c r="I195" s="159" t="str">
        <f t="shared" ref="I195:I206" si="125">IF(D195=" "," ",+YEAR(D195))</f>
        <v xml:space="preserve"> </v>
      </c>
      <c r="J195" s="159" t="str">
        <f t="shared" ref="J195:J206" si="126">IF(D195=" "," ",+MONTH(D195))</f>
        <v xml:space="preserve"> </v>
      </c>
      <c r="L195" s="156" t="str">
        <f t="shared" si="111"/>
        <v xml:space="preserve"> </v>
      </c>
      <c r="M195" s="156" t="str">
        <f t="shared" si="98"/>
        <v xml:space="preserve"> </v>
      </c>
      <c r="N195" s="157" t="str">
        <f t="shared" si="112"/>
        <v xml:space="preserve"> </v>
      </c>
      <c r="O195" s="158" t="str">
        <f t="shared" si="113"/>
        <v xml:space="preserve"> </v>
      </c>
      <c r="P195" s="158" t="str">
        <f t="shared" si="99"/>
        <v xml:space="preserve"> </v>
      </c>
      <c r="Q195" s="158" t="str">
        <f t="shared" si="100"/>
        <v xml:space="preserve"> </v>
      </c>
      <c r="R195" s="158" t="str">
        <f t="shared" si="101"/>
        <v xml:space="preserve"> </v>
      </c>
      <c r="S195" s="159" t="str">
        <f t="shared" si="102"/>
        <v xml:space="preserve"> </v>
      </c>
      <c r="T195" s="159" t="str">
        <f t="shared" si="103"/>
        <v xml:space="preserve"> </v>
      </c>
      <c r="V195" s="156" t="str">
        <f t="shared" si="114"/>
        <v xml:space="preserve"> </v>
      </c>
      <c r="W195" s="156" t="str">
        <f t="shared" si="104"/>
        <v xml:space="preserve"> </v>
      </c>
      <c r="X195" s="157" t="str">
        <f t="shared" si="115"/>
        <v xml:space="preserve"> </v>
      </c>
      <c r="Y195" s="158" t="str">
        <f t="shared" si="116"/>
        <v xml:space="preserve"> </v>
      </c>
      <c r="Z195" s="158" t="str">
        <f t="shared" si="105"/>
        <v xml:space="preserve"> </v>
      </c>
      <c r="AA195" s="158" t="str">
        <f t="shared" si="106"/>
        <v xml:space="preserve"> </v>
      </c>
      <c r="AB195" s="158" t="str">
        <f t="shared" si="107"/>
        <v xml:space="preserve"> </v>
      </c>
      <c r="AC195" s="159" t="str">
        <f t="shared" si="108"/>
        <v xml:space="preserve"> </v>
      </c>
      <c r="AD195" s="159" t="str">
        <f t="shared" si="109"/>
        <v xml:space="preserve"> </v>
      </c>
    </row>
    <row r="196" spans="2:49" ht="15" customHeight="1" x14ac:dyDescent="0.25">
      <c r="B196" s="160" t="str">
        <f t="shared" si="122"/>
        <v xml:space="preserve"> </v>
      </c>
      <c r="C196" s="160" t="str">
        <f t="shared" si="95"/>
        <v xml:space="preserve"> </v>
      </c>
      <c r="D196" s="161" t="str">
        <f t="shared" si="110"/>
        <v xml:space="preserve"> </v>
      </c>
      <c r="E196" s="162" t="str">
        <f t="shared" si="123"/>
        <v xml:space="preserve"> </v>
      </c>
      <c r="F196" s="162" t="str">
        <f t="shared" si="96"/>
        <v xml:space="preserve"> </v>
      </c>
      <c r="G196" s="162" t="str">
        <f t="shared" si="124"/>
        <v xml:space="preserve"> </v>
      </c>
      <c r="H196" s="162" t="str">
        <f t="shared" si="97"/>
        <v xml:space="preserve"> </v>
      </c>
      <c r="I196" s="163" t="str">
        <f t="shared" si="125"/>
        <v xml:space="preserve"> </v>
      </c>
      <c r="J196" s="163" t="str">
        <f t="shared" si="126"/>
        <v xml:space="preserve"> </v>
      </c>
      <c r="L196" s="160" t="str">
        <f t="shared" si="111"/>
        <v xml:space="preserve"> </v>
      </c>
      <c r="M196" s="160" t="str">
        <f t="shared" si="98"/>
        <v xml:space="preserve"> </v>
      </c>
      <c r="N196" s="161" t="str">
        <f t="shared" si="112"/>
        <v xml:space="preserve"> </v>
      </c>
      <c r="O196" s="162" t="str">
        <f t="shared" si="113"/>
        <v xml:space="preserve"> </v>
      </c>
      <c r="P196" s="162" t="str">
        <f t="shared" si="99"/>
        <v xml:space="preserve"> </v>
      </c>
      <c r="Q196" s="162" t="str">
        <f t="shared" si="100"/>
        <v xml:space="preserve"> </v>
      </c>
      <c r="R196" s="162" t="str">
        <f t="shared" si="101"/>
        <v xml:space="preserve"> </v>
      </c>
      <c r="S196" s="163" t="str">
        <f t="shared" si="102"/>
        <v xml:space="preserve"> </v>
      </c>
      <c r="T196" s="163" t="str">
        <f t="shared" si="103"/>
        <v xml:space="preserve"> </v>
      </c>
      <c r="V196" s="160" t="str">
        <f t="shared" si="114"/>
        <v xml:space="preserve"> </v>
      </c>
      <c r="W196" s="160" t="str">
        <f t="shared" si="104"/>
        <v xml:space="preserve"> </v>
      </c>
      <c r="X196" s="161" t="str">
        <f t="shared" si="115"/>
        <v xml:space="preserve"> </v>
      </c>
      <c r="Y196" s="162" t="str">
        <f t="shared" si="116"/>
        <v xml:space="preserve"> </v>
      </c>
      <c r="Z196" s="162" t="str">
        <f t="shared" si="105"/>
        <v xml:space="preserve"> </v>
      </c>
      <c r="AA196" s="162" t="str">
        <f t="shared" si="106"/>
        <v xml:space="preserve"> </v>
      </c>
      <c r="AB196" s="162" t="str">
        <f t="shared" si="107"/>
        <v xml:space="preserve"> </v>
      </c>
      <c r="AC196" s="163" t="str">
        <f t="shared" si="108"/>
        <v xml:space="preserve"> </v>
      </c>
      <c r="AD196" s="163" t="str">
        <f t="shared" si="109"/>
        <v xml:space="preserve"> </v>
      </c>
    </row>
    <row r="197" spans="2:49" ht="15" customHeight="1" x14ac:dyDescent="0.25">
      <c r="B197" s="160" t="str">
        <f t="shared" si="122"/>
        <v xml:space="preserve"> </v>
      </c>
      <c r="C197" s="160" t="str">
        <f t="shared" si="95"/>
        <v xml:space="preserve"> </v>
      </c>
      <c r="D197" s="161" t="str">
        <f t="shared" si="110"/>
        <v xml:space="preserve"> </v>
      </c>
      <c r="E197" s="162" t="str">
        <f t="shared" si="123"/>
        <v xml:space="preserve"> </v>
      </c>
      <c r="F197" s="162" t="str">
        <f t="shared" si="96"/>
        <v xml:space="preserve"> </v>
      </c>
      <c r="G197" s="162" t="str">
        <f t="shared" si="124"/>
        <v xml:space="preserve"> </v>
      </c>
      <c r="H197" s="162" t="str">
        <f t="shared" si="97"/>
        <v xml:space="preserve"> </v>
      </c>
      <c r="I197" s="163" t="str">
        <f t="shared" si="125"/>
        <v xml:space="preserve"> </v>
      </c>
      <c r="J197" s="163" t="str">
        <f t="shared" si="126"/>
        <v xml:space="preserve"> </v>
      </c>
      <c r="L197" s="160" t="str">
        <f t="shared" si="111"/>
        <v xml:space="preserve"> </v>
      </c>
      <c r="M197" s="160" t="str">
        <f t="shared" si="98"/>
        <v xml:space="preserve"> </v>
      </c>
      <c r="N197" s="161" t="str">
        <f t="shared" si="112"/>
        <v xml:space="preserve"> </v>
      </c>
      <c r="O197" s="162" t="str">
        <f t="shared" si="113"/>
        <v xml:space="preserve"> </v>
      </c>
      <c r="P197" s="162" t="str">
        <f t="shared" si="99"/>
        <v xml:space="preserve"> </v>
      </c>
      <c r="Q197" s="162" t="str">
        <f t="shared" si="100"/>
        <v xml:space="preserve"> </v>
      </c>
      <c r="R197" s="162" t="str">
        <f t="shared" si="101"/>
        <v xml:space="preserve"> </v>
      </c>
      <c r="S197" s="163" t="str">
        <f t="shared" si="102"/>
        <v xml:space="preserve"> </v>
      </c>
      <c r="T197" s="163" t="str">
        <f t="shared" si="103"/>
        <v xml:space="preserve"> </v>
      </c>
      <c r="V197" s="160" t="str">
        <f t="shared" si="114"/>
        <v xml:space="preserve"> </v>
      </c>
      <c r="W197" s="160" t="str">
        <f t="shared" si="104"/>
        <v xml:space="preserve"> </v>
      </c>
      <c r="X197" s="161" t="str">
        <f t="shared" si="115"/>
        <v xml:space="preserve"> </v>
      </c>
      <c r="Y197" s="162" t="str">
        <f t="shared" si="116"/>
        <v xml:space="preserve"> </v>
      </c>
      <c r="Z197" s="162" t="str">
        <f t="shared" si="105"/>
        <v xml:space="preserve"> </v>
      </c>
      <c r="AA197" s="162" t="str">
        <f t="shared" si="106"/>
        <v xml:space="preserve"> </v>
      </c>
      <c r="AB197" s="162" t="str">
        <f t="shared" si="107"/>
        <v xml:space="preserve"> </v>
      </c>
      <c r="AC197" s="163" t="str">
        <f t="shared" si="108"/>
        <v xml:space="preserve"> </v>
      </c>
      <c r="AD197" s="163" t="str">
        <f t="shared" si="109"/>
        <v xml:space="preserve"> </v>
      </c>
      <c r="AH197" s="168"/>
      <c r="AI197" s="168"/>
      <c r="AO197" s="168"/>
      <c r="AP197" s="168"/>
      <c r="AV197" s="168"/>
      <c r="AW197" s="168"/>
    </row>
    <row r="198" spans="2:49" ht="15" customHeight="1" x14ac:dyDescent="0.25">
      <c r="B198" s="160" t="str">
        <f t="shared" si="122"/>
        <v xml:space="preserve"> </v>
      </c>
      <c r="C198" s="160" t="str">
        <f t="shared" si="95"/>
        <v xml:space="preserve"> </v>
      </c>
      <c r="D198" s="161" t="str">
        <f t="shared" si="110"/>
        <v xml:space="preserve"> </v>
      </c>
      <c r="E198" s="162" t="str">
        <f t="shared" si="123"/>
        <v xml:space="preserve"> </v>
      </c>
      <c r="F198" s="162" t="str">
        <f t="shared" si="96"/>
        <v xml:space="preserve"> </v>
      </c>
      <c r="G198" s="162" t="str">
        <f t="shared" si="124"/>
        <v xml:space="preserve"> </v>
      </c>
      <c r="H198" s="162" t="str">
        <f t="shared" si="97"/>
        <v xml:space="preserve"> </v>
      </c>
      <c r="I198" s="163" t="str">
        <f t="shared" si="125"/>
        <v xml:space="preserve"> </v>
      </c>
      <c r="J198" s="163" t="str">
        <f t="shared" si="126"/>
        <v xml:space="preserve"> </v>
      </c>
      <c r="L198" s="160" t="str">
        <f t="shared" si="111"/>
        <v xml:space="preserve"> </v>
      </c>
      <c r="M198" s="160" t="str">
        <f t="shared" si="98"/>
        <v xml:space="preserve"> </v>
      </c>
      <c r="N198" s="161" t="str">
        <f t="shared" si="112"/>
        <v xml:space="preserve"> </v>
      </c>
      <c r="O198" s="162" t="str">
        <f t="shared" si="113"/>
        <v xml:space="preserve"> </v>
      </c>
      <c r="P198" s="162" t="str">
        <f t="shared" si="99"/>
        <v xml:space="preserve"> </v>
      </c>
      <c r="Q198" s="162" t="str">
        <f t="shared" si="100"/>
        <v xml:space="preserve"> </v>
      </c>
      <c r="R198" s="162" t="str">
        <f t="shared" si="101"/>
        <v xml:space="preserve"> </v>
      </c>
      <c r="S198" s="163" t="str">
        <f t="shared" si="102"/>
        <v xml:space="preserve"> </v>
      </c>
      <c r="T198" s="163" t="str">
        <f t="shared" si="103"/>
        <v xml:space="preserve"> </v>
      </c>
      <c r="V198" s="160" t="str">
        <f t="shared" si="114"/>
        <v xml:space="preserve"> </v>
      </c>
      <c r="W198" s="160" t="str">
        <f t="shared" si="104"/>
        <v xml:space="preserve"> </v>
      </c>
      <c r="X198" s="161" t="str">
        <f t="shared" si="115"/>
        <v xml:space="preserve"> </v>
      </c>
      <c r="Y198" s="162" t="str">
        <f t="shared" si="116"/>
        <v xml:space="preserve"> </v>
      </c>
      <c r="Z198" s="162" t="str">
        <f t="shared" si="105"/>
        <v xml:space="preserve"> </v>
      </c>
      <c r="AA198" s="162" t="str">
        <f t="shared" si="106"/>
        <v xml:space="preserve"> </v>
      </c>
      <c r="AB198" s="162" t="str">
        <f t="shared" si="107"/>
        <v xml:space="preserve"> </v>
      </c>
      <c r="AC198" s="163" t="str">
        <f t="shared" si="108"/>
        <v xml:space="preserve"> </v>
      </c>
      <c r="AD198" s="163" t="str">
        <f t="shared" si="109"/>
        <v xml:space="preserve"> </v>
      </c>
    </row>
    <row r="199" spans="2:49" ht="15" customHeight="1" x14ac:dyDescent="0.25">
      <c r="B199" s="164" t="str">
        <f t="shared" si="122"/>
        <v xml:space="preserve"> </v>
      </c>
      <c r="C199" s="164" t="str">
        <f t="shared" si="95"/>
        <v xml:space="preserve"> </v>
      </c>
      <c r="D199" s="165" t="str">
        <f t="shared" si="110"/>
        <v xml:space="preserve"> </v>
      </c>
      <c r="E199" s="166" t="str">
        <f t="shared" si="123"/>
        <v xml:space="preserve"> </v>
      </c>
      <c r="F199" s="166" t="str">
        <f t="shared" si="96"/>
        <v xml:space="preserve"> </v>
      </c>
      <c r="G199" s="166" t="str">
        <f t="shared" si="124"/>
        <v xml:space="preserve"> </v>
      </c>
      <c r="H199" s="166" t="str">
        <f t="shared" si="97"/>
        <v xml:space="preserve"> </v>
      </c>
      <c r="I199" s="167" t="str">
        <f t="shared" si="125"/>
        <v xml:space="preserve"> </v>
      </c>
      <c r="J199" s="167" t="str">
        <f t="shared" si="126"/>
        <v xml:space="preserve"> </v>
      </c>
      <c r="L199" s="164" t="str">
        <f t="shared" si="111"/>
        <v xml:space="preserve"> </v>
      </c>
      <c r="M199" s="164" t="str">
        <f t="shared" si="98"/>
        <v xml:space="preserve"> </v>
      </c>
      <c r="N199" s="165" t="str">
        <f t="shared" si="112"/>
        <v xml:space="preserve"> </v>
      </c>
      <c r="O199" s="166" t="str">
        <f t="shared" si="113"/>
        <v xml:space="preserve"> </v>
      </c>
      <c r="P199" s="166" t="str">
        <f t="shared" si="99"/>
        <v xml:space="preserve"> </v>
      </c>
      <c r="Q199" s="166" t="str">
        <f t="shared" si="100"/>
        <v xml:space="preserve"> </v>
      </c>
      <c r="R199" s="166" t="str">
        <f t="shared" si="101"/>
        <v xml:space="preserve"> </v>
      </c>
      <c r="S199" s="167" t="str">
        <f t="shared" si="102"/>
        <v xml:space="preserve"> </v>
      </c>
      <c r="T199" s="167" t="str">
        <f t="shared" si="103"/>
        <v xml:space="preserve"> </v>
      </c>
      <c r="V199" s="164" t="str">
        <f t="shared" si="114"/>
        <v xml:space="preserve"> </v>
      </c>
      <c r="W199" s="164" t="str">
        <f t="shared" si="104"/>
        <v xml:space="preserve"> </v>
      </c>
      <c r="X199" s="165" t="str">
        <f t="shared" si="115"/>
        <v xml:space="preserve"> </v>
      </c>
      <c r="Y199" s="166" t="str">
        <f t="shared" si="116"/>
        <v xml:space="preserve"> </v>
      </c>
      <c r="Z199" s="166" t="str">
        <f t="shared" si="105"/>
        <v xml:space="preserve"> </v>
      </c>
      <c r="AA199" s="166" t="str">
        <f t="shared" si="106"/>
        <v xml:space="preserve"> </v>
      </c>
      <c r="AB199" s="166" t="str">
        <f t="shared" si="107"/>
        <v xml:space="preserve"> </v>
      </c>
      <c r="AC199" s="167" t="str">
        <f t="shared" si="108"/>
        <v xml:space="preserve"> </v>
      </c>
      <c r="AD199" s="167" t="str">
        <f t="shared" si="109"/>
        <v xml:space="preserve"> </v>
      </c>
      <c r="AH199" s="149" t="str">
        <f>+IF(AH198&gt;0,10,"")</f>
        <v/>
      </c>
      <c r="AO199" s="149" t="str">
        <f>+IF(AO198&gt;0,10,"")</f>
        <v/>
      </c>
      <c r="AV199" s="149" t="str">
        <f>+IF(AV198&gt;0,10,"")</f>
        <v/>
      </c>
    </row>
    <row r="200" spans="2:49" ht="15" customHeight="1" x14ac:dyDescent="0.25">
      <c r="B200" s="156" t="str">
        <f t="shared" si="122"/>
        <v xml:space="preserve"> </v>
      </c>
      <c r="C200" s="156" t="str">
        <f t="shared" si="95"/>
        <v xml:space="preserve"> </v>
      </c>
      <c r="D200" s="157" t="str">
        <f t="shared" si="110"/>
        <v xml:space="preserve"> </v>
      </c>
      <c r="E200" s="158" t="str">
        <f t="shared" si="123"/>
        <v xml:space="preserve"> </v>
      </c>
      <c r="F200" s="158" t="str">
        <f t="shared" si="96"/>
        <v xml:space="preserve"> </v>
      </c>
      <c r="G200" s="158" t="str">
        <f t="shared" si="124"/>
        <v xml:space="preserve"> </v>
      </c>
      <c r="H200" s="158" t="str">
        <f t="shared" si="97"/>
        <v xml:space="preserve"> </v>
      </c>
      <c r="I200" s="159" t="str">
        <f t="shared" si="125"/>
        <v xml:space="preserve"> </v>
      </c>
      <c r="J200" s="159" t="str">
        <f t="shared" si="126"/>
        <v xml:space="preserve"> </v>
      </c>
      <c r="L200" s="156" t="str">
        <f t="shared" si="111"/>
        <v xml:space="preserve"> </v>
      </c>
      <c r="M200" s="156" t="str">
        <f t="shared" si="98"/>
        <v xml:space="preserve"> </v>
      </c>
      <c r="N200" s="157" t="str">
        <f t="shared" si="112"/>
        <v xml:space="preserve"> </v>
      </c>
      <c r="O200" s="158" t="str">
        <f t="shared" si="113"/>
        <v xml:space="preserve"> </v>
      </c>
      <c r="P200" s="158" t="str">
        <f t="shared" si="99"/>
        <v xml:space="preserve"> </v>
      </c>
      <c r="Q200" s="158" t="str">
        <f t="shared" si="100"/>
        <v xml:space="preserve"> </v>
      </c>
      <c r="R200" s="158" t="str">
        <f t="shared" si="101"/>
        <v xml:space="preserve"> </v>
      </c>
      <c r="S200" s="159" t="str">
        <f t="shared" si="102"/>
        <v xml:space="preserve"> </v>
      </c>
      <c r="T200" s="159" t="str">
        <f t="shared" si="103"/>
        <v xml:space="preserve"> </v>
      </c>
      <c r="V200" s="156" t="str">
        <f t="shared" si="114"/>
        <v xml:space="preserve"> </v>
      </c>
      <c r="W200" s="156" t="str">
        <f t="shared" si="104"/>
        <v xml:space="preserve"> </v>
      </c>
      <c r="X200" s="157" t="str">
        <f t="shared" si="115"/>
        <v xml:space="preserve"> </v>
      </c>
      <c r="Y200" s="158" t="str">
        <f t="shared" si="116"/>
        <v xml:space="preserve"> </v>
      </c>
      <c r="Z200" s="158" t="str">
        <f t="shared" si="105"/>
        <v xml:space="preserve"> </v>
      </c>
      <c r="AA200" s="158" t="str">
        <f t="shared" si="106"/>
        <v xml:space="preserve"> </v>
      </c>
      <c r="AB200" s="158" t="str">
        <f t="shared" si="107"/>
        <v xml:space="preserve"> </v>
      </c>
      <c r="AC200" s="159" t="str">
        <f t="shared" si="108"/>
        <v xml:space="preserve"> </v>
      </c>
      <c r="AD200" s="159" t="str">
        <f t="shared" si="109"/>
        <v xml:space="preserve"> </v>
      </c>
    </row>
    <row r="201" spans="2:49" ht="15" customHeight="1" x14ac:dyDescent="0.25">
      <c r="B201" s="160" t="str">
        <f t="shared" si="122"/>
        <v xml:space="preserve"> </v>
      </c>
      <c r="C201" s="160" t="str">
        <f t="shared" si="95"/>
        <v xml:space="preserve"> </v>
      </c>
      <c r="D201" s="161" t="str">
        <f t="shared" si="110"/>
        <v xml:space="preserve"> </v>
      </c>
      <c r="E201" s="162" t="str">
        <f t="shared" si="123"/>
        <v xml:space="preserve"> </v>
      </c>
      <c r="F201" s="162" t="str">
        <f t="shared" si="96"/>
        <v xml:space="preserve"> </v>
      </c>
      <c r="G201" s="162" t="str">
        <f t="shared" si="124"/>
        <v xml:space="preserve"> </v>
      </c>
      <c r="H201" s="162" t="str">
        <f t="shared" si="97"/>
        <v xml:space="preserve"> </v>
      </c>
      <c r="I201" s="163" t="str">
        <f t="shared" si="125"/>
        <v xml:space="preserve"> </v>
      </c>
      <c r="J201" s="163" t="str">
        <f t="shared" si="126"/>
        <v xml:space="preserve"> </v>
      </c>
      <c r="L201" s="160" t="str">
        <f t="shared" si="111"/>
        <v xml:space="preserve"> </v>
      </c>
      <c r="M201" s="160" t="str">
        <f t="shared" si="98"/>
        <v xml:space="preserve"> </v>
      </c>
      <c r="N201" s="161" t="str">
        <f t="shared" si="112"/>
        <v xml:space="preserve"> </v>
      </c>
      <c r="O201" s="162" t="str">
        <f t="shared" si="113"/>
        <v xml:space="preserve"> </v>
      </c>
      <c r="P201" s="162" t="str">
        <f t="shared" si="99"/>
        <v xml:space="preserve"> </v>
      </c>
      <c r="Q201" s="162" t="str">
        <f t="shared" si="100"/>
        <v xml:space="preserve"> </v>
      </c>
      <c r="R201" s="162" t="str">
        <f t="shared" si="101"/>
        <v xml:space="preserve"> </v>
      </c>
      <c r="S201" s="163" t="str">
        <f t="shared" si="102"/>
        <v xml:space="preserve"> </v>
      </c>
      <c r="T201" s="163" t="str">
        <f t="shared" si="103"/>
        <v xml:space="preserve"> </v>
      </c>
      <c r="V201" s="160" t="str">
        <f t="shared" si="114"/>
        <v xml:space="preserve"> </v>
      </c>
      <c r="W201" s="160" t="str">
        <f t="shared" si="104"/>
        <v xml:space="preserve"> </v>
      </c>
      <c r="X201" s="161" t="str">
        <f t="shared" si="115"/>
        <v xml:space="preserve"> </v>
      </c>
      <c r="Y201" s="162" t="str">
        <f t="shared" si="116"/>
        <v xml:space="preserve"> </v>
      </c>
      <c r="Z201" s="162" t="str">
        <f t="shared" si="105"/>
        <v xml:space="preserve"> </v>
      </c>
      <c r="AA201" s="162" t="str">
        <f t="shared" si="106"/>
        <v xml:space="preserve"> </v>
      </c>
      <c r="AB201" s="162" t="str">
        <f t="shared" si="107"/>
        <v xml:space="preserve"> </v>
      </c>
      <c r="AC201" s="163" t="str">
        <f t="shared" si="108"/>
        <v xml:space="preserve"> </v>
      </c>
      <c r="AD201" s="163" t="str">
        <f t="shared" si="109"/>
        <v xml:space="preserve"> </v>
      </c>
    </row>
    <row r="202" spans="2:49" ht="15" customHeight="1" x14ac:dyDescent="0.25">
      <c r="B202" s="160" t="str">
        <f t="shared" si="122"/>
        <v xml:space="preserve"> </v>
      </c>
      <c r="C202" s="160" t="str">
        <f t="shared" si="95"/>
        <v xml:space="preserve"> </v>
      </c>
      <c r="D202" s="161" t="str">
        <f t="shared" si="110"/>
        <v xml:space="preserve"> </v>
      </c>
      <c r="E202" s="162" t="str">
        <f t="shared" si="123"/>
        <v xml:space="preserve"> </v>
      </c>
      <c r="F202" s="162" t="str">
        <f t="shared" si="96"/>
        <v xml:space="preserve"> </v>
      </c>
      <c r="G202" s="162" t="str">
        <f t="shared" si="124"/>
        <v xml:space="preserve"> </v>
      </c>
      <c r="H202" s="162" t="str">
        <f t="shared" si="97"/>
        <v xml:space="preserve"> </v>
      </c>
      <c r="I202" s="163" t="str">
        <f t="shared" si="125"/>
        <v xml:space="preserve"> </v>
      </c>
      <c r="J202" s="163" t="str">
        <f t="shared" si="126"/>
        <v xml:space="preserve"> </v>
      </c>
      <c r="L202" s="160" t="str">
        <f t="shared" si="111"/>
        <v xml:space="preserve"> </v>
      </c>
      <c r="M202" s="160" t="str">
        <f t="shared" si="98"/>
        <v xml:space="preserve"> </v>
      </c>
      <c r="N202" s="161" t="str">
        <f t="shared" si="112"/>
        <v xml:space="preserve"> </v>
      </c>
      <c r="O202" s="162" t="str">
        <f t="shared" si="113"/>
        <v xml:space="preserve"> </v>
      </c>
      <c r="P202" s="162" t="str">
        <f t="shared" si="99"/>
        <v xml:space="preserve"> </v>
      </c>
      <c r="Q202" s="162" t="str">
        <f t="shared" si="100"/>
        <v xml:space="preserve"> </v>
      </c>
      <c r="R202" s="162" t="str">
        <f t="shared" si="101"/>
        <v xml:space="preserve"> </v>
      </c>
      <c r="S202" s="163" t="str">
        <f t="shared" si="102"/>
        <v xml:space="preserve"> </v>
      </c>
      <c r="T202" s="163" t="str">
        <f t="shared" si="103"/>
        <v xml:space="preserve"> </v>
      </c>
      <c r="V202" s="160" t="str">
        <f t="shared" si="114"/>
        <v xml:space="preserve"> </v>
      </c>
      <c r="W202" s="160" t="str">
        <f t="shared" si="104"/>
        <v xml:space="preserve"> </v>
      </c>
      <c r="X202" s="161" t="str">
        <f t="shared" si="115"/>
        <v xml:space="preserve"> </v>
      </c>
      <c r="Y202" s="162" t="str">
        <f t="shared" si="116"/>
        <v xml:space="preserve"> </v>
      </c>
      <c r="Z202" s="162" t="str">
        <f t="shared" si="105"/>
        <v xml:space="preserve"> </v>
      </c>
      <c r="AA202" s="162" t="str">
        <f t="shared" si="106"/>
        <v xml:space="preserve"> </v>
      </c>
      <c r="AB202" s="162" t="str">
        <f t="shared" si="107"/>
        <v xml:space="preserve"> </v>
      </c>
      <c r="AC202" s="163" t="str">
        <f t="shared" si="108"/>
        <v xml:space="preserve"> </v>
      </c>
      <c r="AD202" s="163" t="str">
        <f t="shared" si="109"/>
        <v xml:space="preserve"> </v>
      </c>
      <c r="AH202" s="168"/>
      <c r="AI202" s="168"/>
      <c r="AO202" s="168"/>
      <c r="AP202" s="168"/>
      <c r="AV202" s="168"/>
      <c r="AW202" s="168"/>
    </row>
    <row r="203" spans="2:49" ht="15" customHeight="1" x14ac:dyDescent="0.25">
      <c r="B203" s="160" t="str">
        <f t="shared" si="122"/>
        <v xml:space="preserve"> </v>
      </c>
      <c r="C203" s="160" t="str">
        <f t="shared" si="95"/>
        <v xml:space="preserve"> </v>
      </c>
      <c r="D203" s="161" t="str">
        <f t="shared" si="110"/>
        <v xml:space="preserve"> </v>
      </c>
      <c r="E203" s="162" t="str">
        <f t="shared" si="123"/>
        <v xml:space="preserve"> </v>
      </c>
      <c r="F203" s="162" t="str">
        <f t="shared" si="96"/>
        <v xml:space="preserve"> </v>
      </c>
      <c r="G203" s="162" t="str">
        <f t="shared" si="124"/>
        <v xml:space="preserve"> </v>
      </c>
      <c r="H203" s="162" t="str">
        <f t="shared" si="97"/>
        <v xml:space="preserve"> </v>
      </c>
      <c r="I203" s="163" t="str">
        <f t="shared" si="125"/>
        <v xml:space="preserve"> </v>
      </c>
      <c r="J203" s="163" t="str">
        <f t="shared" si="126"/>
        <v xml:space="preserve"> </v>
      </c>
      <c r="L203" s="160" t="str">
        <f t="shared" si="111"/>
        <v xml:space="preserve"> </v>
      </c>
      <c r="M203" s="160" t="str">
        <f t="shared" si="98"/>
        <v xml:space="preserve"> </v>
      </c>
      <c r="N203" s="161" t="str">
        <f t="shared" si="112"/>
        <v xml:space="preserve"> </v>
      </c>
      <c r="O203" s="162" t="str">
        <f t="shared" si="113"/>
        <v xml:space="preserve"> </v>
      </c>
      <c r="P203" s="162" t="str">
        <f t="shared" si="99"/>
        <v xml:space="preserve"> </v>
      </c>
      <c r="Q203" s="162" t="str">
        <f t="shared" si="100"/>
        <v xml:space="preserve"> </v>
      </c>
      <c r="R203" s="162" t="str">
        <f t="shared" si="101"/>
        <v xml:space="preserve"> </v>
      </c>
      <c r="S203" s="163" t="str">
        <f t="shared" si="102"/>
        <v xml:space="preserve"> </v>
      </c>
      <c r="T203" s="163" t="str">
        <f t="shared" si="103"/>
        <v xml:space="preserve"> </v>
      </c>
      <c r="V203" s="160" t="str">
        <f t="shared" si="114"/>
        <v xml:space="preserve"> </v>
      </c>
      <c r="W203" s="160" t="str">
        <f t="shared" si="104"/>
        <v xml:space="preserve"> </v>
      </c>
      <c r="X203" s="161" t="str">
        <f t="shared" si="115"/>
        <v xml:space="preserve"> </v>
      </c>
      <c r="Y203" s="162" t="str">
        <f t="shared" si="116"/>
        <v xml:space="preserve"> </v>
      </c>
      <c r="Z203" s="162" t="str">
        <f t="shared" si="105"/>
        <v xml:space="preserve"> </v>
      </c>
      <c r="AA203" s="162" t="str">
        <f t="shared" si="106"/>
        <v xml:space="preserve"> </v>
      </c>
      <c r="AB203" s="162" t="str">
        <f t="shared" si="107"/>
        <v xml:space="preserve"> </v>
      </c>
      <c r="AC203" s="163" t="str">
        <f t="shared" si="108"/>
        <v xml:space="preserve"> </v>
      </c>
      <c r="AD203" s="163" t="str">
        <f t="shared" si="109"/>
        <v xml:space="preserve"> </v>
      </c>
    </row>
    <row r="204" spans="2:49" ht="15" customHeight="1" x14ac:dyDescent="0.25">
      <c r="B204" s="164" t="str">
        <f t="shared" si="122"/>
        <v xml:space="preserve"> </v>
      </c>
      <c r="C204" s="164" t="str">
        <f t="shared" si="95"/>
        <v xml:space="preserve"> </v>
      </c>
      <c r="D204" s="165" t="str">
        <f t="shared" si="110"/>
        <v xml:space="preserve"> </v>
      </c>
      <c r="E204" s="166" t="str">
        <f t="shared" si="123"/>
        <v xml:space="preserve"> </v>
      </c>
      <c r="F204" s="166" t="str">
        <f t="shared" si="96"/>
        <v xml:space="preserve"> </v>
      </c>
      <c r="G204" s="166" t="str">
        <f t="shared" si="124"/>
        <v xml:space="preserve"> </v>
      </c>
      <c r="H204" s="166" t="str">
        <f t="shared" si="97"/>
        <v xml:space="preserve"> </v>
      </c>
      <c r="I204" s="167" t="str">
        <f t="shared" si="125"/>
        <v xml:space="preserve"> </v>
      </c>
      <c r="J204" s="167" t="str">
        <f t="shared" si="126"/>
        <v xml:space="preserve"> </v>
      </c>
      <c r="L204" s="164" t="str">
        <f t="shared" si="111"/>
        <v xml:space="preserve"> </v>
      </c>
      <c r="M204" s="164" t="str">
        <f t="shared" si="98"/>
        <v xml:space="preserve"> </v>
      </c>
      <c r="N204" s="165" t="str">
        <f t="shared" si="112"/>
        <v xml:space="preserve"> </v>
      </c>
      <c r="O204" s="166" t="str">
        <f t="shared" si="113"/>
        <v xml:space="preserve"> </v>
      </c>
      <c r="P204" s="166" t="str">
        <f t="shared" si="99"/>
        <v xml:space="preserve"> </v>
      </c>
      <c r="Q204" s="166" t="str">
        <f t="shared" si="100"/>
        <v xml:space="preserve"> </v>
      </c>
      <c r="R204" s="166" t="str">
        <f t="shared" si="101"/>
        <v xml:space="preserve"> </v>
      </c>
      <c r="S204" s="167" t="str">
        <f t="shared" si="102"/>
        <v xml:space="preserve"> </v>
      </c>
      <c r="T204" s="167" t="str">
        <f t="shared" si="103"/>
        <v xml:space="preserve"> </v>
      </c>
      <c r="V204" s="164" t="str">
        <f t="shared" si="114"/>
        <v xml:space="preserve"> </v>
      </c>
      <c r="W204" s="164" t="str">
        <f t="shared" si="104"/>
        <v xml:space="preserve"> </v>
      </c>
      <c r="X204" s="165" t="str">
        <f t="shared" si="115"/>
        <v xml:space="preserve"> </v>
      </c>
      <c r="Y204" s="166" t="str">
        <f t="shared" si="116"/>
        <v xml:space="preserve"> </v>
      </c>
      <c r="Z204" s="166" t="str">
        <f t="shared" si="105"/>
        <v xml:space="preserve"> </v>
      </c>
      <c r="AA204" s="166" t="str">
        <f t="shared" si="106"/>
        <v xml:space="preserve"> </v>
      </c>
      <c r="AB204" s="166" t="str">
        <f t="shared" si="107"/>
        <v xml:space="preserve"> </v>
      </c>
      <c r="AC204" s="167" t="str">
        <f t="shared" si="108"/>
        <v xml:space="preserve"> </v>
      </c>
      <c r="AD204" s="167" t="str">
        <f t="shared" si="109"/>
        <v xml:space="preserve"> </v>
      </c>
      <c r="AH204" s="149" t="str">
        <f>+IF(AH203&gt;0,10,"")</f>
        <v/>
      </c>
      <c r="AO204" s="149" t="str">
        <f>+IF(AO203&gt;0,10,"")</f>
        <v/>
      </c>
      <c r="AV204" s="149" t="str">
        <f>+IF(AV203&gt;0,10,"")</f>
        <v/>
      </c>
    </row>
    <row r="205" spans="2:49" ht="15" customHeight="1" x14ac:dyDescent="0.25">
      <c r="B205" s="156" t="str">
        <f t="shared" si="122"/>
        <v xml:space="preserve"> </v>
      </c>
      <c r="C205" s="156" t="str">
        <f t="shared" si="95"/>
        <v xml:space="preserve"> </v>
      </c>
      <c r="D205" s="157" t="str">
        <f t="shared" si="110"/>
        <v xml:space="preserve"> </v>
      </c>
      <c r="E205" s="158" t="str">
        <f t="shared" si="123"/>
        <v xml:space="preserve"> </v>
      </c>
      <c r="F205" s="158" t="str">
        <f t="shared" si="96"/>
        <v xml:space="preserve"> </v>
      </c>
      <c r="G205" s="158" t="str">
        <f t="shared" si="124"/>
        <v xml:space="preserve"> </v>
      </c>
      <c r="H205" s="158" t="str">
        <f t="shared" si="97"/>
        <v xml:space="preserve"> </v>
      </c>
      <c r="I205" s="159" t="str">
        <f t="shared" si="125"/>
        <v xml:space="preserve"> </v>
      </c>
      <c r="J205" s="159" t="str">
        <f t="shared" si="126"/>
        <v xml:space="preserve"> </v>
      </c>
      <c r="L205" s="156" t="str">
        <f t="shared" si="111"/>
        <v xml:space="preserve"> </v>
      </c>
      <c r="M205" s="156" t="str">
        <f t="shared" si="98"/>
        <v xml:space="preserve"> </v>
      </c>
      <c r="N205" s="157" t="str">
        <f t="shared" si="112"/>
        <v xml:space="preserve"> </v>
      </c>
      <c r="O205" s="158" t="str">
        <f t="shared" si="113"/>
        <v xml:space="preserve"> </v>
      </c>
      <c r="P205" s="158" t="str">
        <f t="shared" si="99"/>
        <v xml:space="preserve"> </v>
      </c>
      <c r="Q205" s="158" t="str">
        <f t="shared" si="100"/>
        <v xml:space="preserve"> </v>
      </c>
      <c r="R205" s="158" t="str">
        <f t="shared" si="101"/>
        <v xml:space="preserve"> </v>
      </c>
      <c r="S205" s="159" t="str">
        <f t="shared" si="102"/>
        <v xml:space="preserve"> </v>
      </c>
      <c r="T205" s="159" t="str">
        <f t="shared" si="103"/>
        <v xml:space="preserve"> </v>
      </c>
      <c r="V205" s="156" t="str">
        <f t="shared" si="114"/>
        <v xml:space="preserve"> </v>
      </c>
      <c r="W205" s="156" t="str">
        <f t="shared" si="104"/>
        <v xml:space="preserve"> </v>
      </c>
      <c r="X205" s="157" t="str">
        <f t="shared" si="115"/>
        <v xml:space="preserve"> </v>
      </c>
      <c r="Y205" s="158" t="str">
        <f t="shared" si="116"/>
        <v xml:space="preserve"> </v>
      </c>
      <c r="Z205" s="158" t="str">
        <f t="shared" si="105"/>
        <v xml:space="preserve"> </v>
      </c>
      <c r="AA205" s="158" t="str">
        <f t="shared" si="106"/>
        <v xml:space="preserve"> </v>
      </c>
      <c r="AB205" s="158" t="str">
        <f t="shared" si="107"/>
        <v xml:space="preserve"> </v>
      </c>
      <c r="AC205" s="159" t="str">
        <f t="shared" si="108"/>
        <v xml:space="preserve"> </v>
      </c>
      <c r="AD205" s="159" t="str">
        <f t="shared" si="109"/>
        <v xml:space="preserve"> </v>
      </c>
    </row>
    <row r="206" spans="2:49" ht="15" customHeight="1" x14ac:dyDescent="0.25">
      <c r="B206" s="160" t="str">
        <f t="shared" si="122"/>
        <v xml:space="preserve"> </v>
      </c>
      <c r="C206" s="160" t="str">
        <f t="shared" si="95"/>
        <v xml:space="preserve"> </v>
      </c>
      <c r="D206" s="161" t="str">
        <f t="shared" si="110"/>
        <v xml:space="preserve"> </v>
      </c>
      <c r="E206" s="162" t="str">
        <f t="shared" si="123"/>
        <v xml:space="preserve"> </v>
      </c>
      <c r="F206" s="162" t="str">
        <f t="shared" si="96"/>
        <v xml:space="preserve"> </v>
      </c>
      <c r="G206" s="162" t="str">
        <f t="shared" si="124"/>
        <v xml:space="preserve"> </v>
      </c>
      <c r="H206" s="162" t="str">
        <f t="shared" si="97"/>
        <v xml:space="preserve"> </v>
      </c>
      <c r="I206" s="163" t="str">
        <f t="shared" si="125"/>
        <v xml:space="preserve"> </v>
      </c>
      <c r="J206" s="163" t="str">
        <f t="shared" si="126"/>
        <v xml:space="preserve"> </v>
      </c>
      <c r="L206" s="160" t="str">
        <f t="shared" si="111"/>
        <v xml:space="preserve"> </v>
      </c>
      <c r="M206" s="160" t="str">
        <f t="shared" si="98"/>
        <v xml:space="preserve"> </v>
      </c>
      <c r="N206" s="161" t="str">
        <f t="shared" si="112"/>
        <v xml:space="preserve"> </v>
      </c>
      <c r="O206" s="162" t="str">
        <f t="shared" si="113"/>
        <v xml:space="preserve"> </v>
      </c>
      <c r="P206" s="162" t="str">
        <f t="shared" si="99"/>
        <v xml:space="preserve"> </v>
      </c>
      <c r="Q206" s="162" t="str">
        <f t="shared" si="100"/>
        <v xml:space="preserve"> </v>
      </c>
      <c r="R206" s="162" t="str">
        <f t="shared" si="101"/>
        <v xml:space="preserve"> </v>
      </c>
      <c r="S206" s="163" t="str">
        <f t="shared" si="102"/>
        <v xml:space="preserve"> </v>
      </c>
      <c r="T206" s="163" t="str">
        <f t="shared" si="103"/>
        <v xml:space="preserve"> </v>
      </c>
      <c r="V206" s="160" t="str">
        <f t="shared" si="114"/>
        <v xml:space="preserve"> </v>
      </c>
      <c r="W206" s="160" t="str">
        <f t="shared" si="104"/>
        <v xml:space="preserve"> </v>
      </c>
      <c r="X206" s="161" t="str">
        <f t="shared" si="115"/>
        <v xml:space="preserve"> </v>
      </c>
      <c r="Y206" s="162" t="str">
        <f t="shared" si="116"/>
        <v xml:space="preserve"> </v>
      </c>
      <c r="Z206" s="162" t="str">
        <f t="shared" si="105"/>
        <v xml:space="preserve"> </v>
      </c>
      <c r="AA206" s="162" t="str">
        <f t="shared" si="106"/>
        <v xml:space="preserve"> </v>
      </c>
      <c r="AB206" s="162" t="str">
        <f t="shared" si="107"/>
        <v xml:space="preserve"> </v>
      </c>
      <c r="AC206" s="163" t="str">
        <f t="shared" si="108"/>
        <v xml:space="preserve"> </v>
      </c>
      <c r="AD206" s="163" t="str">
        <f t="shared" si="109"/>
        <v xml:space="preserve"> </v>
      </c>
    </row>
    <row r="207" spans="2:49" ht="15" customHeight="1" x14ac:dyDescent="0.25">
      <c r="B207" s="160" t="str">
        <f t="shared" si="122"/>
        <v xml:space="preserve"> </v>
      </c>
      <c r="C207" s="160" t="str">
        <f t="shared" ref="C207:C270" si="127">+IF(E207=" "," ",I$10+I$9+1-B207)</f>
        <v xml:space="preserve"> </v>
      </c>
      <c r="D207" s="161" t="str">
        <f t="shared" si="110"/>
        <v xml:space="preserve"> </v>
      </c>
      <c r="E207" s="162" t="str">
        <f t="shared" si="123"/>
        <v xml:space="preserve"> </v>
      </c>
      <c r="F207" s="162" t="str">
        <f t="shared" ref="F207:F270" si="128">+IF(E207=" "," ",ROUND(E207*AK$11,8))</f>
        <v xml:space="preserve"> </v>
      </c>
      <c r="G207" s="162" t="str">
        <f t="shared" ref="G207:G270" si="129">+IF(E207=" "," ",H207-F207)</f>
        <v xml:space="preserve"> </v>
      </c>
      <c r="H207" s="162" t="str">
        <f t="shared" ref="H207:H270" si="130">+IF(E207=" "," ",IF(B207&gt;I$9,AK$10,F207))</f>
        <v xml:space="preserve"> </v>
      </c>
      <c r="I207" s="163" t="str">
        <f t="shared" ref="I207:I270" si="131">IF(D207=" "," ",+YEAR(D207))</f>
        <v xml:space="preserve"> </v>
      </c>
      <c r="J207" s="163" t="str">
        <f t="shared" ref="J207:J270" si="132">IF(D207=" "," ",+MONTH(D207))</f>
        <v xml:space="preserve"> </v>
      </c>
      <c r="L207" s="160" t="str">
        <f t="shared" si="111"/>
        <v xml:space="preserve"> </v>
      </c>
      <c r="M207" s="160" t="str">
        <f t="shared" ref="M207:M270" si="133">+IF(O207=" "," ",S$10+S$9+1-L207)</f>
        <v xml:space="preserve"> </v>
      </c>
      <c r="N207" s="161" t="str">
        <f t="shared" si="112"/>
        <v xml:space="preserve"> </v>
      </c>
      <c r="O207" s="162" t="str">
        <f t="shared" si="113"/>
        <v xml:space="preserve"> </v>
      </c>
      <c r="P207" s="162" t="str">
        <f t="shared" ref="P207:P270" si="134">+IF(O207=" "," ",ROUND(O207*AR$11,8))</f>
        <v xml:space="preserve"> </v>
      </c>
      <c r="Q207" s="162" t="str">
        <f t="shared" ref="Q207:Q270" si="135">+IF(O207=" "," ",R207-P207)</f>
        <v xml:space="preserve"> </v>
      </c>
      <c r="R207" s="162" t="str">
        <f t="shared" ref="R207:R270" si="136">+IF(O207=" "," ",IF(L207&gt;S$9,AR$10,P207))</f>
        <v xml:space="preserve"> </v>
      </c>
      <c r="S207" s="163" t="str">
        <f t="shared" ref="S207:S270" si="137">IF(N207=" "," ",+YEAR(N207))</f>
        <v xml:space="preserve"> </v>
      </c>
      <c r="T207" s="163" t="str">
        <f t="shared" ref="T207:T270" si="138">IF(N207=" "," ",+MONTH(N207))</f>
        <v xml:space="preserve"> </v>
      </c>
      <c r="V207" s="160" t="str">
        <f t="shared" si="114"/>
        <v xml:space="preserve"> </v>
      </c>
      <c r="W207" s="160" t="str">
        <f t="shared" ref="W207:W270" si="139">+IF(Y207=" "," ",AC$10+AC$9+1-V207)</f>
        <v xml:space="preserve"> </v>
      </c>
      <c r="X207" s="161" t="str">
        <f t="shared" si="115"/>
        <v xml:space="preserve"> </v>
      </c>
      <c r="Y207" s="162" t="str">
        <f t="shared" si="116"/>
        <v xml:space="preserve"> </v>
      </c>
      <c r="Z207" s="162" t="str">
        <f t="shared" ref="Z207:Z270" si="140">+IF(Y207=" "," ",ROUND(Y207*AY$11,8))</f>
        <v xml:space="preserve"> </v>
      </c>
      <c r="AA207" s="162" t="str">
        <f t="shared" ref="AA207:AA270" si="141">+IF(Y207=" "," ",AB207-Z207)</f>
        <v xml:space="preserve"> </v>
      </c>
      <c r="AB207" s="162" t="str">
        <f t="shared" ref="AB207:AB270" si="142">+IF(Y207=" "," ",IF(V207&gt;AC$9,AY$10,Z207))</f>
        <v xml:space="preserve"> </v>
      </c>
      <c r="AC207" s="163" t="str">
        <f t="shared" ref="AC207:AC270" si="143">IF(X207=" "," ",+YEAR(X207))</f>
        <v xml:space="preserve"> </v>
      </c>
      <c r="AD207" s="163" t="str">
        <f t="shared" ref="AD207:AD270" si="144">IF(X207=" "," ",+MONTH(X207))</f>
        <v xml:space="preserve"> </v>
      </c>
      <c r="AH207" s="168"/>
      <c r="AI207" s="168"/>
      <c r="AO207" s="168"/>
      <c r="AP207" s="168"/>
      <c r="AV207" s="168"/>
      <c r="AW207" s="168"/>
    </row>
    <row r="208" spans="2:49" ht="15" customHeight="1" x14ac:dyDescent="0.25">
      <c r="B208" s="160" t="str">
        <f t="shared" ref="B208:B271" si="145">IF(E208=" "," ",B207+1)</f>
        <v xml:space="preserve"> </v>
      </c>
      <c r="C208" s="160" t="str">
        <f t="shared" si="127"/>
        <v xml:space="preserve"> </v>
      </c>
      <c r="D208" s="161" t="str">
        <f t="shared" ref="D208:D271" si="146">+IF(E208=" "," ",DATE(YEAR(D207),MONTH(D207)+I$8,DAY(D207)))</f>
        <v xml:space="preserve"> </v>
      </c>
      <c r="E208" s="162" t="str">
        <f t="shared" ref="E208:E271" si="147">+IF(E207=" "," ",IF((E207-G207)&gt;1,E207-G207," "))</f>
        <v xml:space="preserve"> </v>
      </c>
      <c r="F208" s="162" t="str">
        <f t="shared" si="128"/>
        <v xml:space="preserve"> </v>
      </c>
      <c r="G208" s="162" t="str">
        <f t="shared" si="129"/>
        <v xml:space="preserve"> </v>
      </c>
      <c r="H208" s="162" t="str">
        <f t="shared" si="130"/>
        <v xml:space="preserve"> </v>
      </c>
      <c r="I208" s="163" t="str">
        <f t="shared" si="131"/>
        <v xml:space="preserve"> </v>
      </c>
      <c r="J208" s="163" t="str">
        <f t="shared" si="132"/>
        <v xml:space="preserve"> </v>
      </c>
      <c r="L208" s="160" t="str">
        <f t="shared" ref="L208:L271" si="148">IF(O208=" "," ",L207+1)</f>
        <v xml:space="preserve"> </v>
      </c>
      <c r="M208" s="160" t="str">
        <f t="shared" si="133"/>
        <v xml:space="preserve"> </v>
      </c>
      <c r="N208" s="161" t="str">
        <f t="shared" ref="N208:N271" si="149">+IF(O208=" "," ",DATE(YEAR(N207),MONTH(N207)+S$8,DAY(N207)))</f>
        <v xml:space="preserve"> </v>
      </c>
      <c r="O208" s="162" t="str">
        <f t="shared" ref="O208:O271" si="150">+IF(O207=" "," ",IF((O207-Q207)&gt;1,O207-Q207," "))</f>
        <v xml:space="preserve"> </v>
      </c>
      <c r="P208" s="162" t="str">
        <f t="shared" si="134"/>
        <v xml:space="preserve"> </v>
      </c>
      <c r="Q208" s="162" t="str">
        <f t="shared" si="135"/>
        <v xml:space="preserve"> </v>
      </c>
      <c r="R208" s="162" t="str">
        <f t="shared" si="136"/>
        <v xml:space="preserve"> </v>
      </c>
      <c r="S208" s="163" t="str">
        <f t="shared" si="137"/>
        <v xml:space="preserve"> </v>
      </c>
      <c r="T208" s="163" t="str">
        <f t="shared" si="138"/>
        <v xml:space="preserve"> </v>
      </c>
      <c r="V208" s="160" t="str">
        <f t="shared" ref="V208:V271" si="151">IF(Y208=" "," ",V207+1)</f>
        <v xml:space="preserve"> </v>
      </c>
      <c r="W208" s="160" t="str">
        <f t="shared" si="139"/>
        <v xml:space="preserve"> </v>
      </c>
      <c r="X208" s="161" t="str">
        <f t="shared" ref="X208:X271" si="152">+IF(Y208=" "," ",DATE(YEAR(X207),MONTH(X207)+AC$8,DAY(X207)))</f>
        <v xml:space="preserve"> </v>
      </c>
      <c r="Y208" s="162" t="str">
        <f t="shared" ref="Y208:Y271" si="153">+IF(Y207=" "," ",IF((Y207-AA207)&gt;1,Y207-AA207," "))</f>
        <v xml:space="preserve"> </v>
      </c>
      <c r="Z208" s="162" t="str">
        <f t="shared" si="140"/>
        <v xml:space="preserve"> </v>
      </c>
      <c r="AA208" s="162" t="str">
        <f t="shared" si="141"/>
        <v xml:space="preserve"> </v>
      </c>
      <c r="AB208" s="162" t="str">
        <f t="shared" si="142"/>
        <v xml:space="preserve"> </v>
      </c>
      <c r="AC208" s="163" t="str">
        <f t="shared" si="143"/>
        <v xml:space="preserve"> </v>
      </c>
      <c r="AD208" s="163" t="str">
        <f t="shared" si="144"/>
        <v xml:space="preserve"> </v>
      </c>
    </row>
    <row r="209" spans="2:49" ht="15" customHeight="1" x14ac:dyDescent="0.25">
      <c r="B209" s="164" t="str">
        <f t="shared" si="145"/>
        <v xml:space="preserve"> </v>
      </c>
      <c r="C209" s="164" t="str">
        <f t="shared" si="127"/>
        <v xml:space="preserve"> </v>
      </c>
      <c r="D209" s="165" t="str">
        <f t="shared" si="146"/>
        <v xml:space="preserve"> </v>
      </c>
      <c r="E209" s="166" t="str">
        <f t="shared" si="147"/>
        <v xml:space="preserve"> </v>
      </c>
      <c r="F209" s="166" t="str">
        <f t="shared" si="128"/>
        <v xml:space="preserve"> </v>
      </c>
      <c r="G209" s="166" t="str">
        <f t="shared" si="129"/>
        <v xml:space="preserve"> </v>
      </c>
      <c r="H209" s="166" t="str">
        <f t="shared" si="130"/>
        <v xml:space="preserve"> </v>
      </c>
      <c r="I209" s="167" t="str">
        <f t="shared" si="131"/>
        <v xml:space="preserve"> </v>
      </c>
      <c r="J209" s="167" t="str">
        <f t="shared" si="132"/>
        <v xml:space="preserve"> </v>
      </c>
      <c r="L209" s="164" t="str">
        <f t="shared" si="148"/>
        <v xml:space="preserve"> </v>
      </c>
      <c r="M209" s="164" t="str">
        <f t="shared" si="133"/>
        <v xml:space="preserve"> </v>
      </c>
      <c r="N209" s="165" t="str">
        <f t="shared" si="149"/>
        <v xml:space="preserve"> </v>
      </c>
      <c r="O209" s="166" t="str">
        <f t="shared" si="150"/>
        <v xml:space="preserve"> </v>
      </c>
      <c r="P209" s="166" t="str">
        <f t="shared" si="134"/>
        <v xml:space="preserve"> </v>
      </c>
      <c r="Q209" s="166" t="str">
        <f t="shared" si="135"/>
        <v xml:space="preserve"> </v>
      </c>
      <c r="R209" s="166" t="str">
        <f t="shared" si="136"/>
        <v xml:space="preserve"> </v>
      </c>
      <c r="S209" s="167" t="str">
        <f t="shared" si="137"/>
        <v xml:space="preserve"> </v>
      </c>
      <c r="T209" s="167" t="str">
        <f t="shared" si="138"/>
        <v xml:space="preserve"> </v>
      </c>
      <c r="V209" s="164" t="str">
        <f t="shared" si="151"/>
        <v xml:space="preserve"> </v>
      </c>
      <c r="W209" s="164" t="str">
        <f t="shared" si="139"/>
        <v xml:space="preserve"> </v>
      </c>
      <c r="X209" s="165" t="str">
        <f t="shared" si="152"/>
        <v xml:space="preserve"> </v>
      </c>
      <c r="Y209" s="166" t="str">
        <f t="shared" si="153"/>
        <v xml:space="preserve"> </v>
      </c>
      <c r="Z209" s="166" t="str">
        <f t="shared" si="140"/>
        <v xml:space="preserve"> </v>
      </c>
      <c r="AA209" s="166" t="str">
        <f t="shared" si="141"/>
        <v xml:space="preserve"> </v>
      </c>
      <c r="AB209" s="166" t="str">
        <f t="shared" si="142"/>
        <v xml:space="preserve"> </v>
      </c>
      <c r="AC209" s="167" t="str">
        <f t="shared" si="143"/>
        <v xml:space="preserve"> </v>
      </c>
      <c r="AD209" s="167" t="str">
        <f t="shared" si="144"/>
        <v xml:space="preserve"> </v>
      </c>
      <c r="AH209" s="149" t="str">
        <f>+IF(AH208&gt;0,10,"")</f>
        <v/>
      </c>
      <c r="AO209" s="149" t="str">
        <f>+IF(AO208&gt;0,10,"")</f>
        <v/>
      </c>
      <c r="AV209" s="149" t="str">
        <f>+IF(AV208&gt;0,10,"")</f>
        <v/>
      </c>
    </row>
    <row r="210" spans="2:49" ht="15" customHeight="1" x14ac:dyDescent="0.25">
      <c r="B210" s="156" t="str">
        <f t="shared" si="145"/>
        <v xml:space="preserve"> </v>
      </c>
      <c r="C210" s="156" t="str">
        <f t="shared" si="127"/>
        <v xml:space="preserve"> </v>
      </c>
      <c r="D210" s="157" t="str">
        <f t="shared" si="146"/>
        <v xml:space="preserve"> </v>
      </c>
      <c r="E210" s="158" t="str">
        <f t="shared" si="147"/>
        <v xml:space="preserve"> </v>
      </c>
      <c r="F210" s="158" t="str">
        <f t="shared" si="128"/>
        <v xml:space="preserve"> </v>
      </c>
      <c r="G210" s="158" t="str">
        <f t="shared" si="129"/>
        <v xml:space="preserve"> </v>
      </c>
      <c r="H210" s="158" t="str">
        <f t="shared" si="130"/>
        <v xml:space="preserve"> </v>
      </c>
      <c r="I210" s="159" t="str">
        <f t="shared" si="131"/>
        <v xml:space="preserve"> </v>
      </c>
      <c r="J210" s="159" t="str">
        <f t="shared" si="132"/>
        <v xml:space="preserve"> </v>
      </c>
      <c r="L210" s="156" t="str">
        <f t="shared" si="148"/>
        <v xml:space="preserve"> </v>
      </c>
      <c r="M210" s="156" t="str">
        <f t="shared" si="133"/>
        <v xml:space="preserve"> </v>
      </c>
      <c r="N210" s="157" t="str">
        <f t="shared" si="149"/>
        <v xml:space="preserve"> </v>
      </c>
      <c r="O210" s="158" t="str">
        <f t="shared" si="150"/>
        <v xml:space="preserve"> </v>
      </c>
      <c r="P210" s="158" t="str">
        <f t="shared" si="134"/>
        <v xml:space="preserve"> </v>
      </c>
      <c r="Q210" s="158" t="str">
        <f t="shared" si="135"/>
        <v xml:space="preserve"> </v>
      </c>
      <c r="R210" s="158" t="str">
        <f t="shared" si="136"/>
        <v xml:space="preserve"> </v>
      </c>
      <c r="S210" s="159" t="str">
        <f t="shared" si="137"/>
        <v xml:space="preserve"> </v>
      </c>
      <c r="T210" s="159" t="str">
        <f t="shared" si="138"/>
        <v xml:space="preserve"> </v>
      </c>
      <c r="V210" s="156" t="str">
        <f t="shared" si="151"/>
        <v xml:space="preserve"> </v>
      </c>
      <c r="W210" s="156" t="str">
        <f t="shared" si="139"/>
        <v xml:space="preserve"> </v>
      </c>
      <c r="X210" s="157" t="str">
        <f t="shared" si="152"/>
        <v xml:space="preserve"> </v>
      </c>
      <c r="Y210" s="158" t="str">
        <f t="shared" si="153"/>
        <v xml:space="preserve"> </v>
      </c>
      <c r="Z210" s="158" t="str">
        <f t="shared" si="140"/>
        <v xml:space="preserve"> </v>
      </c>
      <c r="AA210" s="158" t="str">
        <f t="shared" si="141"/>
        <v xml:space="preserve"> </v>
      </c>
      <c r="AB210" s="158" t="str">
        <f t="shared" si="142"/>
        <v xml:space="preserve"> </v>
      </c>
      <c r="AC210" s="159" t="str">
        <f t="shared" si="143"/>
        <v xml:space="preserve"> </v>
      </c>
      <c r="AD210" s="159" t="str">
        <f t="shared" si="144"/>
        <v xml:space="preserve"> </v>
      </c>
    </row>
    <row r="211" spans="2:49" ht="15" customHeight="1" x14ac:dyDescent="0.25">
      <c r="B211" s="160" t="str">
        <f t="shared" si="145"/>
        <v xml:space="preserve"> </v>
      </c>
      <c r="C211" s="160" t="str">
        <f t="shared" si="127"/>
        <v xml:space="preserve"> </v>
      </c>
      <c r="D211" s="161" t="str">
        <f t="shared" si="146"/>
        <v xml:space="preserve"> </v>
      </c>
      <c r="E211" s="162" t="str">
        <f t="shared" si="147"/>
        <v xml:space="preserve"> </v>
      </c>
      <c r="F211" s="162" t="str">
        <f t="shared" si="128"/>
        <v xml:space="preserve"> </v>
      </c>
      <c r="G211" s="162" t="str">
        <f t="shared" si="129"/>
        <v xml:space="preserve"> </v>
      </c>
      <c r="H211" s="162" t="str">
        <f t="shared" si="130"/>
        <v xml:space="preserve"> </v>
      </c>
      <c r="I211" s="163" t="str">
        <f t="shared" si="131"/>
        <v xml:space="preserve"> </v>
      </c>
      <c r="J211" s="163" t="str">
        <f t="shared" si="132"/>
        <v xml:space="preserve"> </v>
      </c>
      <c r="L211" s="160" t="str">
        <f t="shared" si="148"/>
        <v xml:space="preserve"> </v>
      </c>
      <c r="M211" s="160" t="str">
        <f t="shared" si="133"/>
        <v xml:space="preserve"> </v>
      </c>
      <c r="N211" s="161" t="str">
        <f t="shared" si="149"/>
        <v xml:space="preserve"> </v>
      </c>
      <c r="O211" s="162" t="str">
        <f t="shared" si="150"/>
        <v xml:space="preserve"> </v>
      </c>
      <c r="P211" s="162" t="str">
        <f t="shared" si="134"/>
        <v xml:space="preserve"> </v>
      </c>
      <c r="Q211" s="162" t="str">
        <f t="shared" si="135"/>
        <v xml:space="preserve"> </v>
      </c>
      <c r="R211" s="162" t="str">
        <f t="shared" si="136"/>
        <v xml:space="preserve"> </v>
      </c>
      <c r="S211" s="163" t="str">
        <f t="shared" si="137"/>
        <v xml:space="preserve"> </v>
      </c>
      <c r="T211" s="163" t="str">
        <f t="shared" si="138"/>
        <v xml:space="preserve"> </v>
      </c>
      <c r="V211" s="160" t="str">
        <f t="shared" si="151"/>
        <v xml:space="preserve"> </v>
      </c>
      <c r="W211" s="160" t="str">
        <f t="shared" si="139"/>
        <v xml:space="preserve"> </v>
      </c>
      <c r="X211" s="161" t="str">
        <f t="shared" si="152"/>
        <v xml:space="preserve"> </v>
      </c>
      <c r="Y211" s="162" t="str">
        <f t="shared" si="153"/>
        <v xml:space="preserve"> </v>
      </c>
      <c r="Z211" s="162" t="str">
        <f t="shared" si="140"/>
        <v xml:space="preserve"> </v>
      </c>
      <c r="AA211" s="162" t="str">
        <f t="shared" si="141"/>
        <v xml:space="preserve"> </v>
      </c>
      <c r="AB211" s="162" t="str">
        <f t="shared" si="142"/>
        <v xml:space="preserve"> </v>
      </c>
      <c r="AC211" s="163" t="str">
        <f t="shared" si="143"/>
        <v xml:space="preserve"> </v>
      </c>
      <c r="AD211" s="163" t="str">
        <f t="shared" si="144"/>
        <v xml:space="preserve"> </v>
      </c>
    </row>
    <row r="212" spans="2:49" ht="15" customHeight="1" x14ac:dyDescent="0.25">
      <c r="B212" s="160" t="str">
        <f t="shared" si="145"/>
        <v xml:space="preserve"> </v>
      </c>
      <c r="C212" s="160" t="str">
        <f t="shared" si="127"/>
        <v xml:space="preserve"> </v>
      </c>
      <c r="D212" s="161" t="str">
        <f t="shared" si="146"/>
        <v xml:space="preserve"> </v>
      </c>
      <c r="E212" s="162" t="str">
        <f t="shared" si="147"/>
        <v xml:space="preserve"> </v>
      </c>
      <c r="F212" s="162" t="str">
        <f t="shared" si="128"/>
        <v xml:space="preserve"> </v>
      </c>
      <c r="G212" s="162" t="str">
        <f t="shared" si="129"/>
        <v xml:space="preserve"> </v>
      </c>
      <c r="H212" s="162" t="str">
        <f t="shared" si="130"/>
        <v xml:space="preserve"> </v>
      </c>
      <c r="I212" s="163" t="str">
        <f t="shared" si="131"/>
        <v xml:space="preserve"> </v>
      </c>
      <c r="J212" s="163" t="str">
        <f t="shared" si="132"/>
        <v xml:space="preserve"> </v>
      </c>
      <c r="L212" s="160" t="str">
        <f t="shared" si="148"/>
        <v xml:space="preserve"> </v>
      </c>
      <c r="M212" s="160" t="str">
        <f t="shared" si="133"/>
        <v xml:space="preserve"> </v>
      </c>
      <c r="N212" s="161" t="str">
        <f t="shared" si="149"/>
        <v xml:space="preserve"> </v>
      </c>
      <c r="O212" s="162" t="str">
        <f t="shared" si="150"/>
        <v xml:space="preserve"> </v>
      </c>
      <c r="P212" s="162" t="str">
        <f t="shared" si="134"/>
        <v xml:space="preserve"> </v>
      </c>
      <c r="Q212" s="162" t="str">
        <f t="shared" si="135"/>
        <v xml:space="preserve"> </v>
      </c>
      <c r="R212" s="162" t="str">
        <f t="shared" si="136"/>
        <v xml:space="preserve"> </v>
      </c>
      <c r="S212" s="163" t="str">
        <f t="shared" si="137"/>
        <v xml:space="preserve"> </v>
      </c>
      <c r="T212" s="163" t="str">
        <f t="shared" si="138"/>
        <v xml:space="preserve"> </v>
      </c>
      <c r="V212" s="160" t="str">
        <f t="shared" si="151"/>
        <v xml:space="preserve"> </v>
      </c>
      <c r="W212" s="160" t="str">
        <f t="shared" si="139"/>
        <v xml:space="preserve"> </v>
      </c>
      <c r="X212" s="161" t="str">
        <f t="shared" si="152"/>
        <v xml:space="preserve"> </v>
      </c>
      <c r="Y212" s="162" t="str">
        <f t="shared" si="153"/>
        <v xml:space="preserve"> </v>
      </c>
      <c r="Z212" s="162" t="str">
        <f t="shared" si="140"/>
        <v xml:space="preserve"> </v>
      </c>
      <c r="AA212" s="162" t="str">
        <f t="shared" si="141"/>
        <v xml:space="preserve"> </v>
      </c>
      <c r="AB212" s="162" t="str">
        <f t="shared" si="142"/>
        <v xml:space="preserve"> </v>
      </c>
      <c r="AC212" s="163" t="str">
        <f t="shared" si="143"/>
        <v xml:space="preserve"> </v>
      </c>
      <c r="AD212" s="163" t="str">
        <f t="shared" si="144"/>
        <v xml:space="preserve"> </v>
      </c>
      <c r="AH212" s="168"/>
      <c r="AI212" s="168"/>
      <c r="AO212" s="168"/>
      <c r="AP212" s="168"/>
      <c r="AV212" s="168"/>
      <c r="AW212" s="168"/>
    </row>
    <row r="213" spans="2:49" ht="15" customHeight="1" x14ac:dyDescent="0.25">
      <c r="B213" s="160" t="str">
        <f t="shared" si="145"/>
        <v xml:space="preserve"> </v>
      </c>
      <c r="C213" s="160" t="str">
        <f t="shared" si="127"/>
        <v xml:space="preserve"> </v>
      </c>
      <c r="D213" s="161" t="str">
        <f t="shared" si="146"/>
        <v xml:space="preserve"> </v>
      </c>
      <c r="E213" s="162" t="str">
        <f t="shared" si="147"/>
        <v xml:space="preserve"> </v>
      </c>
      <c r="F213" s="162" t="str">
        <f t="shared" si="128"/>
        <v xml:space="preserve"> </v>
      </c>
      <c r="G213" s="162" t="str">
        <f t="shared" si="129"/>
        <v xml:space="preserve"> </v>
      </c>
      <c r="H213" s="162" t="str">
        <f t="shared" si="130"/>
        <v xml:space="preserve"> </v>
      </c>
      <c r="I213" s="163" t="str">
        <f t="shared" si="131"/>
        <v xml:space="preserve"> </v>
      </c>
      <c r="J213" s="163" t="str">
        <f t="shared" si="132"/>
        <v xml:space="preserve"> </v>
      </c>
      <c r="L213" s="160" t="str">
        <f t="shared" si="148"/>
        <v xml:space="preserve"> </v>
      </c>
      <c r="M213" s="160" t="str">
        <f t="shared" si="133"/>
        <v xml:space="preserve"> </v>
      </c>
      <c r="N213" s="161" t="str">
        <f t="shared" si="149"/>
        <v xml:space="preserve"> </v>
      </c>
      <c r="O213" s="162" t="str">
        <f t="shared" si="150"/>
        <v xml:space="preserve"> </v>
      </c>
      <c r="P213" s="162" t="str">
        <f t="shared" si="134"/>
        <v xml:space="preserve"> </v>
      </c>
      <c r="Q213" s="162" t="str">
        <f t="shared" si="135"/>
        <v xml:space="preserve"> </v>
      </c>
      <c r="R213" s="162" t="str">
        <f t="shared" si="136"/>
        <v xml:space="preserve"> </v>
      </c>
      <c r="S213" s="163" t="str">
        <f t="shared" si="137"/>
        <v xml:space="preserve"> </v>
      </c>
      <c r="T213" s="163" t="str">
        <f t="shared" si="138"/>
        <v xml:space="preserve"> </v>
      </c>
      <c r="V213" s="160" t="str">
        <f t="shared" si="151"/>
        <v xml:space="preserve"> </v>
      </c>
      <c r="W213" s="160" t="str">
        <f t="shared" si="139"/>
        <v xml:space="preserve"> </v>
      </c>
      <c r="X213" s="161" t="str">
        <f t="shared" si="152"/>
        <v xml:space="preserve"> </v>
      </c>
      <c r="Y213" s="162" t="str">
        <f t="shared" si="153"/>
        <v xml:space="preserve"> </v>
      </c>
      <c r="Z213" s="162" t="str">
        <f t="shared" si="140"/>
        <v xml:space="preserve"> </v>
      </c>
      <c r="AA213" s="162" t="str">
        <f t="shared" si="141"/>
        <v xml:space="preserve"> </v>
      </c>
      <c r="AB213" s="162" t="str">
        <f t="shared" si="142"/>
        <v xml:space="preserve"> </v>
      </c>
      <c r="AC213" s="163" t="str">
        <f t="shared" si="143"/>
        <v xml:space="preserve"> </v>
      </c>
      <c r="AD213" s="163" t="str">
        <f t="shared" si="144"/>
        <v xml:space="preserve"> </v>
      </c>
    </row>
    <row r="214" spans="2:49" ht="15" customHeight="1" x14ac:dyDescent="0.25">
      <c r="B214" s="164" t="str">
        <f t="shared" si="145"/>
        <v xml:space="preserve"> </v>
      </c>
      <c r="C214" s="164" t="str">
        <f t="shared" si="127"/>
        <v xml:space="preserve"> </v>
      </c>
      <c r="D214" s="165" t="str">
        <f t="shared" si="146"/>
        <v xml:space="preserve"> </v>
      </c>
      <c r="E214" s="166" t="str">
        <f t="shared" si="147"/>
        <v xml:space="preserve"> </v>
      </c>
      <c r="F214" s="166" t="str">
        <f t="shared" si="128"/>
        <v xml:space="preserve"> </v>
      </c>
      <c r="G214" s="166" t="str">
        <f t="shared" si="129"/>
        <v xml:space="preserve"> </v>
      </c>
      <c r="H214" s="166" t="str">
        <f t="shared" si="130"/>
        <v xml:space="preserve"> </v>
      </c>
      <c r="I214" s="167" t="str">
        <f t="shared" si="131"/>
        <v xml:space="preserve"> </v>
      </c>
      <c r="J214" s="167" t="str">
        <f t="shared" si="132"/>
        <v xml:space="preserve"> </v>
      </c>
      <c r="L214" s="164" t="str">
        <f t="shared" si="148"/>
        <v xml:space="preserve"> </v>
      </c>
      <c r="M214" s="164" t="str">
        <f t="shared" si="133"/>
        <v xml:space="preserve"> </v>
      </c>
      <c r="N214" s="165" t="str">
        <f t="shared" si="149"/>
        <v xml:space="preserve"> </v>
      </c>
      <c r="O214" s="166" t="str">
        <f t="shared" si="150"/>
        <v xml:space="preserve"> </v>
      </c>
      <c r="P214" s="166" t="str">
        <f t="shared" si="134"/>
        <v xml:space="preserve"> </v>
      </c>
      <c r="Q214" s="166" t="str">
        <f t="shared" si="135"/>
        <v xml:space="preserve"> </v>
      </c>
      <c r="R214" s="166" t="str">
        <f t="shared" si="136"/>
        <v xml:space="preserve"> </v>
      </c>
      <c r="S214" s="167" t="str">
        <f t="shared" si="137"/>
        <v xml:space="preserve"> </v>
      </c>
      <c r="T214" s="167" t="str">
        <f t="shared" si="138"/>
        <v xml:space="preserve"> </v>
      </c>
      <c r="V214" s="164" t="str">
        <f t="shared" si="151"/>
        <v xml:space="preserve"> </v>
      </c>
      <c r="W214" s="164" t="str">
        <f t="shared" si="139"/>
        <v xml:space="preserve"> </v>
      </c>
      <c r="X214" s="165" t="str">
        <f t="shared" si="152"/>
        <v xml:space="preserve"> </v>
      </c>
      <c r="Y214" s="166" t="str">
        <f t="shared" si="153"/>
        <v xml:space="preserve"> </v>
      </c>
      <c r="Z214" s="166" t="str">
        <f t="shared" si="140"/>
        <v xml:space="preserve"> </v>
      </c>
      <c r="AA214" s="166" t="str">
        <f t="shared" si="141"/>
        <v xml:space="preserve"> </v>
      </c>
      <c r="AB214" s="166" t="str">
        <f t="shared" si="142"/>
        <v xml:space="preserve"> </v>
      </c>
      <c r="AC214" s="167" t="str">
        <f t="shared" si="143"/>
        <v xml:space="preserve"> </v>
      </c>
      <c r="AD214" s="167" t="str">
        <f t="shared" si="144"/>
        <v xml:space="preserve"> </v>
      </c>
      <c r="AH214" s="149" t="str">
        <f>+IF(AH213&gt;0,10,"")</f>
        <v/>
      </c>
      <c r="AO214" s="149" t="str">
        <f>+IF(AO213&gt;0,10,"")</f>
        <v/>
      </c>
      <c r="AV214" s="149" t="str">
        <f>+IF(AV213&gt;0,10,"")</f>
        <v/>
      </c>
    </row>
    <row r="215" spans="2:49" ht="15" customHeight="1" x14ac:dyDescent="0.25">
      <c r="B215" s="156" t="str">
        <f t="shared" si="145"/>
        <v xml:space="preserve"> </v>
      </c>
      <c r="C215" s="156" t="str">
        <f t="shared" si="127"/>
        <v xml:space="preserve"> </v>
      </c>
      <c r="D215" s="157" t="str">
        <f t="shared" si="146"/>
        <v xml:space="preserve"> </v>
      </c>
      <c r="E215" s="158" t="str">
        <f t="shared" si="147"/>
        <v xml:space="preserve"> </v>
      </c>
      <c r="F215" s="158" t="str">
        <f t="shared" si="128"/>
        <v xml:space="preserve"> </v>
      </c>
      <c r="G215" s="158" t="str">
        <f t="shared" si="129"/>
        <v xml:space="preserve"> </v>
      </c>
      <c r="H215" s="158" t="str">
        <f t="shared" si="130"/>
        <v xml:space="preserve"> </v>
      </c>
      <c r="I215" s="159" t="str">
        <f t="shared" si="131"/>
        <v xml:space="preserve"> </v>
      </c>
      <c r="J215" s="159" t="str">
        <f t="shared" si="132"/>
        <v xml:space="preserve"> </v>
      </c>
      <c r="L215" s="156" t="str">
        <f t="shared" si="148"/>
        <v xml:space="preserve"> </v>
      </c>
      <c r="M215" s="156" t="str">
        <f t="shared" si="133"/>
        <v xml:space="preserve"> </v>
      </c>
      <c r="N215" s="157" t="str">
        <f t="shared" si="149"/>
        <v xml:space="preserve"> </v>
      </c>
      <c r="O215" s="158" t="str">
        <f t="shared" si="150"/>
        <v xml:space="preserve"> </v>
      </c>
      <c r="P215" s="158" t="str">
        <f t="shared" si="134"/>
        <v xml:space="preserve"> </v>
      </c>
      <c r="Q215" s="158" t="str">
        <f t="shared" si="135"/>
        <v xml:space="preserve"> </v>
      </c>
      <c r="R215" s="158" t="str">
        <f t="shared" si="136"/>
        <v xml:space="preserve"> </v>
      </c>
      <c r="S215" s="159" t="str">
        <f t="shared" si="137"/>
        <v xml:space="preserve"> </v>
      </c>
      <c r="T215" s="159" t="str">
        <f t="shared" si="138"/>
        <v xml:space="preserve"> </v>
      </c>
      <c r="V215" s="156" t="str">
        <f t="shared" si="151"/>
        <v xml:space="preserve"> </v>
      </c>
      <c r="W215" s="156" t="str">
        <f t="shared" si="139"/>
        <v xml:space="preserve"> </v>
      </c>
      <c r="X215" s="157" t="str">
        <f t="shared" si="152"/>
        <v xml:space="preserve"> </v>
      </c>
      <c r="Y215" s="158" t="str">
        <f t="shared" si="153"/>
        <v xml:space="preserve"> </v>
      </c>
      <c r="Z215" s="158" t="str">
        <f t="shared" si="140"/>
        <v xml:space="preserve"> </v>
      </c>
      <c r="AA215" s="158" t="str">
        <f t="shared" si="141"/>
        <v xml:space="preserve"> </v>
      </c>
      <c r="AB215" s="158" t="str">
        <f t="shared" si="142"/>
        <v xml:space="preserve"> </v>
      </c>
      <c r="AC215" s="159" t="str">
        <f t="shared" si="143"/>
        <v xml:space="preserve"> </v>
      </c>
      <c r="AD215" s="159" t="str">
        <f t="shared" si="144"/>
        <v xml:space="preserve"> </v>
      </c>
    </row>
    <row r="216" spans="2:49" ht="15" customHeight="1" x14ac:dyDescent="0.25">
      <c r="B216" s="160" t="str">
        <f t="shared" si="145"/>
        <v xml:space="preserve"> </v>
      </c>
      <c r="C216" s="160" t="str">
        <f t="shared" si="127"/>
        <v xml:space="preserve"> </v>
      </c>
      <c r="D216" s="161" t="str">
        <f t="shared" si="146"/>
        <v xml:space="preserve"> </v>
      </c>
      <c r="E216" s="162" t="str">
        <f t="shared" si="147"/>
        <v xml:space="preserve"> </v>
      </c>
      <c r="F216" s="162" t="str">
        <f t="shared" si="128"/>
        <v xml:space="preserve"> </v>
      </c>
      <c r="G216" s="162" t="str">
        <f t="shared" si="129"/>
        <v xml:space="preserve"> </v>
      </c>
      <c r="H216" s="162" t="str">
        <f t="shared" si="130"/>
        <v xml:space="preserve"> </v>
      </c>
      <c r="I216" s="163" t="str">
        <f t="shared" si="131"/>
        <v xml:space="preserve"> </v>
      </c>
      <c r="J216" s="163" t="str">
        <f t="shared" si="132"/>
        <v xml:space="preserve"> </v>
      </c>
      <c r="L216" s="160" t="str">
        <f t="shared" si="148"/>
        <v xml:space="preserve"> </v>
      </c>
      <c r="M216" s="160" t="str">
        <f t="shared" si="133"/>
        <v xml:space="preserve"> </v>
      </c>
      <c r="N216" s="161" t="str">
        <f t="shared" si="149"/>
        <v xml:space="preserve"> </v>
      </c>
      <c r="O216" s="162" t="str">
        <f t="shared" si="150"/>
        <v xml:space="preserve"> </v>
      </c>
      <c r="P216" s="162" t="str">
        <f t="shared" si="134"/>
        <v xml:space="preserve"> </v>
      </c>
      <c r="Q216" s="162" t="str">
        <f t="shared" si="135"/>
        <v xml:space="preserve"> </v>
      </c>
      <c r="R216" s="162" t="str">
        <f t="shared" si="136"/>
        <v xml:space="preserve"> </v>
      </c>
      <c r="S216" s="163" t="str">
        <f t="shared" si="137"/>
        <v xml:space="preserve"> </v>
      </c>
      <c r="T216" s="163" t="str">
        <f t="shared" si="138"/>
        <v xml:space="preserve"> </v>
      </c>
      <c r="V216" s="160" t="str">
        <f t="shared" si="151"/>
        <v xml:space="preserve"> </v>
      </c>
      <c r="W216" s="160" t="str">
        <f t="shared" si="139"/>
        <v xml:space="preserve"> </v>
      </c>
      <c r="X216" s="161" t="str">
        <f t="shared" si="152"/>
        <v xml:space="preserve"> </v>
      </c>
      <c r="Y216" s="162" t="str">
        <f t="shared" si="153"/>
        <v xml:space="preserve"> </v>
      </c>
      <c r="Z216" s="162" t="str">
        <f t="shared" si="140"/>
        <v xml:space="preserve"> </v>
      </c>
      <c r="AA216" s="162" t="str">
        <f t="shared" si="141"/>
        <v xml:space="preserve"> </v>
      </c>
      <c r="AB216" s="162" t="str">
        <f t="shared" si="142"/>
        <v xml:space="preserve"> </v>
      </c>
      <c r="AC216" s="163" t="str">
        <f t="shared" si="143"/>
        <v xml:space="preserve"> </v>
      </c>
      <c r="AD216" s="163" t="str">
        <f t="shared" si="144"/>
        <v xml:space="preserve"> </v>
      </c>
    </row>
    <row r="217" spans="2:49" ht="15" customHeight="1" x14ac:dyDescent="0.25">
      <c r="B217" s="160" t="str">
        <f t="shared" si="145"/>
        <v xml:space="preserve"> </v>
      </c>
      <c r="C217" s="160" t="str">
        <f t="shared" si="127"/>
        <v xml:space="preserve"> </v>
      </c>
      <c r="D217" s="161" t="str">
        <f t="shared" si="146"/>
        <v xml:space="preserve"> </v>
      </c>
      <c r="E217" s="162" t="str">
        <f t="shared" si="147"/>
        <v xml:space="preserve"> </v>
      </c>
      <c r="F217" s="162" t="str">
        <f t="shared" si="128"/>
        <v xml:space="preserve"> </v>
      </c>
      <c r="G217" s="162" t="str">
        <f t="shared" si="129"/>
        <v xml:space="preserve"> </v>
      </c>
      <c r="H217" s="162" t="str">
        <f t="shared" si="130"/>
        <v xml:space="preserve"> </v>
      </c>
      <c r="I217" s="163" t="str">
        <f t="shared" si="131"/>
        <v xml:space="preserve"> </v>
      </c>
      <c r="J217" s="163" t="str">
        <f t="shared" si="132"/>
        <v xml:space="preserve"> </v>
      </c>
      <c r="L217" s="160" t="str">
        <f t="shared" si="148"/>
        <v xml:space="preserve"> </v>
      </c>
      <c r="M217" s="160" t="str">
        <f t="shared" si="133"/>
        <v xml:space="preserve"> </v>
      </c>
      <c r="N217" s="161" t="str">
        <f t="shared" si="149"/>
        <v xml:space="preserve"> </v>
      </c>
      <c r="O217" s="162" t="str">
        <f t="shared" si="150"/>
        <v xml:space="preserve"> </v>
      </c>
      <c r="P217" s="162" t="str">
        <f t="shared" si="134"/>
        <v xml:space="preserve"> </v>
      </c>
      <c r="Q217" s="162" t="str">
        <f t="shared" si="135"/>
        <v xml:space="preserve"> </v>
      </c>
      <c r="R217" s="162" t="str">
        <f t="shared" si="136"/>
        <v xml:space="preserve"> </v>
      </c>
      <c r="S217" s="163" t="str">
        <f t="shared" si="137"/>
        <v xml:space="preserve"> </v>
      </c>
      <c r="T217" s="163" t="str">
        <f t="shared" si="138"/>
        <v xml:space="preserve"> </v>
      </c>
      <c r="V217" s="160" t="str">
        <f t="shared" si="151"/>
        <v xml:space="preserve"> </v>
      </c>
      <c r="W217" s="160" t="str">
        <f t="shared" si="139"/>
        <v xml:space="preserve"> </v>
      </c>
      <c r="X217" s="161" t="str">
        <f t="shared" si="152"/>
        <v xml:space="preserve"> </v>
      </c>
      <c r="Y217" s="162" t="str">
        <f t="shared" si="153"/>
        <v xml:space="preserve"> </v>
      </c>
      <c r="Z217" s="162" t="str">
        <f t="shared" si="140"/>
        <v xml:space="preserve"> </v>
      </c>
      <c r="AA217" s="162" t="str">
        <f t="shared" si="141"/>
        <v xml:space="preserve"> </v>
      </c>
      <c r="AB217" s="162" t="str">
        <f t="shared" si="142"/>
        <v xml:space="preserve"> </v>
      </c>
      <c r="AC217" s="163" t="str">
        <f t="shared" si="143"/>
        <v xml:space="preserve"> </v>
      </c>
      <c r="AD217" s="163" t="str">
        <f t="shared" si="144"/>
        <v xml:space="preserve"> </v>
      </c>
      <c r="AH217" s="168"/>
      <c r="AI217" s="168"/>
      <c r="AO217" s="168"/>
      <c r="AP217" s="168"/>
      <c r="AV217" s="168"/>
      <c r="AW217" s="168"/>
    </row>
    <row r="218" spans="2:49" ht="15" customHeight="1" x14ac:dyDescent="0.25">
      <c r="B218" s="160" t="str">
        <f t="shared" si="145"/>
        <v xml:space="preserve"> </v>
      </c>
      <c r="C218" s="160" t="str">
        <f t="shared" si="127"/>
        <v xml:space="preserve"> </v>
      </c>
      <c r="D218" s="161" t="str">
        <f t="shared" si="146"/>
        <v xml:space="preserve"> </v>
      </c>
      <c r="E218" s="162" t="str">
        <f t="shared" si="147"/>
        <v xml:space="preserve"> </v>
      </c>
      <c r="F218" s="162" t="str">
        <f t="shared" si="128"/>
        <v xml:space="preserve"> </v>
      </c>
      <c r="G218" s="162" t="str">
        <f t="shared" si="129"/>
        <v xml:space="preserve"> </v>
      </c>
      <c r="H218" s="162" t="str">
        <f t="shared" si="130"/>
        <v xml:space="preserve"> </v>
      </c>
      <c r="I218" s="163" t="str">
        <f t="shared" si="131"/>
        <v xml:space="preserve"> </v>
      </c>
      <c r="J218" s="163" t="str">
        <f t="shared" si="132"/>
        <v xml:space="preserve"> </v>
      </c>
      <c r="L218" s="160" t="str">
        <f t="shared" si="148"/>
        <v xml:space="preserve"> </v>
      </c>
      <c r="M218" s="160" t="str">
        <f t="shared" si="133"/>
        <v xml:space="preserve"> </v>
      </c>
      <c r="N218" s="161" t="str">
        <f t="shared" si="149"/>
        <v xml:space="preserve"> </v>
      </c>
      <c r="O218" s="162" t="str">
        <f t="shared" si="150"/>
        <v xml:space="preserve"> </v>
      </c>
      <c r="P218" s="162" t="str">
        <f t="shared" si="134"/>
        <v xml:space="preserve"> </v>
      </c>
      <c r="Q218" s="162" t="str">
        <f t="shared" si="135"/>
        <v xml:space="preserve"> </v>
      </c>
      <c r="R218" s="162" t="str">
        <f t="shared" si="136"/>
        <v xml:space="preserve"> </v>
      </c>
      <c r="S218" s="163" t="str">
        <f t="shared" si="137"/>
        <v xml:space="preserve"> </v>
      </c>
      <c r="T218" s="163" t="str">
        <f t="shared" si="138"/>
        <v xml:space="preserve"> </v>
      </c>
      <c r="V218" s="160" t="str">
        <f t="shared" si="151"/>
        <v xml:space="preserve"> </v>
      </c>
      <c r="W218" s="160" t="str">
        <f t="shared" si="139"/>
        <v xml:space="preserve"> </v>
      </c>
      <c r="X218" s="161" t="str">
        <f t="shared" si="152"/>
        <v xml:space="preserve"> </v>
      </c>
      <c r="Y218" s="162" t="str">
        <f t="shared" si="153"/>
        <v xml:space="preserve"> </v>
      </c>
      <c r="Z218" s="162" t="str">
        <f t="shared" si="140"/>
        <v xml:space="preserve"> </v>
      </c>
      <c r="AA218" s="162" t="str">
        <f t="shared" si="141"/>
        <v xml:space="preserve"> </v>
      </c>
      <c r="AB218" s="162" t="str">
        <f t="shared" si="142"/>
        <v xml:space="preserve"> </v>
      </c>
      <c r="AC218" s="163" t="str">
        <f t="shared" si="143"/>
        <v xml:space="preserve"> </v>
      </c>
      <c r="AD218" s="163" t="str">
        <f t="shared" si="144"/>
        <v xml:space="preserve"> </v>
      </c>
    </row>
    <row r="219" spans="2:49" ht="15" customHeight="1" x14ac:dyDescent="0.25">
      <c r="B219" s="164" t="str">
        <f t="shared" si="145"/>
        <v xml:space="preserve"> </v>
      </c>
      <c r="C219" s="164" t="str">
        <f t="shared" si="127"/>
        <v xml:space="preserve"> </v>
      </c>
      <c r="D219" s="165" t="str">
        <f t="shared" si="146"/>
        <v xml:space="preserve"> </v>
      </c>
      <c r="E219" s="166" t="str">
        <f t="shared" si="147"/>
        <v xml:space="preserve"> </v>
      </c>
      <c r="F219" s="166" t="str">
        <f t="shared" si="128"/>
        <v xml:space="preserve"> </v>
      </c>
      <c r="G219" s="166" t="str">
        <f t="shared" si="129"/>
        <v xml:space="preserve"> </v>
      </c>
      <c r="H219" s="166" t="str">
        <f t="shared" si="130"/>
        <v xml:space="preserve"> </v>
      </c>
      <c r="I219" s="167" t="str">
        <f t="shared" si="131"/>
        <v xml:space="preserve"> </v>
      </c>
      <c r="J219" s="167" t="str">
        <f t="shared" si="132"/>
        <v xml:space="preserve"> </v>
      </c>
      <c r="L219" s="164" t="str">
        <f t="shared" si="148"/>
        <v xml:space="preserve"> </v>
      </c>
      <c r="M219" s="164" t="str">
        <f t="shared" si="133"/>
        <v xml:space="preserve"> </v>
      </c>
      <c r="N219" s="165" t="str">
        <f t="shared" si="149"/>
        <v xml:space="preserve"> </v>
      </c>
      <c r="O219" s="166" t="str">
        <f t="shared" si="150"/>
        <v xml:space="preserve"> </v>
      </c>
      <c r="P219" s="166" t="str">
        <f t="shared" si="134"/>
        <v xml:space="preserve"> </v>
      </c>
      <c r="Q219" s="166" t="str">
        <f t="shared" si="135"/>
        <v xml:space="preserve"> </v>
      </c>
      <c r="R219" s="166" t="str">
        <f t="shared" si="136"/>
        <v xml:space="preserve"> </v>
      </c>
      <c r="S219" s="167" t="str">
        <f t="shared" si="137"/>
        <v xml:space="preserve"> </v>
      </c>
      <c r="T219" s="167" t="str">
        <f t="shared" si="138"/>
        <v xml:space="preserve"> </v>
      </c>
      <c r="V219" s="164" t="str">
        <f t="shared" si="151"/>
        <v xml:space="preserve"> </v>
      </c>
      <c r="W219" s="164" t="str">
        <f t="shared" si="139"/>
        <v xml:space="preserve"> </v>
      </c>
      <c r="X219" s="165" t="str">
        <f t="shared" si="152"/>
        <v xml:space="preserve"> </v>
      </c>
      <c r="Y219" s="166" t="str">
        <f t="shared" si="153"/>
        <v xml:space="preserve"> </v>
      </c>
      <c r="Z219" s="166" t="str">
        <f t="shared" si="140"/>
        <v xml:space="preserve"> </v>
      </c>
      <c r="AA219" s="166" t="str">
        <f t="shared" si="141"/>
        <v xml:space="preserve"> </v>
      </c>
      <c r="AB219" s="166" t="str">
        <f t="shared" si="142"/>
        <v xml:space="preserve"> </v>
      </c>
      <c r="AC219" s="167" t="str">
        <f t="shared" si="143"/>
        <v xml:space="preserve"> </v>
      </c>
      <c r="AD219" s="167" t="str">
        <f t="shared" si="144"/>
        <v xml:space="preserve"> </v>
      </c>
      <c r="AH219" s="149" t="str">
        <f>+IF(AH218&gt;0,10,"")</f>
        <v/>
      </c>
      <c r="AO219" s="149" t="str">
        <f>+IF(AO218&gt;0,10,"")</f>
        <v/>
      </c>
      <c r="AV219" s="149" t="str">
        <f>+IF(AV218&gt;0,10,"")</f>
        <v/>
      </c>
    </row>
    <row r="220" spans="2:49" ht="15" customHeight="1" x14ac:dyDescent="0.25">
      <c r="B220" s="156" t="str">
        <f t="shared" si="145"/>
        <v xml:space="preserve"> </v>
      </c>
      <c r="C220" s="156" t="str">
        <f t="shared" si="127"/>
        <v xml:space="preserve"> </v>
      </c>
      <c r="D220" s="157" t="str">
        <f t="shared" si="146"/>
        <v xml:space="preserve"> </v>
      </c>
      <c r="E220" s="158" t="str">
        <f t="shared" si="147"/>
        <v xml:space="preserve"> </v>
      </c>
      <c r="F220" s="158" t="str">
        <f t="shared" si="128"/>
        <v xml:space="preserve"> </v>
      </c>
      <c r="G220" s="158" t="str">
        <f t="shared" si="129"/>
        <v xml:space="preserve"> </v>
      </c>
      <c r="H220" s="158" t="str">
        <f t="shared" si="130"/>
        <v xml:space="preserve"> </v>
      </c>
      <c r="I220" s="159" t="str">
        <f t="shared" si="131"/>
        <v xml:space="preserve"> </v>
      </c>
      <c r="J220" s="159" t="str">
        <f t="shared" si="132"/>
        <v xml:space="preserve"> </v>
      </c>
      <c r="L220" s="156" t="str">
        <f t="shared" si="148"/>
        <v xml:space="preserve"> </v>
      </c>
      <c r="M220" s="156" t="str">
        <f t="shared" si="133"/>
        <v xml:space="preserve"> </v>
      </c>
      <c r="N220" s="157" t="str">
        <f t="shared" si="149"/>
        <v xml:space="preserve"> </v>
      </c>
      <c r="O220" s="158" t="str">
        <f t="shared" si="150"/>
        <v xml:space="preserve"> </v>
      </c>
      <c r="P220" s="158" t="str">
        <f t="shared" si="134"/>
        <v xml:space="preserve"> </v>
      </c>
      <c r="Q220" s="158" t="str">
        <f t="shared" si="135"/>
        <v xml:space="preserve"> </v>
      </c>
      <c r="R220" s="158" t="str">
        <f t="shared" si="136"/>
        <v xml:space="preserve"> </v>
      </c>
      <c r="S220" s="159" t="str">
        <f t="shared" si="137"/>
        <v xml:space="preserve"> </v>
      </c>
      <c r="T220" s="159" t="str">
        <f t="shared" si="138"/>
        <v xml:space="preserve"> </v>
      </c>
      <c r="V220" s="156" t="str">
        <f t="shared" si="151"/>
        <v xml:space="preserve"> </v>
      </c>
      <c r="W220" s="156" t="str">
        <f t="shared" si="139"/>
        <v xml:space="preserve"> </v>
      </c>
      <c r="X220" s="157" t="str">
        <f t="shared" si="152"/>
        <v xml:space="preserve"> </v>
      </c>
      <c r="Y220" s="158" t="str">
        <f t="shared" si="153"/>
        <v xml:space="preserve"> </v>
      </c>
      <c r="Z220" s="158" t="str">
        <f t="shared" si="140"/>
        <v xml:space="preserve"> </v>
      </c>
      <c r="AA220" s="158" t="str">
        <f t="shared" si="141"/>
        <v xml:space="preserve"> </v>
      </c>
      <c r="AB220" s="158" t="str">
        <f t="shared" si="142"/>
        <v xml:space="preserve"> </v>
      </c>
      <c r="AC220" s="159" t="str">
        <f t="shared" si="143"/>
        <v xml:space="preserve"> </v>
      </c>
      <c r="AD220" s="159" t="str">
        <f t="shared" si="144"/>
        <v xml:space="preserve"> </v>
      </c>
    </row>
    <row r="221" spans="2:49" ht="15" customHeight="1" x14ac:dyDescent="0.25">
      <c r="B221" s="160" t="str">
        <f t="shared" si="145"/>
        <v xml:space="preserve"> </v>
      </c>
      <c r="C221" s="160" t="str">
        <f t="shared" si="127"/>
        <v xml:space="preserve"> </v>
      </c>
      <c r="D221" s="161" t="str">
        <f t="shared" si="146"/>
        <v xml:space="preserve"> </v>
      </c>
      <c r="E221" s="162" t="str">
        <f t="shared" si="147"/>
        <v xml:space="preserve"> </v>
      </c>
      <c r="F221" s="162" t="str">
        <f t="shared" si="128"/>
        <v xml:space="preserve"> </v>
      </c>
      <c r="G221" s="162" t="str">
        <f t="shared" si="129"/>
        <v xml:space="preserve"> </v>
      </c>
      <c r="H221" s="162" t="str">
        <f t="shared" si="130"/>
        <v xml:space="preserve"> </v>
      </c>
      <c r="I221" s="163" t="str">
        <f t="shared" si="131"/>
        <v xml:space="preserve"> </v>
      </c>
      <c r="J221" s="163" t="str">
        <f t="shared" si="132"/>
        <v xml:space="preserve"> </v>
      </c>
      <c r="L221" s="160" t="str">
        <f t="shared" si="148"/>
        <v xml:space="preserve"> </v>
      </c>
      <c r="M221" s="160" t="str">
        <f t="shared" si="133"/>
        <v xml:space="preserve"> </v>
      </c>
      <c r="N221" s="161" t="str">
        <f t="shared" si="149"/>
        <v xml:space="preserve"> </v>
      </c>
      <c r="O221" s="162" t="str">
        <f t="shared" si="150"/>
        <v xml:space="preserve"> </v>
      </c>
      <c r="P221" s="162" t="str">
        <f t="shared" si="134"/>
        <v xml:space="preserve"> </v>
      </c>
      <c r="Q221" s="162" t="str">
        <f t="shared" si="135"/>
        <v xml:space="preserve"> </v>
      </c>
      <c r="R221" s="162" t="str">
        <f t="shared" si="136"/>
        <v xml:space="preserve"> </v>
      </c>
      <c r="S221" s="163" t="str">
        <f t="shared" si="137"/>
        <v xml:space="preserve"> </v>
      </c>
      <c r="T221" s="163" t="str">
        <f t="shared" si="138"/>
        <v xml:space="preserve"> </v>
      </c>
      <c r="V221" s="160" t="str">
        <f t="shared" si="151"/>
        <v xml:space="preserve"> </v>
      </c>
      <c r="W221" s="160" t="str">
        <f t="shared" si="139"/>
        <v xml:space="preserve"> </v>
      </c>
      <c r="X221" s="161" t="str">
        <f t="shared" si="152"/>
        <v xml:space="preserve"> </v>
      </c>
      <c r="Y221" s="162" t="str">
        <f t="shared" si="153"/>
        <v xml:space="preserve"> </v>
      </c>
      <c r="Z221" s="162" t="str">
        <f t="shared" si="140"/>
        <v xml:space="preserve"> </v>
      </c>
      <c r="AA221" s="162" t="str">
        <f t="shared" si="141"/>
        <v xml:space="preserve"> </v>
      </c>
      <c r="AB221" s="162" t="str">
        <f t="shared" si="142"/>
        <v xml:space="preserve"> </v>
      </c>
      <c r="AC221" s="163" t="str">
        <f t="shared" si="143"/>
        <v xml:space="preserve"> </v>
      </c>
      <c r="AD221" s="163" t="str">
        <f t="shared" si="144"/>
        <v xml:space="preserve"> </v>
      </c>
    </row>
    <row r="222" spans="2:49" ht="15" customHeight="1" x14ac:dyDescent="0.25">
      <c r="B222" s="160" t="str">
        <f t="shared" si="145"/>
        <v xml:space="preserve"> </v>
      </c>
      <c r="C222" s="160" t="str">
        <f t="shared" si="127"/>
        <v xml:space="preserve"> </v>
      </c>
      <c r="D222" s="161" t="str">
        <f t="shared" si="146"/>
        <v xml:space="preserve"> </v>
      </c>
      <c r="E222" s="162" t="str">
        <f t="shared" si="147"/>
        <v xml:space="preserve"> </v>
      </c>
      <c r="F222" s="162" t="str">
        <f t="shared" si="128"/>
        <v xml:space="preserve"> </v>
      </c>
      <c r="G222" s="162" t="str">
        <f t="shared" si="129"/>
        <v xml:space="preserve"> </v>
      </c>
      <c r="H222" s="162" t="str">
        <f t="shared" si="130"/>
        <v xml:space="preserve"> </v>
      </c>
      <c r="I222" s="163" t="str">
        <f t="shared" si="131"/>
        <v xml:space="preserve"> </v>
      </c>
      <c r="J222" s="163" t="str">
        <f t="shared" si="132"/>
        <v xml:space="preserve"> </v>
      </c>
      <c r="L222" s="160" t="str">
        <f t="shared" si="148"/>
        <v xml:space="preserve"> </v>
      </c>
      <c r="M222" s="160" t="str">
        <f t="shared" si="133"/>
        <v xml:space="preserve"> </v>
      </c>
      <c r="N222" s="161" t="str">
        <f t="shared" si="149"/>
        <v xml:space="preserve"> </v>
      </c>
      <c r="O222" s="162" t="str">
        <f t="shared" si="150"/>
        <v xml:space="preserve"> </v>
      </c>
      <c r="P222" s="162" t="str">
        <f t="shared" si="134"/>
        <v xml:space="preserve"> </v>
      </c>
      <c r="Q222" s="162" t="str">
        <f t="shared" si="135"/>
        <v xml:space="preserve"> </v>
      </c>
      <c r="R222" s="162" t="str">
        <f t="shared" si="136"/>
        <v xml:space="preserve"> </v>
      </c>
      <c r="S222" s="163" t="str">
        <f t="shared" si="137"/>
        <v xml:space="preserve"> </v>
      </c>
      <c r="T222" s="163" t="str">
        <f t="shared" si="138"/>
        <v xml:space="preserve"> </v>
      </c>
      <c r="V222" s="160" t="str">
        <f t="shared" si="151"/>
        <v xml:space="preserve"> </v>
      </c>
      <c r="W222" s="160" t="str">
        <f t="shared" si="139"/>
        <v xml:space="preserve"> </v>
      </c>
      <c r="X222" s="161" t="str">
        <f t="shared" si="152"/>
        <v xml:space="preserve"> </v>
      </c>
      <c r="Y222" s="162" t="str">
        <f t="shared" si="153"/>
        <v xml:space="preserve"> </v>
      </c>
      <c r="Z222" s="162" t="str">
        <f t="shared" si="140"/>
        <v xml:space="preserve"> </v>
      </c>
      <c r="AA222" s="162" t="str">
        <f t="shared" si="141"/>
        <v xml:space="preserve"> </v>
      </c>
      <c r="AB222" s="162" t="str">
        <f t="shared" si="142"/>
        <v xml:space="preserve"> </v>
      </c>
      <c r="AC222" s="163" t="str">
        <f t="shared" si="143"/>
        <v xml:space="preserve"> </v>
      </c>
      <c r="AD222" s="163" t="str">
        <f t="shared" si="144"/>
        <v xml:space="preserve"> </v>
      </c>
      <c r="AH222" s="168"/>
      <c r="AI222" s="168"/>
      <c r="AO222" s="168"/>
      <c r="AP222" s="168"/>
      <c r="AV222" s="168"/>
      <c r="AW222" s="168"/>
    </row>
    <row r="223" spans="2:49" ht="15" customHeight="1" x14ac:dyDescent="0.25">
      <c r="B223" s="160" t="str">
        <f t="shared" si="145"/>
        <v xml:space="preserve"> </v>
      </c>
      <c r="C223" s="160" t="str">
        <f t="shared" si="127"/>
        <v xml:space="preserve"> </v>
      </c>
      <c r="D223" s="161" t="str">
        <f t="shared" si="146"/>
        <v xml:space="preserve"> </v>
      </c>
      <c r="E223" s="162" t="str">
        <f t="shared" si="147"/>
        <v xml:space="preserve"> </v>
      </c>
      <c r="F223" s="162" t="str">
        <f t="shared" si="128"/>
        <v xml:space="preserve"> </v>
      </c>
      <c r="G223" s="162" t="str">
        <f t="shared" si="129"/>
        <v xml:space="preserve"> </v>
      </c>
      <c r="H223" s="162" t="str">
        <f t="shared" si="130"/>
        <v xml:space="preserve"> </v>
      </c>
      <c r="I223" s="163" t="str">
        <f t="shared" si="131"/>
        <v xml:space="preserve"> </v>
      </c>
      <c r="J223" s="163" t="str">
        <f t="shared" si="132"/>
        <v xml:space="preserve"> </v>
      </c>
      <c r="L223" s="160" t="str">
        <f t="shared" si="148"/>
        <v xml:space="preserve"> </v>
      </c>
      <c r="M223" s="160" t="str">
        <f t="shared" si="133"/>
        <v xml:space="preserve"> </v>
      </c>
      <c r="N223" s="161" t="str">
        <f t="shared" si="149"/>
        <v xml:space="preserve"> </v>
      </c>
      <c r="O223" s="162" t="str">
        <f t="shared" si="150"/>
        <v xml:space="preserve"> </v>
      </c>
      <c r="P223" s="162" t="str">
        <f t="shared" si="134"/>
        <v xml:space="preserve"> </v>
      </c>
      <c r="Q223" s="162" t="str">
        <f t="shared" si="135"/>
        <v xml:space="preserve"> </v>
      </c>
      <c r="R223" s="162" t="str">
        <f t="shared" si="136"/>
        <v xml:space="preserve"> </v>
      </c>
      <c r="S223" s="163" t="str">
        <f t="shared" si="137"/>
        <v xml:space="preserve"> </v>
      </c>
      <c r="T223" s="163" t="str">
        <f t="shared" si="138"/>
        <v xml:space="preserve"> </v>
      </c>
      <c r="V223" s="160" t="str">
        <f t="shared" si="151"/>
        <v xml:space="preserve"> </v>
      </c>
      <c r="W223" s="160" t="str">
        <f t="shared" si="139"/>
        <v xml:space="preserve"> </v>
      </c>
      <c r="X223" s="161" t="str">
        <f t="shared" si="152"/>
        <v xml:space="preserve"> </v>
      </c>
      <c r="Y223" s="162" t="str">
        <f t="shared" si="153"/>
        <v xml:space="preserve"> </v>
      </c>
      <c r="Z223" s="162" t="str">
        <f t="shared" si="140"/>
        <v xml:space="preserve"> </v>
      </c>
      <c r="AA223" s="162" t="str">
        <f t="shared" si="141"/>
        <v xml:space="preserve"> </v>
      </c>
      <c r="AB223" s="162" t="str">
        <f t="shared" si="142"/>
        <v xml:space="preserve"> </v>
      </c>
      <c r="AC223" s="163" t="str">
        <f t="shared" si="143"/>
        <v xml:space="preserve"> </v>
      </c>
      <c r="AD223" s="163" t="str">
        <f t="shared" si="144"/>
        <v xml:space="preserve"> </v>
      </c>
    </row>
    <row r="224" spans="2:49" ht="15" customHeight="1" x14ac:dyDescent="0.25">
      <c r="B224" s="164" t="str">
        <f t="shared" si="145"/>
        <v xml:space="preserve"> </v>
      </c>
      <c r="C224" s="164" t="str">
        <f t="shared" si="127"/>
        <v xml:space="preserve"> </v>
      </c>
      <c r="D224" s="165" t="str">
        <f t="shared" si="146"/>
        <v xml:space="preserve"> </v>
      </c>
      <c r="E224" s="166" t="str">
        <f t="shared" si="147"/>
        <v xml:space="preserve"> </v>
      </c>
      <c r="F224" s="166" t="str">
        <f t="shared" si="128"/>
        <v xml:space="preserve"> </v>
      </c>
      <c r="G224" s="166" t="str">
        <f t="shared" si="129"/>
        <v xml:space="preserve"> </v>
      </c>
      <c r="H224" s="166" t="str">
        <f t="shared" si="130"/>
        <v xml:space="preserve"> </v>
      </c>
      <c r="I224" s="167" t="str">
        <f t="shared" si="131"/>
        <v xml:space="preserve"> </v>
      </c>
      <c r="J224" s="167" t="str">
        <f t="shared" si="132"/>
        <v xml:space="preserve"> </v>
      </c>
      <c r="L224" s="164" t="str">
        <f t="shared" si="148"/>
        <v xml:space="preserve"> </v>
      </c>
      <c r="M224" s="164" t="str">
        <f t="shared" si="133"/>
        <v xml:space="preserve"> </v>
      </c>
      <c r="N224" s="165" t="str">
        <f t="shared" si="149"/>
        <v xml:space="preserve"> </v>
      </c>
      <c r="O224" s="166" t="str">
        <f t="shared" si="150"/>
        <v xml:space="preserve"> </v>
      </c>
      <c r="P224" s="166" t="str">
        <f t="shared" si="134"/>
        <v xml:space="preserve"> </v>
      </c>
      <c r="Q224" s="166" t="str">
        <f t="shared" si="135"/>
        <v xml:space="preserve"> </v>
      </c>
      <c r="R224" s="166" t="str">
        <f t="shared" si="136"/>
        <v xml:space="preserve"> </v>
      </c>
      <c r="S224" s="167" t="str">
        <f t="shared" si="137"/>
        <v xml:space="preserve"> </v>
      </c>
      <c r="T224" s="167" t="str">
        <f t="shared" si="138"/>
        <v xml:space="preserve"> </v>
      </c>
      <c r="V224" s="164" t="str">
        <f t="shared" si="151"/>
        <v xml:space="preserve"> </v>
      </c>
      <c r="W224" s="164" t="str">
        <f t="shared" si="139"/>
        <v xml:space="preserve"> </v>
      </c>
      <c r="X224" s="165" t="str">
        <f t="shared" si="152"/>
        <v xml:space="preserve"> </v>
      </c>
      <c r="Y224" s="166" t="str">
        <f t="shared" si="153"/>
        <v xml:space="preserve"> </v>
      </c>
      <c r="Z224" s="166" t="str">
        <f t="shared" si="140"/>
        <v xml:space="preserve"> </v>
      </c>
      <c r="AA224" s="166" t="str">
        <f t="shared" si="141"/>
        <v xml:space="preserve"> </v>
      </c>
      <c r="AB224" s="166" t="str">
        <f t="shared" si="142"/>
        <v xml:space="preserve"> </v>
      </c>
      <c r="AC224" s="167" t="str">
        <f t="shared" si="143"/>
        <v xml:space="preserve"> </v>
      </c>
      <c r="AD224" s="167" t="str">
        <f t="shared" si="144"/>
        <v xml:space="preserve"> </v>
      </c>
      <c r="AH224" s="149" t="str">
        <f>+IF(AH223&gt;0,10,"")</f>
        <v/>
      </c>
      <c r="AO224" s="149" t="str">
        <f>+IF(AO223&gt;0,10,"")</f>
        <v/>
      </c>
      <c r="AV224" s="149" t="str">
        <f>+IF(AV223&gt;0,10,"")</f>
        <v/>
      </c>
    </row>
    <row r="225" spans="2:49" ht="15" customHeight="1" x14ac:dyDescent="0.25">
      <c r="B225" s="156" t="str">
        <f t="shared" si="145"/>
        <v xml:space="preserve"> </v>
      </c>
      <c r="C225" s="156" t="str">
        <f t="shared" si="127"/>
        <v xml:space="preserve"> </v>
      </c>
      <c r="D225" s="157" t="str">
        <f t="shared" si="146"/>
        <v xml:space="preserve"> </v>
      </c>
      <c r="E225" s="158" t="str">
        <f t="shared" si="147"/>
        <v xml:space="preserve"> </v>
      </c>
      <c r="F225" s="158" t="str">
        <f t="shared" si="128"/>
        <v xml:space="preserve"> </v>
      </c>
      <c r="G225" s="158" t="str">
        <f t="shared" si="129"/>
        <v xml:space="preserve"> </v>
      </c>
      <c r="H225" s="158" t="str">
        <f t="shared" si="130"/>
        <v xml:space="preserve"> </v>
      </c>
      <c r="I225" s="159" t="str">
        <f t="shared" si="131"/>
        <v xml:space="preserve"> </v>
      </c>
      <c r="J225" s="159" t="str">
        <f t="shared" si="132"/>
        <v xml:space="preserve"> </v>
      </c>
      <c r="L225" s="156" t="str">
        <f t="shared" si="148"/>
        <v xml:space="preserve"> </v>
      </c>
      <c r="M225" s="156" t="str">
        <f t="shared" si="133"/>
        <v xml:space="preserve"> </v>
      </c>
      <c r="N225" s="157" t="str">
        <f t="shared" si="149"/>
        <v xml:space="preserve"> </v>
      </c>
      <c r="O225" s="158" t="str">
        <f t="shared" si="150"/>
        <v xml:space="preserve"> </v>
      </c>
      <c r="P225" s="158" t="str">
        <f t="shared" si="134"/>
        <v xml:space="preserve"> </v>
      </c>
      <c r="Q225" s="158" t="str">
        <f t="shared" si="135"/>
        <v xml:space="preserve"> </v>
      </c>
      <c r="R225" s="158" t="str">
        <f t="shared" si="136"/>
        <v xml:space="preserve"> </v>
      </c>
      <c r="S225" s="159" t="str">
        <f t="shared" si="137"/>
        <v xml:space="preserve"> </v>
      </c>
      <c r="T225" s="159" t="str">
        <f t="shared" si="138"/>
        <v xml:space="preserve"> </v>
      </c>
      <c r="V225" s="156" t="str">
        <f t="shared" si="151"/>
        <v xml:space="preserve"> </v>
      </c>
      <c r="W225" s="156" t="str">
        <f t="shared" si="139"/>
        <v xml:space="preserve"> </v>
      </c>
      <c r="X225" s="157" t="str">
        <f t="shared" si="152"/>
        <v xml:space="preserve"> </v>
      </c>
      <c r="Y225" s="158" t="str">
        <f t="shared" si="153"/>
        <v xml:space="preserve"> </v>
      </c>
      <c r="Z225" s="158" t="str">
        <f t="shared" si="140"/>
        <v xml:space="preserve"> </v>
      </c>
      <c r="AA225" s="158" t="str">
        <f t="shared" si="141"/>
        <v xml:space="preserve"> </v>
      </c>
      <c r="AB225" s="158" t="str">
        <f t="shared" si="142"/>
        <v xml:space="preserve"> </v>
      </c>
      <c r="AC225" s="159" t="str">
        <f t="shared" si="143"/>
        <v xml:space="preserve"> </v>
      </c>
      <c r="AD225" s="159" t="str">
        <f t="shared" si="144"/>
        <v xml:space="preserve"> </v>
      </c>
    </row>
    <row r="226" spans="2:49" ht="15" customHeight="1" x14ac:dyDescent="0.25">
      <c r="B226" s="160" t="str">
        <f t="shared" si="145"/>
        <v xml:space="preserve"> </v>
      </c>
      <c r="C226" s="160" t="str">
        <f t="shared" si="127"/>
        <v xml:space="preserve"> </v>
      </c>
      <c r="D226" s="161" t="str">
        <f t="shared" si="146"/>
        <v xml:space="preserve"> </v>
      </c>
      <c r="E226" s="162" t="str">
        <f t="shared" si="147"/>
        <v xml:space="preserve"> </v>
      </c>
      <c r="F226" s="162" t="str">
        <f t="shared" si="128"/>
        <v xml:space="preserve"> </v>
      </c>
      <c r="G226" s="162" t="str">
        <f t="shared" si="129"/>
        <v xml:space="preserve"> </v>
      </c>
      <c r="H226" s="162" t="str">
        <f t="shared" si="130"/>
        <v xml:space="preserve"> </v>
      </c>
      <c r="I226" s="163" t="str">
        <f t="shared" si="131"/>
        <v xml:space="preserve"> </v>
      </c>
      <c r="J226" s="163" t="str">
        <f t="shared" si="132"/>
        <v xml:space="preserve"> </v>
      </c>
      <c r="L226" s="160" t="str">
        <f t="shared" si="148"/>
        <v xml:space="preserve"> </v>
      </c>
      <c r="M226" s="160" t="str">
        <f t="shared" si="133"/>
        <v xml:space="preserve"> </v>
      </c>
      <c r="N226" s="161" t="str">
        <f t="shared" si="149"/>
        <v xml:space="preserve"> </v>
      </c>
      <c r="O226" s="162" t="str">
        <f t="shared" si="150"/>
        <v xml:space="preserve"> </v>
      </c>
      <c r="P226" s="162" t="str">
        <f t="shared" si="134"/>
        <v xml:space="preserve"> </v>
      </c>
      <c r="Q226" s="162" t="str">
        <f t="shared" si="135"/>
        <v xml:space="preserve"> </v>
      </c>
      <c r="R226" s="162" t="str">
        <f t="shared" si="136"/>
        <v xml:space="preserve"> </v>
      </c>
      <c r="S226" s="163" t="str">
        <f t="shared" si="137"/>
        <v xml:space="preserve"> </v>
      </c>
      <c r="T226" s="163" t="str">
        <f t="shared" si="138"/>
        <v xml:space="preserve"> </v>
      </c>
      <c r="V226" s="160" t="str">
        <f t="shared" si="151"/>
        <v xml:space="preserve"> </v>
      </c>
      <c r="W226" s="160" t="str">
        <f t="shared" si="139"/>
        <v xml:space="preserve"> </v>
      </c>
      <c r="X226" s="161" t="str">
        <f t="shared" si="152"/>
        <v xml:space="preserve"> </v>
      </c>
      <c r="Y226" s="162" t="str">
        <f t="shared" si="153"/>
        <v xml:space="preserve"> </v>
      </c>
      <c r="Z226" s="162" t="str">
        <f t="shared" si="140"/>
        <v xml:space="preserve"> </v>
      </c>
      <c r="AA226" s="162" t="str">
        <f t="shared" si="141"/>
        <v xml:space="preserve"> </v>
      </c>
      <c r="AB226" s="162" t="str">
        <f t="shared" si="142"/>
        <v xml:space="preserve"> </v>
      </c>
      <c r="AC226" s="163" t="str">
        <f t="shared" si="143"/>
        <v xml:space="preserve"> </v>
      </c>
      <c r="AD226" s="163" t="str">
        <f t="shared" si="144"/>
        <v xml:space="preserve"> </v>
      </c>
    </row>
    <row r="227" spans="2:49" ht="15" customHeight="1" x14ac:dyDescent="0.25">
      <c r="B227" s="160" t="str">
        <f t="shared" si="145"/>
        <v xml:space="preserve"> </v>
      </c>
      <c r="C227" s="160" t="str">
        <f t="shared" si="127"/>
        <v xml:space="preserve"> </v>
      </c>
      <c r="D227" s="161" t="str">
        <f t="shared" si="146"/>
        <v xml:space="preserve"> </v>
      </c>
      <c r="E227" s="162" t="str">
        <f t="shared" si="147"/>
        <v xml:space="preserve"> </v>
      </c>
      <c r="F227" s="162" t="str">
        <f t="shared" si="128"/>
        <v xml:space="preserve"> </v>
      </c>
      <c r="G227" s="162" t="str">
        <f t="shared" si="129"/>
        <v xml:space="preserve"> </v>
      </c>
      <c r="H227" s="162" t="str">
        <f t="shared" si="130"/>
        <v xml:space="preserve"> </v>
      </c>
      <c r="I227" s="163" t="str">
        <f t="shared" si="131"/>
        <v xml:space="preserve"> </v>
      </c>
      <c r="J227" s="163" t="str">
        <f t="shared" si="132"/>
        <v xml:space="preserve"> </v>
      </c>
      <c r="L227" s="160" t="str">
        <f t="shared" si="148"/>
        <v xml:space="preserve"> </v>
      </c>
      <c r="M227" s="160" t="str">
        <f t="shared" si="133"/>
        <v xml:space="preserve"> </v>
      </c>
      <c r="N227" s="161" t="str">
        <f t="shared" si="149"/>
        <v xml:space="preserve"> </v>
      </c>
      <c r="O227" s="162" t="str">
        <f t="shared" si="150"/>
        <v xml:space="preserve"> </v>
      </c>
      <c r="P227" s="162" t="str">
        <f t="shared" si="134"/>
        <v xml:space="preserve"> </v>
      </c>
      <c r="Q227" s="162" t="str">
        <f t="shared" si="135"/>
        <v xml:space="preserve"> </v>
      </c>
      <c r="R227" s="162" t="str">
        <f t="shared" si="136"/>
        <v xml:space="preserve"> </v>
      </c>
      <c r="S227" s="163" t="str">
        <f t="shared" si="137"/>
        <v xml:space="preserve"> </v>
      </c>
      <c r="T227" s="163" t="str">
        <f t="shared" si="138"/>
        <v xml:space="preserve"> </v>
      </c>
      <c r="V227" s="160" t="str">
        <f t="shared" si="151"/>
        <v xml:space="preserve"> </v>
      </c>
      <c r="W227" s="160" t="str">
        <f t="shared" si="139"/>
        <v xml:space="preserve"> </v>
      </c>
      <c r="X227" s="161" t="str">
        <f t="shared" si="152"/>
        <v xml:space="preserve"> </v>
      </c>
      <c r="Y227" s="162" t="str">
        <f t="shared" si="153"/>
        <v xml:space="preserve"> </v>
      </c>
      <c r="Z227" s="162" t="str">
        <f t="shared" si="140"/>
        <v xml:space="preserve"> </v>
      </c>
      <c r="AA227" s="162" t="str">
        <f t="shared" si="141"/>
        <v xml:space="preserve"> </v>
      </c>
      <c r="AB227" s="162" t="str">
        <f t="shared" si="142"/>
        <v xml:space="preserve"> </v>
      </c>
      <c r="AC227" s="163" t="str">
        <f t="shared" si="143"/>
        <v xml:space="preserve"> </v>
      </c>
      <c r="AD227" s="163" t="str">
        <f t="shared" si="144"/>
        <v xml:space="preserve"> </v>
      </c>
      <c r="AH227" s="168"/>
      <c r="AI227" s="168"/>
      <c r="AO227" s="168"/>
      <c r="AP227" s="168"/>
      <c r="AV227" s="168"/>
      <c r="AW227" s="168"/>
    </row>
    <row r="228" spans="2:49" ht="15" customHeight="1" x14ac:dyDescent="0.25">
      <c r="B228" s="160" t="str">
        <f t="shared" si="145"/>
        <v xml:space="preserve"> </v>
      </c>
      <c r="C228" s="160" t="str">
        <f t="shared" si="127"/>
        <v xml:space="preserve"> </v>
      </c>
      <c r="D228" s="161" t="str">
        <f t="shared" si="146"/>
        <v xml:space="preserve"> </v>
      </c>
      <c r="E228" s="162" t="str">
        <f t="shared" si="147"/>
        <v xml:space="preserve"> </v>
      </c>
      <c r="F228" s="162" t="str">
        <f t="shared" si="128"/>
        <v xml:space="preserve"> </v>
      </c>
      <c r="G228" s="162" t="str">
        <f t="shared" si="129"/>
        <v xml:space="preserve"> </v>
      </c>
      <c r="H228" s="162" t="str">
        <f t="shared" si="130"/>
        <v xml:space="preserve"> </v>
      </c>
      <c r="I228" s="163" t="str">
        <f t="shared" si="131"/>
        <v xml:space="preserve"> </v>
      </c>
      <c r="J228" s="163" t="str">
        <f t="shared" si="132"/>
        <v xml:space="preserve"> </v>
      </c>
      <c r="L228" s="160" t="str">
        <f t="shared" si="148"/>
        <v xml:space="preserve"> </v>
      </c>
      <c r="M228" s="160" t="str">
        <f t="shared" si="133"/>
        <v xml:space="preserve"> </v>
      </c>
      <c r="N228" s="161" t="str">
        <f t="shared" si="149"/>
        <v xml:space="preserve"> </v>
      </c>
      <c r="O228" s="162" t="str">
        <f t="shared" si="150"/>
        <v xml:space="preserve"> </v>
      </c>
      <c r="P228" s="162" t="str">
        <f t="shared" si="134"/>
        <v xml:space="preserve"> </v>
      </c>
      <c r="Q228" s="162" t="str">
        <f t="shared" si="135"/>
        <v xml:space="preserve"> </v>
      </c>
      <c r="R228" s="162" t="str">
        <f t="shared" si="136"/>
        <v xml:space="preserve"> </v>
      </c>
      <c r="S228" s="163" t="str">
        <f t="shared" si="137"/>
        <v xml:space="preserve"> </v>
      </c>
      <c r="T228" s="163" t="str">
        <f t="shared" si="138"/>
        <v xml:space="preserve"> </v>
      </c>
      <c r="V228" s="160" t="str">
        <f t="shared" si="151"/>
        <v xml:space="preserve"> </v>
      </c>
      <c r="W228" s="160" t="str">
        <f t="shared" si="139"/>
        <v xml:space="preserve"> </v>
      </c>
      <c r="X228" s="161" t="str">
        <f t="shared" si="152"/>
        <v xml:space="preserve"> </v>
      </c>
      <c r="Y228" s="162" t="str">
        <f t="shared" si="153"/>
        <v xml:space="preserve"> </v>
      </c>
      <c r="Z228" s="162" t="str">
        <f t="shared" si="140"/>
        <v xml:space="preserve"> </v>
      </c>
      <c r="AA228" s="162" t="str">
        <f t="shared" si="141"/>
        <v xml:space="preserve"> </v>
      </c>
      <c r="AB228" s="162" t="str">
        <f t="shared" si="142"/>
        <v xml:space="preserve"> </v>
      </c>
      <c r="AC228" s="163" t="str">
        <f t="shared" si="143"/>
        <v xml:space="preserve"> </v>
      </c>
      <c r="AD228" s="163" t="str">
        <f t="shared" si="144"/>
        <v xml:space="preserve"> </v>
      </c>
    </row>
    <row r="229" spans="2:49" ht="15" customHeight="1" x14ac:dyDescent="0.25">
      <c r="B229" s="164" t="str">
        <f t="shared" si="145"/>
        <v xml:space="preserve"> </v>
      </c>
      <c r="C229" s="164" t="str">
        <f t="shared" si="127"/>
        <v xml:space="preserve"> </v>
      </c>
      <c r="D229" s="165" t="str">
        <f t="shared" si="146"/>
        <v xml:space="preserve"> </v>
      </c>
      <c r="E229" s="166" t="str">
        <f t="shared" si="147"/>
        <v xml:space="preserve"> </v>
      </c>
      <c r="F229" s="166" t="str">
        <f t="shared" si="128"/>
        <v xml:space="preserve"> </v>
      </c>
      <c r="G229" s="166" t="str">
        <f t="shared" si="129"/>
        <v xml:space="preserve"> </v>
      </c>
      <c r="H229" s="166" t="str">
        <f t="shared" si="130"/>
        <v xml:space="preserve"> </v>
      </c>
      <c r="I229" s="167" t="str">
        <f t="shared" si="131"/>
        <v xml:space="preserve"> </v>
      </c>
      <c r="J229" s="167" t="str">
        <f t="shared" si="132"/>
        <v xml:space="preserve"> </v>
      </c>
      <c r="L229" s="164" t="str">
        <f t="shared" si="148"/>
        <v xml:space="preserve"> </v>
      </c>
      <c r="M229" s="164" t="str">
        <f t="shared" si="133"/>
        <v xml:space="preserve"> </v>
      </c>
      <c r="N229" s="165" t="str">
        <f t="shared" si="149"/>
        <v xml:space="preserve"> </v>
      </c>
      <c r="O229" s="166" t="str">
        <f t="shared" si="150"/>
        <v xml:space="preserve"> </v>
      </c>
      <c r="P229" s="166" t="str">
        <f t="shared" si="134"/>
        <v xml:space="preserve"> </v>
      </c>
      <c r="Q229" s="166" t="str">
        <f t="shared" si="135"/>
        <v xml:space="preserve"> </v>
      </c>
      <c r="R229" s="166" t="str">
        <f t="shared" si="136"/>
        <v xml:space="preserve"> </v>
      </c>
      <c r="S229" s="167" t="str">
        <f t="shared" si="137"/>
        <v xml:space="preserve"> </v>
      </c>
      <c r="T229" s="167" t="str">
        <f t="shared" si="138"/>
        <v xml:space="preserve"> </v>
      </c>
      <c r="V229" s="164" t="str">
        <f t="shared" si="151"/>
        <v xml:space="preserve"> </v>
      </c>
      <c r="W229" s="164" t="str">
        <f t="shared" si="139"/>
        <v xml:space="preserve"> </v>
      </c>
      <c r="X229" s="165" t="str">
        <f t="shared" si="152"/>
        <v xml:space="preserve"> </v>
      </c>
      <c r="Y229" s="166" t="str">
        <f t="shared" si="153"/>
        <v xml:space="preserve"> </v>
      </c>
      <c r="Z229" s="166" t="str">
        <f t="shared" si="140"/>
        <v xml:space="preserve"> </v>
      </c>
      <c r="AA229" s="166" t="str">
        <f t="shared" si="141"/>
        <v xml:space="preserve"> </v>
      </c>
      <c r="AB229" s="166" t="str">
        <f t="shared" si="142"/>
        <v xml:space="preserve"> </v>
      </c>
      <c r="AC229" s="167" t="str">
        <f t="shared" si="143"/>
        <v xml:space="preserve"> </v>
      </c>
      <c r="AD229" s="167" t="str">
        <f t="shared" si="144"/>
        <v xml:space="preserve"> </v>
      </c>
      <c r="AH229" s="149" t="str">
        <f>+IF(AH228&gt;0,10,"")</f>
        <v/>
      </c>
      <c r="AO229" s="149" t="str">
        <f>+IF(AO228&gt;0,10,"")</f>
        <v/>
      </c>
      <c r="AV229" s="149" t="str">
        <f>+IF(AV228&gt;0,10,"")</f>
        <v/>
      </c>
    </row>
    <row r="230" spans="2:49" ht="15" customHeight="1" x14ac:dyDescent="0.25">
      <c r="B230" s="156" t="str">
        <f t="shared" si="145"/>
        <v xml:space="preserve"> </v>
      </c>
      <c r="C230" s="156" t="str">
        <f t="shared" si="127"/>
        <v xml:space="preserve"> </v>
      </c>
      <c r="D230" s="157" t="str">
        <f t="shared" si="146"/>
        <v xml:space="preserve"> </v>
      </c>
      <c r="E230" s="158" t="str">
        <f t="shared" si="147"/>
        <v xml:space="preserve"> </v>
      </c>
      <c r="F230" s="158" t="str">
        <f t="shared" si="128"/>
        <v xml:space="preserve"> </v>
      </c>
      <c r="G230" s="158" t="str">
        <f t="shared" si="129"/>
        <v xml:space="preserve"> </v>
      </c>
      <c r="H230" s="158" t="str">
        <f t="shared" si="130"/>
        <v xml:space="preserve"> </v>
      </c>
      <c r="I230" s="159" t="str">
        <f t="shared" si="131"/>
        <v xml:space="preserve"> </v>
      </c>
      <c r="J230" s="159" t="str">
        <f t="shared" si="132"/>
        <v xml:space="preserve"> </v>
      </c>
      <c r="L230" s="156" t="str">
        <f t="shared" si="148"/>
        <v xml:space="preserve"> </v>
      </c>
      <c r="M230" s="156" t="str">
        <f t="shared" si="133"/>
        <v xml:space="preserve"> </v>
      </c>
      <c r="N230" s="157" t="str">
        <f t="shared" si="149"/>
        <v xml:space="preserve"> </v>
      </c>
      <c r="O230" s="158" t="str">
        <f t="shared" si="150"/>
        <v xml:space="preserve"> </v>
      </c>
      <c r="P230" s="158" t="str">
        <f t="shared" si="134"/>
        <v xml:space="preserve"> </v>
      </c>
      <c r="Q230" s="158" t="str">
        <f t="shared" si="135"/>
        <v xml:space="preserve"> </v>
      </c>
      <c r="R230" s="158" t="str">
        <f t="shared" si="136"/>
        <v xml:space="preserve"> </v>
      </c>
      <c r="S230" s="159" t="str">
        <f t="shared" si="137"/>
        <v xml:space="preserve"> </v>
      </c>
      <c r="T230" s="159" t="str">
        <f t="shared" si="138"/>
        <v xml:space="preserve"> </v>
      </c>
      <c r="V230" s="156" t="str">
        <f t="shared" si="151"/>
        <v xml:space="preserve"> </v>
      </c>
      <c r="W230" s="156" t="str">
        <f t="shared" si="139"/>
        <v xml:space="preserve"> </v>
      </c>
      <c r="X230" s="157" t="str">
        <f t="shared" si="152"/>
        <v xml:space="preserve"> </v>
      </c>
      <c r="Y230" s="158" t="str">
        <f t="shared" si="153"/>
        <v xml:space="preserve"> </v>
      </c>
      <c r="Z230" s="158" t="str">
        <f t="shared" si="140"/>
        <v xml:space="preserve"> </v>
      </c>
      <c r="AA230" s="158" t="str">
        <f t="shared" si="141"/>
        <v xml:space="preserve"> </v>
      </c>
      <c r="AB230" s="158" t="str">
        <f t="shared" si="142"/>
        <v xml:space="preserve"> </v>
      </c>
      <c r="AC230" s="159" t="str">
        <f t="shared" si="143"/>
        <v xml:space="preserve"> </v>
      </c>
      <c r="AD230" s="159" t="str">
        <f t="shared" si="144"/>
        <v xml:space="preserve"> </v>
      </c>
    </row>
    <row r="231" spans="2:49" ht="15" customHeight="1" x14ac:dyDescent="0.25">
      <c r="B231" s="160" t="str">
        <f t="shared" si="145"/>
        <v xml:space="preserve"> </v>
      </c>
      <c r="C231" s="160" t="str">
        <f t="shared" si="127"/>
        <v xml:space="preserve"> </v>
      </c>
      <c r="D231" s="161" t="str">
        <f t="shared" si="146"/>
        <v xml:space="preserve"> </v>
      </c>
      <c r="E231" s="162" t="str">
        <f t="shared" si="147"/>
        <v xml:space="preserve"> </v>
      </c>
      <c r="F231" s="162" t="str">
        <f t="shared" si="128"/>
        <v xml:space="preserve"> </v>
      </c>
      <c r="G231" s="162" t="str">
        <f t="shared" si="129"/>
        <v xml:space="preserve"> </v>
      </c>
      <c r="H231" s="162" t="str">
        <f t="shared" si="130"/>
        <v xml:space="preserve"> </v>
      </c>
      <c r="I231" s="163" t="str">
        <f t="shared" si="131"/>
        <v xml:space="preserve"> </v>
      </c>
      <c r="J231" s="163" t="str">
        <f t="shared" si="132"/>
        <v xml:space="preserve"> </v>
      </c>
      <c r="L231" s="160" t="str">
        <f t="shared" si="148"/>
        <v xml:space="preserve"> </v>
      </c>
      <c r="M231" s="160" t="str">
        <f t="shared" si="133"/>
        <v xml:space="preserve"> </v>
      </c>
      <c r="N231" s="161" t="str">
        <f t="shared" si="149"/>
        <v xml:space="preserve"> </v>
      </c>
      <c r="O231" s="162" t="str">
        <f t="shared" si="150"/>
        <v xml:space="preserve"> </v>
      </c>
      <c r="P231" s="162" t="str">
        <f t="shared" si="134"/>
        <v xml:space="preserve"> </v>
      </c>
      <c r="Q231" s="162" t="str">
        <f t="shared" si="135"/>
        <v xml:space="preserve"> </v>
      </c>
      <c r="R231" s="162" t="str">
        <f t="shared" si="136"/>
        <v xml:space="preserve"> </v>
      </c>
      <c r="S231" s="163" t="str">
        <f t="shared" si="137"/>
        <v xml:space="preserve"> </v>
      </c>
      <c r="T231" s="163" t="str">
        <f t="shared" si="138"/>
        <v xml:space="preserve"> </v>
      </c>
      <c r="V231" s="160" t="str">
        <f t="shared" si="151"/>
        <v xml:space="preserve"> </v>
      </c>
      <c r="W231" s="160" t="str">
        <f t="shared" si="139"/>
        <v xml:space="preserve"> </v>
      </c>
      <c r="X231" s="161" t="str">
        <f t="shared" si="152"/>
        <v xml:space="preserve"> </v>
      </c>
      <c r="Y231" s="162" t="str">
        <f t="shared" si="153"/>
        <v xml:space="preserve"> </v>
      </c>
      <c r="Z231" s="162" t="str">
        <f t="shared" si="140"/>
        <v xml:space="preserve"> </v>
      </c>
      <c r="AA231" s="162" t="str">
        <f t="shared" si="141"/>
        <v xml:space="preserve"> </v>
      </c>
      <c r="AB231" s="162" t="str">
        <f t="shared" si="142"/>
        <v xml:space="preserve"> </v>
      </c>
      <c r="AC231" s="163" t="str">
        <f t="shared" si="143"/>
        <v xml:space="preserve"> </v>
      </c>
      <c r="AD231" s="163" t="str">
        <f t="shared" si="144"/>
        <v xml:space="preserve"> </v>
      </c>
    </row>
    <row r="232" spans="2:49" ht="15" customHeight="1" x14ac:dyDescent="0.25">
      <c r="B232" s="160" t="str">
        <f t="shared" si="145"/>
        <v xml:space="preserve"> </v>
      </c>
      <c r="C232" s="160" t="str">
        <f t="shared" si="127"/>
        <v xml:space="preserve"> </v>
      </c>
      <c r="D232" s="161" t="str">
        <f t="shared" si="146"/>
        <v xml:space="preserve"> </v>
      </c>
      <c r="E232" s="162" t="str">
        <f t="shared" si="147"/>
        <v xml:space="preserve"> </v>
      </c>
      <c r="F232" s="162" t="str">
        <f t="shared" si="128"/>
        <v xml:space="preserve"> </v>
      </c>
      <c r="G232" s="162" t="str">
        <f t="shared" si="129"/>
        <v xml:space="preserve"> </v>
      </c>
      <c r="H232" s="162" t="str">
        <f t="shared" si="130"/>
        <v xml:space="preserve"> </v>
      </c>
      <c r="I232" s="163" t="str">
        <f t="shared" si="131"/>
        <v xml:space="preserve"> </v>
      </c>
      <c r="J232" s="163" t="str">
        <f t="shared" si="132"/>
        <v xml:space="preserve"> </v>
      </c>
      <c r="L232" s="160" t="str">
        <f t="shared" si="148"/>
        <v xml:space="preserve"> </v>
      </c>
      <c r="M232" s="160" t="str">
        <f t="shared" si="133"/>
        <v xml:space="preserve"> </v>
      </c>
      <c r="N232" s="161" t="str">
        <f t="shared" si="149"/>
        <v xml:space="preserve"> </v>
      </c>
      <c r="O232" s="162" t="str">
        <f t="shared" si="150"/>
        <v xml:space="preserve"> </v>
      </c>
      <c r="P232" s="162" t="str">
        <f t="shared" si="134"/>
        <v xml:space="preserve"> </v>
      </c>
      <c r="Q232" s="162" t="str">
        <f t="shared" si="135"/>
        <v xml:space="preserve"> </v>
      </c>
      <c r="R232" s="162" t="str">
        <f t="shared" si="136"/>
        <v xml:space="preserve"> </v>
      </c>
      <c r="S232" s="163" t="str">
        <f t="shared" si="137"/>
        <v xml:space="preserve"> </v>
      </c>
      <c r="T232" s="163" t="str">
        <f t="shared" si="138"/>
        <v xml:space="preserve"> </v>
      </c>
      <c r="V232" s="160" t="str">
        <f t="shared" si="151"/>
        <v xml:space="preserve"> </v>
      </c>
      <c r="W232" s="160" t="str">
        <f t="shared" si="139"/>
        <v xml:space="preserve"> </v>
      </c>
      <c r="X232" s="161" t="str">
        <f t="shared" si="152"/>
        <v xml:space="preserve"> </v>
      </c>
      <c r="Y232" s="162" t="str">
        <f t="shared" si="153"/>
        <v xml:space="preserve"> </v>
      </c>
      <c r="Z232" s="162" t="str">
        <f t="shared" si="140"/>
        <v xml:space="preserve"> </v>
      </c>
      <c r="AA232" s="162" t="str">
        <f t="shared" si="141"/>
        <v xml:space="preserve"> </v>
      </c>
      <c r="AB232" s="162" t="str">
        <f t="shared" si="142"/>
        <v xml:space="preserve"> </v>
      </c>
      <c r="AC232" s="163" t="str">
        <f t="shared" si="143"/>
        <v xml:space="preserve"> </v>
      </c>
      <c r="AD232" s="163" t="str">
        <f t="shared" si="144"/>
        <v xml:space="preserve"> </v>
      </c>
      <c r="AH232" s="168"/>
      <c r="AI232" s="168"/>
      <c r="AO232" s="168"/>
      <c r="AP232" s="168"/>
      <c r="AV232" s="168"/>
      <c r="AW232" s="168"/>
    </row>
    <row r="233" spans="2:49" ht="15" customHeight="1" x14ac:dyDescent="0.25">
      <c r="B233" s="160" t="str">
        <f t="shared" si="145"/>
        <v xml:space="preserve"> </v>
      </c>
      <c r="C233" s="160" t="str">
        <f t="shared" si="127"/>
        <v xml:space="preserve"> </v>
      </c>
      <c r="D233" s="161" t="str">
        <f t="shared" si="146"/>
        <v xml:space="preserve"> </v>
      </c>
      <c r="E233" s="162" t="str">
        <f t="shared" si="147"/>
        <v xml:space="preserve"> </v>
      </c>
      <c r="F233" s="162" t="str">
        <f t="shared" si="128"/>
        <v xml:space="preserve"> </v>
      </c>
      <c r="G233" s="162" t="str">
        <f t="shared" si="129"/>
        <v xml:space="preserve"> </v>
      </c>
      <c r="H233" s="162" t="str">
        <f t="shared" si="130"/>
        <v xml:space="preserve"> </v>
      </c>
      <c r="I233" s="163" t="str">
        <f t="shared" si="131"/>
        <v xml:space="preserve"> </v>
      </c>
      <c r="J233" s="163" t="str">
        <f t="shared" si="132"/>
        <v xml:space="preserve"> </v>
      </c>
      <c r="L233" s="160" t="str">
        <f t="shared" si="148"/>
        <v xml:space="preserve"> </v>
      </c>
      <c r="M233" s="160" t="str">
        <f t="shared" si="133"/>
        <v xml:space="preserve"> </v>
      </c>
      <c r="N233" s="161" t="str">
        <f t="shared" si="149"/>
        <v xml:space="preserve"> </v>
      </c>
      <c r="O233" s="162" t="str">
        <f t="shared" si="150"/>
        <v xml:space="preserve"> </v>
      </c>
      <c r="P233" s="162" t="str">
        <f t="shared" si="134"/>
        <v xml:space="preserve"> </v>
      </c>
      <c r="Q233" s="162" t="str">
        <f t="shared" si="135"/>
        <v xml:space="preserve"> </v>
      </c>
      <c r="R233" s="162" t="str">
        <f t="shared" si="136"/>
        <v xml:space="preserve"> </v>
      </c>
      <c r="S233" s="163" t="str">
        <f t="shared" si="137"/>
        <v xml:space="preserve"> </v>
      </c>
      <c r="T233" s="163" t="str">
        <f t="shared" si="138"/>
        <v xml:space="preserve"> </v>
      </c>
      <c r="V233" s="160" t="str">
        <f t="shared" si="151"/>
        <v xml:space="preserve"> </v>
      </c>
      <c r="W233" s="160" t="str">
        <f t="shared" si="139"/>
        <v xml:space="preserve"> </v>
      </c>
      <c r="X233" s="161" t="str">
        <f t="shared" si="152"/>
        <v xml:space="preserve"> </v>
      </c>
      <c r="Y233" s="162" t="str">
        <f t="shared" si="153"/>
        <v xml:space="preserve"> </v>
      </c>
      <c r="Z233" s="162" t="str">
        <f t="shared" si="140"/>
        <v xml:space="preserve"> </v>
      </c>
      <c r="AA233" s="162" t="str">
        <f t="shared" si="141"/>
        <v xml:space="preserve"> </v>
      </c>
      <c r="AB233" s="162" t="str">
        <f t="shared" si="142"/>
        <v xml:space="preserve"> </v>
      </c>
      <c r="AC233" s="163" t="str">
        <f t="shared" si="143"/>
        <v xml:space="preserve"> </v>
      </c>
      <c r="AD233" s="163" t="str">
        <f t="shared" si="144"/>
        <v xml:space="preserve"> </v>
      </c>
    </row>
    <row r="234" spans="2:49" ht="15" customHeight="1" x14ac:dyDescent="0.25">
      <c r="B234" s="164" t="str">
        <f t="shared" si="145"/>
        <v xml:space="preserve"> </v>
      </c>
      <c r="C234" s="164" t="str">
        <f t="shared" si="127"/>
        <v xml:space="preserve"> </v>
      </c>
      <c r="D234" s="165" t="str">
        <f t="shared" si="146"/>
        <v xml:space="preserve"> </v>
      </c>
      <c r="E234" s="166" t="str">
        <f t="shared" si="147"/>
        <v xml:space="preserve"> </v>
      </c>
      <c r="F234" s="166" t="str">
        <f t="shared" si="128"/>
        <v xml:space="preserve"> </v>
      </c>
      <c r="G234" s="166" t="str">
        <f t="shared" si="129"/>
        <v xml:space="preserve"> </v>
      </c>
      <c r="H234" s="166" t="str">
        <f t="shared" si="130"/>
        <v xml:space="preserve"> </v>
      </c>
      <c r="I234" s="167" t="str">
        <f t="shared" si="131"/>
        <v xml:space="preserve"> </v>
      </c>
      <c r="J234" s="167" t="str">
        <f t="shared" si="132"/>
        <v xml:space="preserve"> </v>
      </c>
      <c r="L234" s="164" t="str">
        <f t="shared" si="148"/>
        <v xml:space="preserve"> </v>
      </c>
      <c r="M234" s="164" t="str">
        <f t="shared" si="133"/>
        <v xml:space="preserve"> </v>
      </c>
      <c r="N234" s="165" t="str">
        <f t="shared" si="149"/>
        <v xml:space="preserve"> </v>
      </c>
      <c r="O234" s="166" t="str">
        <f t="shared" si="150"/>
        <v xml:space="preserve"> </v>
      </c>
      <c r="P234" s="166" t="str">
        <f t="shared" si="134"/>
        <v xml:space="preserve"> </v>
      </c>
      <c r="Q234" s="166" t="str">
        <f t="shared" si="135"/>
        <v xml:space="preserve"> </v>
      </c>
      <c r="R234" s="166" t="str">
        <f t="shared" si="136"/>
        <v xml:space="preserve"> </v>
      </c>
      <c r="S234" s="167" t="str">
        <f t="shared" si="137"/>
        <v xml:space="preserve"> </v>
      </c>
      <c r="T234" s="167" t="str">
        <f t="shared" si="138"/>
        <v xml:space="preserve"> </v>
      </c>
      <c r="V234" s="164" t="str">
        <f t="shared" si="151"/>
        <v xml:space="preserve"> </v>
      </c>
      <c r="W234" s="164" t="str">
        <f t="shared" si="139"/>
        <v xml:space="preserve"> </v>
      </c>
      <c r="X234" s="165" t="str">
        <f t="shared" si="152"/>
        <v xml:space="preserve"> </v>
      </c>
      <c r="Y234" s="166" t="str">
        <f t="shared" si="153"/>
        <v xml:space="preserve"> </v>
      </c>
      <c r="Z234" s="166" t="str">
        <f t="shared" si="140"/>
        <v xml:space="preserve"> </v>
      </c>
      <c r="AA234" s="166" t="str">
        <f t="shared" si="141"/>
        <v xml:space="preserve"> </v>
      </c>
      <c r="AB234" s="166" t="str">
        <f t="shared" si="142"/>
        <v xml:space="preserve"> </v>
      </c>
      <c r="AC234" s="167" t="str">
        <f t="shared" si="143"/>
        <v xml:space="preserve"> </v>
      </c>
      <c r="AD234" s="167" t="str">
        <f t="shared" si="144"/>
        <v xml:space="preserve"> </v>
      </c>
      <c r="AH234" s="149" t="str">
        <f>+IF(AH233&gt;0,10,"")</f>
        <v/>
      </c>
      <c r="AO234" s="149" t="str">
        <f>+IF(AO233&gt;0,10,"")</f>
        <v/>
      </c>
      <c r="AV234" s="149" t="str">
        <f>+IF(AV233&gt;0,10,"")</f>
        <v/>
      </c>
    </row>
    <row r="235" spans="2:49" ht="15" customHeight="1" x14ac:dyDescent="0.25">
      <c r="B235" s="156" t="str">
        <f t="shared" si="145"/>
        <v xml:space="preserve"> </v>
      </c>
      <c r="C235" s="156" t="str">
        <f t="shared" si="127"/>
        <v xml:space="preserve"> </v>
      </c>
      <c r="D235" s="157" t="str">
        <f t="shared" si="146"/>
        <v xml:space="preserve"> </v>
      </c>
      <c r="E235" s="158" t="str">
        <f t="shared" si="147"/>
        <v xml:space="preserve"> </v>
      </c>
      <c r="F235" s="158" t="str">
        <f t="shared" si="128"/>
        <v xml:space="preserve"> </v>
      </c>
      <c r="G235" s="158" t="str">
        <f t="shared" si="129"/>
        <v xml:space="preserve"> </v>
      </c>
      <c r="H235" s="158" t="str">
        <f t="shared" si="130"/>
        <v xml:space="preserve"> </v>
      </c>
      <c r="I235" s="159" t="str">
        <f t="shared" si="131"/>
        <v xml:space="preserve"> </v>
      </c>
      <c r="J235" s="159" t="str">
        <f t="shared" si="132"/>
        <v xml:space="preserve"> </v>
      </c>
      <c r="L235" s="156" t="str">
        <f t="shared" si="148"/>
        <v xml:space="preserve"> </v>
      </c>
      <c r="M235" s="156" t="str">
        <f t="shared" si="133"/>
        <v xml:space="preserve"> </v>
      </c>
      <c r="N235" s="157" t="str">
        <f t="shared" si="149"/>
        <v xml:space="preserve"> </v>
      </c>
      <c r="O235" s="158" t="str">
        <f t="shared" si="150"/>
        <v xml:space="preserve"> </v>
      </c>
      <c r="P235" s="158" t="str">
        <f t="shared" si="134"/>
        <v xml:space="preserve"> </v>
      </c>
      <c r="Q235" s="158" t="str">
        <f t="shared" si="135"/>
        <v xml:space="preserve"> </v>
      </c>
      <c r="R235" s="158" t="str">
        <f t="shared" si="136"/>
        <v xml:space="preserve"> </v>
      </c>
      <c r="S235" s="159" t="str">
        <f t="shared" si="137"/>
        <v xml:space="preserve"> </v>
      </c>
      <c r="T235" s="159" t="str">
        <f t="shared" si="138"/>
        <v xml:space="preserve"> </v>
      </c>
      <c r="V235" s="156" t="str">
        <f t="shared" si="151"/>
        <v xml:space="preserve"> </v>
      </c>
      <c r="W235" s="156" t="str">
        <f t="shared" si="139"/>
        <v xml:space="preserve"> </v>
      </c>
      <c r="X235" s="157" t="str">
        <f t="shared" si="152"/>
        <v xml:space="preserve"> </v>
      </c>
      <c r="Y235" s="158" t="str">
        <f t="shared" si="153"/>
        <v xml:space="preserve"> </v>
      </c>
      <c r="Z235" s="158" t="str">
        <f t="shared" si="140"/>
        <v xml:space="preserve"> </v>
      </c>
      <c r="AA235" s="158" t="str">
        <f t="shared" si="141"/>
        <v xml:space="preserve"> </v>
      </c>
      <c r="AB235" s="158" t="str">
        <f t="shared" si="142"/>
        <v xml:space="preserve"> </v>
      </c>
      <c r="AC235" s="159" t="str">
        <f t="shared" si="143"/>
        <v xml:space="preserve"> </v>
      </c>
      <c r="AD235" s="159" t="str">
        <f t="shared" si="144"/>
        <v xml:space="preserve"> </v>
      </c>
    </row>
    <row r="236" spans="2:49" ht="15" customHeight="1" x14ac:dyDescent="0.25">
      <c r="B236" s="160" t="str">
        <f t="shared" si="145"/>
        <v xml:space="preserve"> </v>
      </c>
      <c r="C236" s="160" t="str">
        <f t="shared" si="127"/>
        <v xml:space="preserve"> </v>
      </c>
      <c r="D236" s="161" t="str">
        <f t="shared" si="146"/>
        <v xml:space="preserve"> </v>
      </c>
      <c r="E236" s="162" t="str">
        <f t="shared" si="147"/>
        <v xml:space="preserve"> </v>
      </c>
      <c r="F236" s="162" t="str">
        <f t="shared" si="128"/>
        <v xml:space="preserve"> </v>
      </c>
      <c r="G236" s="162" t="str">
        <f t="shared" si="129"/>
        <v xml:space="preserve"> </v>
      </c>
      <c r="H236" s="162" t="str">
        <f t="shared" si="130"/>
        <v xml:space="preserve"> </v>
      </c>
      <c r="I236" s="163" t="str">
        <f t="shared" si="131"/>
        <v xml:space="preserve"> </v>
      </c>
      <c r="J236" s="163" t="str">
        <f t="shared" si="132"/>
        <v xml:space="preserve"> </v>
      </c>
      <c r="L236" s="160" t="str">
        <f t="shared" si="148"/>
        <v xml:space="preserve"> </v>
      </c>
      <c r="M236" s="160" t="str">
        <f t="shared" si="133"/>
        <v xml:space="preserve"> </v>
      </c>
      <c r="N236" s="161" t="str">
        <f t="shared" si="149"/>
        <v xml:space="preserve"> </v>
      </c>
      <c r="O236" s="162" t="str">
        <f t="shared" si="150"/>
        <v xml:space="preserve"> </v>
      </c>
      <c r="P236" s="162" t="str">
        <f t="shared" si="134"/>
        <v xml:space="preserve"> </v>
      </c>
      <c r="Q236" s="162" t="str">
        <f t="shared" si="135"/>
        <v xml:space="preserve"> </v>
      </c>
      <c r="R236" s="162" t="str">
        <f t="shared" si="136"/>
        <v xml:space="preserve"> </v>
      </c>
      <c r="S236" s="163" t="str">
        <f t="shared" si="137"/>
        <v xml:space="preserve"> </v>
      </c>
      <c r="T236" s="163" t="str">
        <f t="shared" si="138"/>
        <v xml:space="preserve"> </v>
      </c>
      <c r="V236" s="160" t="str">
        <f t="shared" si="151"/>
        <v xml:space="preserve"> </v>
      </c>
      <c r="W236" s="160" t="str">
        <f t="shared" si="139"/>
        <v xml:space="preserve"> </v>
      </c>
      <c r="X236" s="161" t="str">
        <f t="shared" si="152"/>
        <v xml:space="preserve"> </v>
      </c>
      <c r="Y236" s="162" t="str">
        <f t="shared" si="153"/>
        <v xml:space="preserve"> </v>
      </c>
      <c r="Z236" s="162" t="str">
        <f t="shared" si="140"/>
        <v xml:space="preserve"> </v>
      </c>
      <c r="AA236" s="162" t="str">
        <f t="shared" si="141"/>
        <v xml:space="preserve"> </v>
      </c>
      <c r="AB236" s="162" t="str">
        <f t="shared" si="142"/>
        <v xml:space="preserve"> </v>
      </c>
      <c r="AC236" s="163" t="str">
        <f t="shared" si="143"/>
        <v xml:space="preserve"> </v>
      </c>
      <c r="AD236" s="163" t="str">
        <f t="shared" si="144"/>
        <v xml:space="preserve"> </v>
      </c>
    </row>
    <row r="237" spans="2:49" ht="15" customHeight="1" x14ac:dyDescent="0.25">
      <c r="B237" s="160" t="str">
        <f t="shared" si="145"/>
        <v xml:space="preserve"> </v>
      </c>
      <c r="C237" s="160" t="str">
        <f t="shared" si="127"/>
        <v xml:space="preserve"> </v>
      </c>
      <c r="D237" s="161" t="str">
        <f t="shared" si="146"/>
        <v xml:space="preserve"> </v>
      </c>
      <c r="E237" s="162" t="str">
        <f t="shared" si="147"/>
        <v xml:space="preserve"> </v>
      </c>
      <c r="F237" s="162" t="str">
        <f t="shared" si="128"/>
        <v xml:space="preserve"> </v>
      </c>
      <c r="G237" s="162" t="str">
        <f t="shared" si="129"/>
        <v xml:space="preserve"> </v>
      </c>
      <c r="H237" s="162" t="str">
        <f t="shared" si="130"/>
        <v xml:space="preserve"> </v>
      </c>
      <c r="I237" s="163" t="str">
        <f t="shared" si="131"/>
        <v xml:space="preserve"> </v>
      </c>
      <c r="J237" s="163" t="str">
        <f t="shared" si="132"/>
        <v xml:space="preserve"> </v>
      </c>
      <c r="L237" s="160" t="str">
        <f t="shared" si="148"/>
        <v xml:space="preserve"> </v>
      </c>
      <c r="M237" s="160" t="str">
        <f t="shared" si="133"/>
        <v xml:space="preserve"> </v>
      </c>
      <c r="N237" s="161" t="str">
        <f t="shared" si="149"/>
        <v xml:space="preserve"> </v>
      </c>
      <c r="O237" s="162" t="str">
        <f t="shared" si="150"/>
        <v xml:space="preserve"> </v>
      </c>
      <c r="P237" s="162" t="str">
        <f t="shared" si="134"/>
        <v xml:space="preserve"> </v>
      </c>
      <c r="Q237" s="162" t="str">
        <f t="shared" si="135"/>
        <v xml:space="preserve"> </v>
      </c>
      <c r="R237" s="162" t="str">
        <f t="shared" si="136"/>
        <v xml:space="preserve"> </v>
      </c>
      <c r="S237" s="163" t="str">
        <f t="shared" si="137"/>
        <v xml:space="preserve"> </v>
      </c>
      <c r="T237" s="163" t="str">
        <f t="shared" si="138"/>
        <v xml:space="preserve"> </v>
      </c>
      <c r="V237" s="160" t="str">
        <f t="shared" si="151"/>
        <v xml:space="preserve"> </v>
      </c>
      <c r="W237" s="160" t="str">
        <f t="shared" si="139"/>
        <v xml:space="preserve"> </v>
      </c>
      <c r="X237" s="161" t="str">
        <f t="shared" si="152"/>
        <v xml:space="preserve"> </v>
      </c>
      <c r="Y237" s="162" t="str">
        <f t="shared" si="153"/>
        <v xml:space="preserve"> </v>
      </c>
      <c r="Z237" s="162" t="str">
        <f t="shared" si="140"/>
        <v xml:space="preserve"> </v>
      </c>
      <c r="AA237" s="162" t="str">
        <f t="shared" si="141"/>
        <v xml:space="preserve"> </v>
      </c>
      <c r="AB237" s="162" t="str">
        <f t="shared" si="142"/>
        <v xml:space="preserve"> </v>
      </c>
      <c r="AC237" s="163" t="str">
        <f t="shared" si="143"/>
        <v xml:space="preserve"> </v>
      </c>
      <c r="AD237" s="163" t="str">
        <f t="shared" si="144"/>
        <v xml:space="preserve"> </v>
      </c>
      <c r="AH237" s="168"/>
      <c r="AI237" s="168"/>
      <c r="AO237" s="168"/>
      <c r="AP237" s="168"/>
      <c r="AV237" s="168"/>
      <c r="AW237" s="168"/>
    </row>
    <row r="238" spans="2:49" ht="15" customHeight="1" x14ac:dyDescent="0.25">
      <c r="B238" s="160" t="str">
        <f t="shared" si="145"/>
        <v xml:space="preserve"> </v>
      </c>
      <c r="C238" s="160" t="str">
        <f t="shared" si="127"/>
        <v xml:space="preserve"> </v>
      </c>
      <c r="D238" s="161" t="str">
        <f t="shared" si="146"/>
        <v xml:space="preserve"> </v>
      </c>
      <c r="E238" s="162" t="str">
        <f t="shared" si="147"/>
        <v xml:space="preserve"> </v>
      </c>
      <c r="F238" s="162" t="str">
        <f t="shared" si="128"/>
        <v xml:space="preserve"> </v>
      </c>
      <c r="G238" s="162" t="str">
        <f t="shared" si="129"/>
        <v xml:space="preserve"> </v>
      </c>
      <c r="H238" s="162" t="str">
        <f t="shared" si="130"/>
        <v xml:space="preserve"> </v>
      </c>
      <c r="I238" s="163" t="str">
        <f t="shared" si="131"/>
        <v xml:space="preserve"> </v>
      </c>
      <c r="J238" s="163" t="str">
        <f t="shared" si="132"/>
        <v xml:space="preserve"> </v>
      </c>
      <c r="L238" s="160" t="str">
        <f t="shared" si="148"/>
        <v xml:space="preserve"> </v>
      </c>
      <c r="M238" s="160" t="str">
        <f t="shared" si="133"/>
        <v xml:space="preserve"> </v>
      </c>
      <c r="N238" s="161" t="str">
        <f t="shared" si="149"/>
        <v xml:space="preserve"> </v>
      </c>
      <c r="O238" s="162" t="str">
        <f t="shared" si="150"/>
        <v xml:space="preserve"> </v>
      </c>
      <c r="P238" s="162" t="str">
        <f t="shared" si="134"/>
        <v xml:space="preserve"> </v>
      </c>
      <c r="Q238" s="162" t="str">
        <f t="shared" si="135"/>
        <v xml:space="preserve"> </v>
      </c>
      <c r="R238" s="162" t="str">
        <f t="shared" si="136"/>
        <v xml:space="preserve"> </v>
      </c>
      <c r="S238" s="163" t="str">
        <f t="shared" si="137"/>
        <v xml:space="preserve"> </v>
      </c>
      <c r="T238" s="163" t="str">
        <f t="shared" si="138"/>
        <v xml:space="preserve"> </v>
      </c>
      <c r="V238" s="160" t="str">
        <f t="shared" si="151"/>
        <v xml:space="preserve"> </v>
      </c>
      <c r="W238" s="160" t="str">
        <f t="shared" si="139"/>
        <v xml:space="preserve"> </v>
      </c>
      <c r="X238" s="161" t="str">
        <f t="shared" si="152"/>
        <v xml:space="preserve"> </v>
      </c>
      <c r="Y238" s="162" t="str">
        <f t="shared" si="153"/>
        <v xml:space="preserve"> </v>
      </c>
      <c r="Z238" s="162" t="str">
        <f t="shared" si="140"/>
        <v xml:space="preserve"> </v>
      </c>
      <c r="AA238" s="162" t="str">
        <f t="shared" si="141"/>
        <v xml:space="preserve"> </v>
      </c>
      <c r="AB238" s="162" t="str">
        <f t="shared" si="142"/>
        <v xml:space="preserve"> </v>
      </c>
      <c r="AC238" s="163" t="str">
        <f t="shared" si="143"/>
        <v xml:space="preserve"> </v>
      </c>
      <c r="AD238" s="163" t="str">
        <f t="shared" si="144"/>
        <v xml:space="preserve"> </v>
      </c>
    </row>
    <row r="239" spans="2:49" ht="15" customHeight="1" x14ac:dyDescent="0.25">
      <c r="B239" s="164" t="str">
        <f t="shared" si="145"/>
        <v xml:space="preserve"> </v>
      </c>
      <c r="C239" s="164" t="str">
        <f t="shared" si="127"/>
        <v xml:space="preserve"> </v>
      </c>
      <c r="D239" s="165" t="str">
        <f t="shared" si="146"/>
        <v xml:space="preserve"> </v>
      </c>
      <c r="E239" s="166" t="str">
        <f t="shared" si="147"/>
        <v xml:space="preserve"> </v>
      </c>
      <c r="F239" s="166" t="str">
        <f t="shared" si="128"/>
        <v xml:space="preserve"> </v>
      </c>
      <c r="G239" s="166" t="str">
        <f t="shared" si="129"/>
        <v xml:space="preserve"> </v>
      </c>
      <c r="H239" s="166" t="str">
        <f t="shared" si="130"/>
        <v xml:space="preserve"> </v>
      </c>
      <c r="I239" s="167" t="str">
        <f t="shared" si="131"/>
        <v xml:space="preserve"> </v>
      </c>
      <c r="J239" s="167" t="str">
        <f t="shared" si="132"/>
        <v xml:space="preserve"> </v>
      </c>
      <c r="L239" s="164" t="str">
        <f t="shared" si="148"/>
        <v xml:space="preserve"> </v>
      </c>
      <c r="M239" s="164" t="str">
        <f t="shared" si="133"/>
        <v xml:space="preserve"> </v>
      </c>
      <c r="N239" s="165" t="str">
        <f t="shared" si="149"/>
        <v xml:space="preserve"> </v>
      </c>
      <c r="O239" s="166" t="str">
        <f t="shared" si="150"/>
        <v xml:space="preserve"> </v>
      </c>
      <c r="P239" s="166" t="str">
        <f t="shared" si="134"/>
        <v xml:space="preserve"> </v>
      </c>
      <c r="Q239" s="166" t="str">
        <f t="shared" si="135"/>
        <v xml:space="preserve"> </v>
      </c>
      <c r="R239" s="166" t="str">
        <f t="shared" si="136"/>
        <v xml:space="preserve"> </v>
      </c>
      <c r="S239" s="167" t="str">
        <f t="shared" si="137"/>
        <v xml:space="preserve"> </v>
      </c>
      <c r="T239" s="167" t="str">
        <f t="shared" si="138"/>
        <v xml:space="preserve"> </v>
      </c>
      <c r="V239" s="164" t="str">
        <f t="shared" si="151"/>
        <v xml:space="preserve"> </v>
      </c>
      <c r="W239" s="164" t="str">
        <f t="shared" si="139"/>
        <v xml:space="preserve"> </v>
      </c>
      <c r="X239" s="165" t="str">
        <f t="shared" si="152"/>
        <v xml:space="preserve"> </v>
      </c>
      <c r="Y239" s="166" t="str">
        <f t="shared" si="153"/>
        <v xml:space="preserve"> </v>
      </c>
      <c r="Z239" s="166" t="str">
        <f t="shared" si="140"/>
        <v xml:space="preserve"> </v>
      </c>
      <c r="AA239" s="166" t="str">
        <f t="shared" si="141"/>
        <v xml:space="preserve"> </v>
      </c>
      <c r="AB239" s="166" t="str">
        <f t="shared" si="142"/>
        <v xml:space="preserve"> </v>
      </c>
      <c r="AC239" s="167" t="str">
        <f t="shared" si="143"/>
        <v xml:space="preserve"> </v>
      </c>
      <c r="AD239" s="167" t="str">
        <f t="shared" si="144"/>
        <v xml:space="preserve"> </v>
      </c>
      <c r="AH239" s="149" t="str">
        <f>+IF(AH238&gt;0,10,"")</f>
        <v/>
      </c>
      <c r="AO239" s="149" t="str">
        <f>+IF(AO238&gt;0,10,"")</f>
        <v/>
      </c>
      <c r="AV239" s="149" t="str">
        <f>+IF(AV238&gt;0,10,"")</f>
        <v/>
      </c>
    </row>
    <row r="240" spans="2:49" ht="15" customHeight="1" x14ac:dyDescent="0.25">
      <c r="B240" s="156" t="str">
        <f t="shared" si="145"/>
        <v xml:space="preserve"> </v>
      </c>
      <c r="C240" s="156" t="str">
        <f t="shared" si="127"/>
        <v xml:space="preserve"> </v>
      </c>
      <c r="D240" s="157" t="str">
        <f t="shared" si="146"/>
        <v xml:space="preserve"> </v>
      </c>
      <c r="E240" s="158" t="str">
        <f t="shared" si="147"/>
        <v xml:space="preserve"> </v>
      </c>
      <c r="F240" s="158" t="str">
        <f t="shared" si="128"/>
        <v xml:space="preserve"> </v>
      </c>
      <c r="G240" s="158" t="str">
        <f t="shared" si="129"/>
        <v xml:space="preserve"> </v>
      </c>
      <c r="H240" s="158" t="str">
        <f t="shared" si="130"/>
        <v xml:space="preserve"> </v>
      </c>
      <c r="I240" s="159" t="str">
        <f t="shared" si="131"/>
        <v xml:space="preserve"> </v>
      </c>
      <c r="J240" s="159" t="str">
        <f t="shared" si="132"/>
        <v xml:space="preserve"> </v>
      </c>
      <c r="L240" s="156" t="str">
        <f t="shared" si="148"/>
        <v xml:space="preserve"> </v>
      </c>
      <c r="M240" s="156" t="str">
        <f t="shared" si="133"/>
        <v xml:space="preserve"> </v>
      </c>
      <c r="N240" s="157" t="str">
        <f t="shared" si="149"/>
        <v xml:space="preserve"> </v>
      </c>
      <c r="O240" s="158" t="str">
        <f t="shared" si="150"/>
        <v xml:space="preserve"> </v>
      </c>
      <c r="P240" s="158" t="str">
        <f t="shared" si="134"/>
        <v xml:space="preserve"> </v>
      </c>
      <c r="Q240" s="158" t="str">
        <f t="shared" si="135"/>
        <v xml:space="preserve"> </v>
      </c>
      <c r="R240" s="158" t="str">
        <f t="shared" si="136"/>
        <v xml:space="preserve"> </v>
      </c>
      <c r="S240" s="159" t="str">
        <f t="shared" si="137"/>
        <v xml:space="preserve"> </v>
      </c>
      <c r="T240" s="159" t="str">
        <f t="shared" si="138"/>
        <v xml:space="preserve"> </v>
      </c>
      <c r="V240" s="156" t="str">
        <f t="shared" si="151"/>
        <v xml:space="preserve"> </v>
      </c>
      <c r="W240" s="156" t="str">
        <f t="shared" si="139"/>
        <v xml:space="preserve"> </v>
      </c>
      <c r="X240" s="157" t="str">
        <f t="shared" si="152"/>
        <v xml:space="preserve"> </v>
      </c>
      <c r="Y240" s="158" t="str">
        <f t="shared" si="153"/>
        <v xml:space="preserve"> </v>
      </c>
      <c r="Z240" s="158" t="str">
        <f t="shared" si="140"/>
        <v xml:space="preserve"> </v>
      </c>
      <c r="AA240" s="158" t="str">
        <f t="shared" si="141"/>
        <v xml:space="preserve"> </v>
      </c>
      <c r="AB240" s="158" t="str">
        <f t="shared" si="142"/>
        <v xml:space="preserve"> </v>
      </c>
      <c r="AC240" s="159" t="str">
        <f t="shared" si="143"/>
        <v xml:space="preserve"> </v>
      </c>
      <c r="AD240" s="159" t="str">
        <f t="shared" si="144"/>
        <v xml:space="preserve"> </v>
      </c>
    </row>
    <row r="241" spans="2:49" ht="15" customHeight="1" x14ac:dyDescent="0.25">
      <c r="B241" s="160" t="str">
        <f t="shared" si="145"/>
        <v xml:space="preserve"> </v>
      </c>
      <c r="C241" s="160" t="str">
        <f t="shared" si="127"/>
        <v xml:space="preserve"> </v>
      </c>
      <c r="D241" s="161" t="str">
        <f t="shared" si="146"/>
        <v xml:space="preserve"> </v>
      </c>
      <c r="E241" s="162" t="str">
        <f t="shared" si="147"/>
        <v xml:space="preserve"> </v>
      </c>
      <c r="F241" s="162" t="str">
        <f t="shared" si="128"/>
        <v xml:space="preserve"> </v>
      </c>
      <c r="G241" s="162" t="str">
        <f t="shared" si="129"/>
        <v xml:space="preserve"> </v>
      </c>
      <c r="H241" s="162" t="str">
        <f t="shared" si="130"/>
        <v xml:space="preserve"> </v>
      </c>
      <c r="I241" s="163" t="str">
        <f t="shared" si="131"/>
        <v xml:space="preserve"> </v>
      </c>
      <c r="J241" s="163" t="str">
        <f t="shared" si="132"/>
        <v xml:space="preserve"> </v>
      </c>
      <c r="L241" s="160" t="str">
        <f t="shared" si="148"/>
        <v xml:space="preserve"> </v>
      </c>
      <c r="M241" s="160" t="str">
        <f t="shared" si="133"/>
        <v xml:space="preserve"> </v>
      </c>
      <c r="N241" s="161" t="str">
        <f t="shared" si="149"/>
        <v xml:space="preserve"> </v>
      </c>
      <c r="O241" s="162" t="str">
        <f t="shared" si="150"/>
        <v xml:space="preserve"> </v>
      </c>
      <c r="P241" s="162" t="str">
        <f t="shared" si="134"/>
        <v xml:space="preserve"> </v>
      </c>
      <c r="Q241" s="162" t="str">
        <f t="shared" si="135"/>
        <v xml:space="preserve"> </v>
      </c>
      <c r="R241" s="162" t="str">
        <f t="shared" si="136"/>
        <v xml:space="preserve"> </v>
      </c>
      <c r="S241" s="163" t="str">
        <f t="shared" si="137"/>
        <v xml:space="preserve"> </v>
      </c>
      <c r="T241" s="163" t="str">
        <f t="shared" si="138"/>
        <v xml:space="preserve"> </v>
      </c>
      <c r="V241" s="160" t="str">
        <f t="shared" si="151"/>
        <v xml:space="preserve"> </v>
      </c>
      <c r="W241" s="160" t="str">
        <f t="shared" si="139"/>
        <v xml:space="preserve"> </v>
      </c>
      <c r="X241" s="161" t="str">
        <f t="shared" si="152"/>
        <v xml:space="preserve"> </v>
      </c>
      <c r="Y241" s="162" t="str">
        <f t="shared" si="153"/>
        <v xml:space="preserve"> </v>
      </c>
      <c r="Z241" s="162" t="str">
        <f t="shared" si="140"/>
        <v xml:space="preserve"> </v>
      </c>
      <c r="AA241" s="162" t="str">
        <f t="shared" si="141"/>
        <v xml:space="preserve"> </v>
      </c>
      <c r="AB241" s="162" t="str">
        <f t="shared" si="142"/>
        <v xml:space="preserve"> </v>
      </c>
      <c r="AC241" s="163" t="str">
        <f t="shared" si="143"/>
        <v xml:space="preserve"> </v>
      </c>
      <c r="AD241" s="163" t="str">
        <f t="shared" si="144"/>
        <v xml:space="preserve"> </v>
      </c>
    </row>
    <row r="242" spans="2:49" ht="15" customHeight="1" x14ac:dyDescent="0.25">
      <c r="B242" s="160" t="str">
        <f t="shared" si="145"/>
        <v xml:space="preserve"> </v>
      </c>
      <c r="C242" s="160" t="str">
        <f t="shared" si="127"/>
        <v xml:space="preserve"> </v>
      </c>
      <c r="D242" s="161" t="str">
        <f t="shared" si="146"/>
        <v xml:space="preserve"> </v>
      </c>
      <c r="E242" s="162" t="str">
        <f t="shared" si="147"/>
        <v xml:space="preserve"> </v>
      </c>
      <c r="F242" s="162" t="str">
        <f t="shared" si="128"/>
        <v xml:space="preserve"> </v>
      </c>
      <c r="G242" s="162" t="str">
        <f t="shared" si="129"/>
        <v xml:space="preserve"> </v>
      </c>
      <c r="H242" s="162" t="str">
        <f t="shared" si="130"/>
        <v xml:space="preserve"> </v>
      </c>
      <c r="I242" s="163" t="str">
        <f t="shared" si="131"/>
        <v xml:space="preserve"> </v>
      </c>
      <c r="J242" s="163" t="str">
        <f t="shared" si="132"/>
        <v xml:space="preserve"> </v>
      </c>
      <c r="L242" s="160" t="str">
        <f t="shared" si="148"/>
        <v xml:space="preserve"> </v>
      </c>
      <c r="M242" s="160" t="str">
        <f t="shared" si="133"/>
        <v xml:space="preserve"> </v>
      </c>
      <c r="N242" s="161" t="str">
        <f t="shared" si="149"/>
        <v xml:space="preserve"> </v>
      </c>
      <c r="O242" s="162" t="str">
        <f t="shared" si="150"/>
        <v xml:space="preserve"> </v>
      </c>
      <c r="P242" s="162" t="str">
        <f t="shared" si="134"/>
        <v xml:space="preserve"> </v>
      </c>
      <c r="Q242" s="162" t="str">
        <f t="shared" si="135"/>
        <v xml:space="preserve"> </v>
      </c>
      <c r="R242" s="162" t="str">
        <f t="shared" si="136"/>
        <v xml:space="preserve"> </v>
      </c>
      <c r="S242" s="163" t="str">
        <f t="shared" si="137"/>
        <v xml:space="preserve"> </v>
      </c>
      <c r="T242" s="163" t="str">
        <f t="shared" si="138"/>
        <v xml:space="preserve"> </v>
      </c>
      <c r="V242" s="160" t="str">
        <f t="shared" si="151"/>
        <v xml:space="preserve"> </v>
      </c>
      <c r="W242" s="160" t="str">
        <f t="shared" si="139"/>
        <v xml:space="preserve"> </v>
      </c>
      <c r="X242" s="161" t="str">
        <f t="shared" si="152"/>
        <v xml:space="preserve"> </v>
      </c>
      <c r="Y242" s="162" t="str">
        <f t="shared" si="153"/>
        <v xml:space="preserve"> </v>
      </c>
      <c r="Z242" s="162" t="str">
        <f t="shared" si="140"/>
        <v xml:space="preserve"> </v>
      </c>
      <c r="AA242" s="162" t="str">
        <f t="shared" si="141"/>
        <v xml:space="preserve"> </v>
      </c>
      <c r="AB242" s="162" t="str">
        <f t="shared" si="142"/>
        <v xml:space="preserve"> </v>
      </c>
      <c r="AC242" s="163" t="str">
        <f t="shared" si="143"/>
        <v xml:space="preserve"> </v>
      </c>
      <c r="AD242" s="163" t="str">
        <f t="shared" si="144"/>
        <v xml:space="preserve"> </v>
      </c>
      <c r="AH242" s="168"/>
      <c r="AI242" s="168"/>
      <c r="AO242" s="168"/>
      <c r="AP242" s="168"/>
      <c r="AV242" s="168"/>
      <c r="AW242" s="168"/>
    </row>
    <row r="243" spans="2:49" ht="15" customHeight="1" x14ac:dyDescent="0.25">
      <c r="B243" s="160" t="str">
        <f t="shared" si="145"/>
        <v xml:space="preserve"> </v>
      </c>
      <c r="C243" s="160" t="str">
        <f t="shared" si="127"/>
        <v xml:space="preserve"> </v>
      </c>
      <c r="D243" s="161" t="str">
        <f t="shared" si="146"/>
        <v xml:space="preserve"> </v>
      </c>
      <c r="E243" s="162" t="str">
        <f t="shared" si="147"/>
        <v xml:space="preserve"> </v>
      </c>
      <c r="F243" s="162" t="str">
        <f t="shared" si="128"/>
        <v xml:space="preserve"> </v>
      </c>
      <c r="G243" s="162" t="str">
        <f t="shared" si="129"/>
        <v xml:space="preserve"> </v>
      </c>
      <c r="H243" s="162" t="str">
        <f t="shared" si="130"/>
        <v xml:space="preserve"> </v>
      </c>
      <c r="I243" s="163" t="str">
        <f t="shared" si="131"/>
        <v xml:space="preserve"> </v>
      </c>
      <c r="J243" s="163" t="str">
        <f t="shared" si="132"/>
        <v xml:space="preserve"> </v>
      </c>
      <c r="L243" s="160" t="str">
        <f t="shared" si="148"/>
        <v xml:space="preserve"> </v>
      </c>
      <c r="M243" s="160" t="str">
        <f t="shared" si="133"/>
        <v xml:space="preserve"> </v>
      </c>
      <c r="N243" s="161" t="str">
        <f t="shared" si="149"/>
        <v xml:space="preserve"> </v>
      </c>
      <c r="O243" s="162" t="str">
        <f t="shared" si="150"/>
        <v xml:space="preserve"> </v>
      </c>
      <c r="P243" s="162" t="str">
        <f t="shared" si="134"/>
        <v xml:space="preserve"> </v>
      </c>
      <c r="Q243" s="162" t="str">
        <f t="shared" si="135"/>
        <v xml:space="preserve"> </v>
      </c>
      <c r="R243" s="162" t="str">
        <f t="shared" si="136"/>
        <v xml:space="preserve"> </v>
      </c>
      <c r="S243" s="163" t="str">
        <f t="shared" si="137"/>
        <v xml:space="preserve"> </v>
      </c>
      <c r="T243" s="163" t="str">
        <f t="shared" si="138"/>
        <v xml:space="preserve"> </v>
      </c>
      <c r="V243" s="160" t="str">
        <f t="shared" si="151"/>
        <v xml:space="preserve"> </v>
      </c>
      <c r="W243" s="160" t="str">
        <f t="shared" si="139"/>
        <v xml:space="preserve"> </v>
      </c>
      <c r="X243" s="161" t="str">
        <f t="shared" si="152"/>
        <v xml:space="preserve"> </v>
      </c>
      <c r="Y243" s="162" t="str">
        <f t="shared" si="153"/>
        <v xml:space="preserve"> </v>
      </c>
      <c r="Z243" s="162" t="str">
        <f t="shared" si="140"/>
        <v xml:space="preserve"> </v>
      </c>
      <c r="AA243" s="162" t="str">
        <f t="shared" si="141"/>
        <v xml:space="preserve"> </v>
      </c>
      <c r="AB243" s="162" t="str">
        <f t="shared" si="142"/>
        <v xml:space="preserve"> </v>
      </c>
      <c r="AC243" s="163" t="str">
        <f t="shared" si="143"/>
        <v xml:space="preserve"> </v>
      </c>
      <c r="AD243" s="163" t="str">
        <f t="shared" si="144"/>
        <v xml:space="preserve"> </v>
      </c>
    </row>
    <row r="244" spans="2:49" ht="15" customHeight="1" x14ac:dyDescent="0.25">
      <c r="B244" s="164" t="str">
        <f t="shared" si="145"/>
        <v xml:space="preserve"> </v>
      </c>
      <c r="C244" s="164" t="str">
        <f t="shared" si="127"/>
        <v xml:space="preserve"> </v>
      </c>
      <c r="D244" s="165" t="str">
        <f t="shared" si="146"/>
        <v xml:space="preserve"> </v>
      </c>
      <c r="E244" s="166" t="str">
        <f t="shared" si="147"/>
        <v xml:space="preserve"> </v>
      </c>
      <c r="F244" s="166" t="str">
        <f t="shared" si="128"/>
        <v xml:space="preserve"> </v>
      </c>
      <c r="G244" s="166" t="str">
        <f t="shared" si="129"/>
        <v xml:space="preserve"> </v>
      </c>
      <c r="H244" s="166" t="str">
        <f t="shared" si="130"/>
        <v xml:space="preserve"> </v>
      </c>
      <c r="I244" s="167" t="str">
        <f t="shared" si="131"/>
        <v xml:space="preserve"> </v>
      </c>
      <c r="J244" s="167" t="str">
        <f t="shared" si="132"/>
        <v xml:space="preserve"> </v>
      </c>
      <c r="L244" s="164" t="str">
        <f t="shared" si="148"/>
        <v xml:space="preserve"> </v>
      </c>
      <c r="M244" s="164" t="str">
        <f t="shared" si="133"/>
        <v xml:space="preserve"> </v>
      </c>
      <c r="N244" s="165" t="str">
        <f t="shared" si="149"/>
        <v xml:space="preserve"> </v>
      </c>
      <c r="O244" s="166" t="str">
        <f t="shared" si="150"/>
        <v xml:space="preserve"> </v>
      </c>
      <c r="P244" s="166" t="str">
        <f t="shared" si="134"/>
        <v xml:space="preserve"> </v>
      </c>
      <c r="Q244" s="166" t="str">
        <f t="shared" si="135"/>
        <v xml:space="preserve"> </v>
      </c>
      <c r="R244" s="166" t="str">
        <f t="shared" si="136"/>
        <v xml:space="preserve"> </v>
      </c>
      <c r="S244" s="167" t="str">
        <f t="shared" si="137"/>
        <v xml:space="preserve"> </v>
      </c>
      <c r="T244" s="167" t="str">
        <f t="shared" si="138"/>
        <v xml:space="preserve"> </v>
      </c>
      <c r="V244" s="164" t="str">
        <f t="shared" si="151"/>
        <v xml:space="preserve"> </v>
      </c>
      <c r="W244" s="164" t="str">
        <f t="shared" si="139"/>
        <v xml:space="preserve"> </v>
      </c>
      <c r="X244" s="165" t="str">
        <f t="shared" si="152"/>
        <v xml:space="preserve"> </v>
      </c>
      <c r="Y244" s="166" t="str">
        <f t="shared" si="153"/>
        <v xml:space="preserve"> </v>
      </c>
      <c r="Z244" s="166" t="str">
        <f t="shared" si="140"/>
        <v xml:space="preserve"> </v>
      </c>
      <c r="AA244" s="166" t="str">
        <f t="shared" si="141"/>
        <v xml:space="preserve"> </v>
      </c>
      <c r="AB244" s="166" t="str">
        <f t="shared" si="142"/>
        <v xml:space="preserve"> </v>
      </c>
      <c r="AC244" s="167" t="str">
        <f t="shared" si="143"/>
        <v xml:space="preserve"> </v>
      </c>
      <c r="AD244" s="167" t="str">
        <f t="shared" si="144"/>
        <v xml:space="preserve"> </v>
      </c>
      <c r="AH244" s="149" t="str">
        <f>+IF(AH243&gt;0,10,"")</f>
        <v/>
      </c>
      <c r="AO244" s="149" t="str">
        <f>+IF(AO243&gt;0,10,"")</f>
        <v/>
      </c>
      <c r="AV244" s="149" t="str">
        <f>+IF(AV243&gt;0,10,"")</f>
        <v/>
      </c>
    </row>
    <row r="245" spans="2:49" ht="15" customHeight="1" x14ac:dyDescent="0.25">
      <c r="B245" s="156" t="str">
        <f t="shared" si="145"/>
        <v xml:space="preserve"> </v>
      </c>
      <c r="C245" s="156" t="str">
        <f t="shared" si="127"/>
        <v xml:space="preserve"> </v>
      </c>
      <c r="D245" s="157" t="str">
        <f t="shared" si="146"/>
        <v xml:space="preserve"> </v>
      </c>
      <c r="E245" s="158" t="str">
        <f t="shared" si="147"/>
        <v xml:space="preserve"> </v>
      </c>
      <c r="F245" s="158" t="str">
        <f t="shared" si="128"/>
        <v xml:space="preserve"> </v>
      </c>
      <c r="G245" s="158" t="str">
        <f t="shared" si="129"/>
        <v xml:space="preserve"> </v>
      </c>
      <c r="H245" s="158" t="str">
        <f t="shared" si="130"/>
        <v xml:space="preserve"> </v>
      </c>
      <c r="I245" s="159" t="str">
        <f t="shared" si="131"/>
        <v xml:space="preserve"> </v>
      </c>
      <c r="J245" s="159" t="str">
        <f t="shared" si="132"/>
        <v xml:space="preserve"> </v>
      </c>
      <c r="L245" s="156" t="str">
        <f t="shared" si="148"/>
        <v xml:space="preserve"> </v>
      </c>
      <c r="M245" s="156" t="str">
        <f t="shared" si="133"/>
        <v xml:space="preserve"> </v>
      </c>
      <c r="N245" s="157" t="str">
        <f t="shared" si="149"/>
        <v xml:space="preserve"> </v>
      </c>
      <c r="O245" s="158" t="str">
        <f t="shared" si="150"/>
        <v xml:space="preserve"> </v>
      </c>
      <c r="P245" s="158" t="str">
        <f t="shared" si="134"/>
        <v xml:space="preserve"> </v>
      </c>
      <c r="Q245" s="158" t="str">
        <f t="shared" si="135"/>
        <v xml:space="preserve"> </v>
      </c>
      <c r="R245" s="158" t="str">
        <f t="shared" si="136"/>
        <v xml:space="preserve"> </v>
      </c>
      <c r="S245" s="159" t="str">
        <f t="shared" si="137"/>
        <v xml:space="preserve"> </v>
      </c>
      <c r="T245" s="159" t="str">
        <f t="shared" si="138"/>
        <v xml:space="preserve"> </v>
      </c>
      <c r="V245" s="156" t="str">
        <f t="shared" si="151"/>
        <v xml:space="preserve"> </v>
      </c>
      <c r="W245" s="156" t="str">
        <f t="shared" si="139"/>
        <v xml:space="preserve"> </v>
      </c>
      <c r="X245" s="157" t="str">
        <f t="shared" si="152"/>
        <v xml:space="preserve"> </v>
      </c>
      <c r="Y245" s="158" t="str">
        <f t="shared" si="153"/>
        <v xml:space="preserve"> </v>
      </c>
      <c r="Z245" s="158" t="str">
        <f t="shared" si="140"/>
        <v xml:space="preserve"> </v>
      </c>
      <c r="AA245" s="158" t="str">
        <f t="shared" si="141"/>
        <v xml:space="preserve"> </v>
      </c>
      <c r="AB245" s="158" t="str">
        <f t="shared" si="142"/>
        <v xml:space="preserve"> </v>
      </c>
      <c r="AC245" s="159" t="str">
        <f t="shared" si="143"/>
        <v xml:space="preserve"> </v>
      </c>
      <c r="AD245" s="159" t="str">
        <f t="shared" si="144"/>
        <v xml:space="preserve"> </v>
      </c>
    </row>
    <row r="246" spans="2:49" ht="15" customHeight="1" x14ac:dyDescent="0.25">
      <c r="B246" s="160" t="str">
        <f t="shared" si="145"/>
        <v xml:space="preserve"> </v>
      </c>
      <c r="C246" s="160" t="str">
        <f t="shared" si="127"/>
        <v xml:space="preserve"> </v>
      </c>
      <c r="D246" s="161" t="str">
        <f t="shared" si="146"/>
        <v xml:space="preserve"> </v>
      </c>
      <c r="E246" s="162" t="str">
        <f t="shared" si="147"/>
        <v xml:space="preserve"> </v>
      </c>
      <c r="F246" s="162" t="str">
        <f t="shared" si="128"/>
        <v xml:space="preserve"> </v>
      </c>
      <c r="G246" s="162" t="str">
        <f t="shared" si="129"/>
        <v xml:space="preserve"> </v>
      </c>
      <c r="H246" s="162" t="str">
        <f t="shared" si="130"/>
        <v xml:space="preserve"> </v>
      </c>
      <c r="I246" s="163" t="str">
        <f t="shared" si="131"/>
        <v xml:space="preserve"> </v>
      </c>
      <c r="J246" s="163" t="str">
        <f t="shared" si="132"/>
        <v xml:space="preserve"> </v>
      </c>
      <c r="L246" s="160" t="str">
        <f t="shared" si="148"/>
        <v xml:space="preserve"> </v>
      </c>
      <c r="M246" s="160" t="str">
        <f t="shared" si="133"/>
        <v xml:space="preserve"> </v>
      </c>
      <c r="N246" s="161" t="str">
        <f t="shared" si="149"/>
        <v xml:space="preserve"> </v>
      </c>
      <c r="O246" s="162" t="str">
        <f t="shared" si="150"/>
        <v xml:space="preserve"> </v>
      </c>
      <c r="P246" s="162" t="str">
        <f t="shared" si="134"/>
        <v xml:space="preserve"> </v>
      </c>
      <c r="Q246" s="162" t="str">
        <f t="shared" si="135"/>
        <v xml:space="preserve"> </v>
      </c>
      <c r="R246" s="162" t="str">
        <f t="shared" si="136"/>
        <v xml:space="preserve"> </v>
      </c>
      <c r="S246" s="163" t="str">
        <f t="shared" si="137"/>
        <v xml:space="preserve"> </v>
      </c>
      <c r="T246" s="163" t="str">
        <f t="shared" si="138"/>
        <v xml:space="preserve"> </v>
      </c>
      <c r="V246" s="160" t="str">
        <f t="shared" si="151"/>
        <v xml:space="preserve"> </v>
      </c>
      <c r="W246" s="160" t="str">
        <f t="shared" si="139"/>
        <v xml:space="preserve"> </v>
      </c>
      <c r="X246" s="161" t="str">
        <f t="shared" si="152"/>
        <v xml:space="preserve"> </v>
      </c>
      <c r="Y246" s="162" t="str">
        <f t="shared" si="153"/>
        <v xml:space="preserve"> </v>
      </c>
      <c r="Z246" s="162" t="str">
        <f t="shared" si="140"/>
        <v xml:space="preserve"> </v>
      </c>
      <c r="AA246" s="162" t="str">
        <f t="shared" si="141"/>
        <v xml:space="preserve"> </v>
      </c>
      <c r="AB246" s="162" t="str">
        <f t="shared" si="142"/>
        <v xml:space="preserve"> </v>
      </c>
      <c r="AC246" s="163" t="str">
        <f t="shared" si="143"/>
        <v xml:space="preserve"> </v>
      </c>
      <c r="AD246" s="163" t="str">
        <f t="shared" si="144"/>
        <v xml:space="preserve"> </v>
      </c>
    </row>
    <row r="247" spans="2:49" ht="15" customHeight="1" x14ac:dyDescent="0.25">
      <c r="B247" s="160" t="str">
        <f t="shared" si="145"/>
        <v xml:space="preserve"> </v>
      </c>
      <c r="C247" s="160" t="str">
        <f t="shared" si="127"/>
        <v xml:space="preserve"> </v>
      </c>
      <c r="D247" s="161" t="str">
        <f t="shared" si="146"/>
        <v xml:space="preserve"> </v>
      </c>
      <c r="E247" s="162" t="str">
        <f t="shared" si="147"/>
        <v xml:space="preserve"> </v>
      </c>
      <c r="F247" s="162" t="str">
        <f t="shared" si="128"/>
        <v xml:space="preserve"> </v>
      </c>
      <c r="G247" s="162" t="str">
        <f t="shared" si="129"/>
        <v xml:space="preserve"> </v>
      </c>
      <c r="H247" s="162" t="str">
        <f t="shared" si="130"/>
        <v xml:space="preserve"> </v>
      </c>
      <c r="I247" s="163" t="str">
        <f t="shared" si="131"/>
        <v xml:space="preserve"> </v>
      </c>
      <c r="J247" s="163" t="str">
        <f t="shared" si="132"/>
        <v xml:space="preserve"> </v>
      </c>
      <c r="L247" s="160" t="str">
        <f t="shared" si="148"/>
        <v xml:space="preserve"> </v>
      </c>
      <c r="M247" s="160" t="str">
        <f t="shared" si="133"/>
        <v xml:space="preserve"> </v>
      </c>
      <c r="N247" s="161" t="str">
        <f t="shared" si="149"/>
        <v xml:space="preserve"> </v>
      </c>
      <c r="O247" s="162" t="str">
        <f t="shared" si="150"/>
        <v xml:space="preserve"> </v>
      </c>
      <c r="P247" s="162" t="str">
        <f t="shared" si="134"/>
        <v xml:space="preserve"> </v>
      </c>
      <c r="Q247" s="162" t="str">
        <f t="shared" si="135"/>
        <v xml:space="preserve"> </v>
      </c>
      <c r="R247" s="162" t="str">
        <f t="shared" si="136"/>
        <v xml:space="preserve"> </v>
      </c>
      <c r="S247" s="163" t="str">
        <f t="shared" si="137"/>
        <v xml:space="preserve"> </v>
      </c>
      <c r="T247" s="163" t="str">
        <f t="shared" si="138"/>
        <v xml:space="preserve"> </v>
      </c>
      <c r="V247" s="160" t="str">
        <f t="shared" si="151"/>
        <v xml:space="preserve"> </v>
      </c>
      <c r="W247" s="160" t="str">
        <f t="shared" si="139"/>
        <v xml:space="preserve"> </v>
      </c>
      <c r="X247" s="161" t="str">
        <f t="shared" si="152"/>
        <v xml:space="preserve"> </v>
      </c>
      <c r="Y247" s="162" t="str">
        <f t="shared" si="153"/>
        <v xml:space="preserve"> </v>
      </c>
      <c r="Z247" s="162" t="str">
        <f t="shared" si="140"/>
        <v xml:space="preserve"> </v>
      </c>
      <c r="AA247" s="162" t="str">
        <f t="shared" si="141"/>
        <v xml:space="preserve"> </v>
      </c>
      <c r="AB247" s="162" t="str">
        <f t="shared" si="142"/>
        <v xml:space="preserve"> </v>
      </c>
      <c r="AC247" s="163" t="str">
        <f t="shared" si="143"/>
        <v xml:space="preserve"> </v>
      </c>
      <c r="AD247" s="163" t="str">
        <f t="shared" si="144"/>
        <v xml:space="preserve"> </v>
      </c>
      <c r="AH247" s="168"/>
      <c r="AI247" s="168"/>
      <c r="AO247" s="168"/>
      <c r="AP247" s="168"/>
      <c r="AV247" s="168"/>
      <c r="AW247" s="168"/>
    </row>
    <row r="248" spans="2:49" ht="15" customHeight="1" x14ac:dyDescent="0.25">
      <c r="B248" s="160" t="str">
        <f t="shared" si="145"/>
        <v xml:space="preserve"> </v>
      </c>
      <c r="C248" s="160" t="str">
        <f t="shared" si="127"/>
        <v xml:space="preserve"> </v>
      </c>
      <c r="D248" s="161" t="str">
        <f t="shared" si="146"/>
        <v xml:space="preserve"> </v>
      </c>
      <c r="E248" s="162" t="str">
        <f t="shared" si="147"/>
        <v xml:space="preserve"> </v>
      </c>
      <c r="F248" s="162" t="str">
        <f t="shared" si="128"/>
        <v xml:space="preserve"> </v>
      </c>
      <c r="G248" s="162" t="str">
        <f t="shared" si="129"/>
        <v xml:space="preserve"> </v>
      </c>
      <c r="H248" s="162" t="str">
        <f t="shared" si="130"/>
        <v xml:space="preserve"> </v>
      </c>
      <c r="I248" s="163" t="str">
        <f t="shared" si="131"/>
        <v xml:space="preserve"> </v>
      </c>
      <c r="J248" s="163" t="str">
        <f t="shared" si="132"/>
        <v xml:space="preserve"> </v>
      </c>
      <c r="L248" s="160" t="str">
        <f t="shared" si="148"/>
        <v xml:space="preserve"> </v>
      </c>
      <c r="M248" s="160" t="str">
        <f t="shared" si="133"/>
        <v xml:space="preserve"> </v>
      </c>
      <c r="N248" s="161" t="str">
        <f t="shared" si="149"/>
        <v xml:space="preserve"> </v>
      </c>
      <c r="O248" s="162" t="str">
        <f t="shared" si="150"/>
        <v xml:space="preserve"> </v>
      </c>
      <c r="P248" s="162" t="str">
        <f t="shared" si="134"/>
        <v xml:space="preserve"> </v>
      </c>
      <c r="Q248" s="162" t="str">
        <f t="shared" si="135"/>
        <v xml:space="preserve"> </v>
      </c>
      <c r="R248" s="162" t="str">
        <f t="shared" si="136"/>
        <v xml:space="preserve"> </v>
      </c>
      <c r="S248" s="163" t="str">
        <f t="shared" si="137"/>
        <v xml:space="preserve"> </v>
      </c>
      <c r="T248" s="163" t="str">
        <f t="shared" si="138"/>
        <v xml:space="preserve"> </v>
      </c>
      <c r="V248" s="160" t="str">
        <f t="shared" si="151"/>
        <v xml:space="preserve"> </v>
      </c>
      <c r="W248" s="160" t="str">
        <f t="shared" si="139"/>
        <v xml:space="preserve"> </v>
      </c>
      <c r="X248" s="161" t="str">
        <f t="shared" si="152"/>
        <v xml:space="preserve"> </v>
      </c>
      <c r="Y248" s="162" t="str">
        <f t="shared" si="153"/>
        <v xml:space="preserve"> </v>
      </c>
      <c r="Z248" s="162" t="str">
        <f t="shared" si="140"/>
        <v xml:space="preserve"> </v>
      </c>
      <c r="AA248" s="162" t="str">
        <f t="shared" si="141"/>
        <v xml:space="preserve"> </v>
      </c>
      <c r="AB248" s="162" t="str">
        <f t="shared" si="142"/>
        <v xml:space="preserve"> </v>
      </c>
      <c r="AC248" s="163" t="str">
        <f t="shared" si="143"/>
        <v xml:space="preserve"> </v>
      </c>
      <c r="AD248" s="163" t="str">
        <f t="shared" si="144"/>
        <v xml:space="preserve"> </v>
      </c>
    </row>
    <row r="249" spans="2:49" ht="15" customHeight="1" x14ac:dyDescent="0.25">
      <c r="B249" s="164" t="str">
        <f t="shared" si="145"/>
        <v xml:space="preserve"> </v>
      </c>
      <c r="C249" s="164" t="str">
        <f t="shared" si="127"/>
        <v xml:space="preserve"> </v>
      </c>
      <c r="D249" s="165" t="str">
        <f t="shared" si="146"/>
        <v xml:space="preserve"> </v>
      </c>
      <c r="E249" s="166" t="str">
        <f t="shared" si="147"/>
        <v xml:space="preserve"> </v>
      </c>
      <c r="F249" s="166" t="str">
        <f t="shared" si="128"/>
        <v xml:space="preserve"> </v>
      </c>
      <c r="G249" s="166" t="str">
        <f t="shared" si="129"/>
        <v xml:space="preserve"> </v>
      </c>
      <c r="H249" s="166" t="str">
        <f t="shared" si="130"/>
        <v xml:space="preserve"> </v>
      </c>
      <c r="I249" s="167" t="str">
        <f t="shared" si="131"/>
        <v xml:space="preserve"> </v>
      </c>
      <c r="J249" s="167" t="str">
        <f t="shared" si="132"/>
        <v xml:space="preserve"> </v>
      </c>
      <c r="L249" s="164" t="str">
        <f t="shared" si="148"/>
        <v xml:space="preserve"> </v>
      </c>
      <c r="M249" s="164" t="str">
        <f t="shared" si="133"/>
        <v xml:space="preserve"> </v>
      </c>
      <c r="N249" s="165" t="str">
        <f t="shared" si="149"/>
        <v xml:space="preserve"> </v>
      </c>
      <c r="O249" s="166" t="str">
        <f t="shared" si="150"/>
        <v xml:space="preserve"> </v>
      </c>
      <c r="P249" s="166" t="str">
        <f t="shared" si="134"/>
        <v xml:space="preserve"> </v>
      </c>
      <c r="Q249" s="166" t="str">
        <f t="shared" si="135"/>
        <v xml:space="preserve"> </v>
      </c>
      <c r="R249" s="166" t="str">
        <f t="shared" si="136"/>
        <v xml:space="preserve"> </v>
      </c>
      <c r="S249" s="167" t="str">
        <f t="shared" si="137"/>
        <v xml:space="preserve"> </v>
      </c>
      <c r="T249" s="167" t="str">
        <f t="shared" si="138"/>
        <v xml:space="preserve"> </v>
      </c>
      <c r="V249" s="164" t="str">
        <f t="shared" si="151"/>
        <v xml:space="preserve"> </v>
      </c>
      <c r="W249" s="164" t="str">
        <f t="shared" si="139"/>
        <v xml:space="preserve"> </v>
      </c>
      <c r="X249" s="165" t="str">
        <f t="shared" si="152"/>
        <v xml:space="preserve"> </v>
      </c>
      <c r="Y249" s="166" t="str">
        <f t="shared" si="153"/>
        <v xml:space="preserve"> </v>
      </c>
      <c r="Z249" s="166" t="str">
        <f t="shared" si="140"/>
        <v xml:space="preserve"> </v>
      </c>
      <c r="AA249" s="166" t="str">
        <f t="shared" si="141"/>
        <v xml:space="preserve"> </v>
      </c>
      <c r="AB249" s="166" t="str">
        <f t="shared" si="142"/>
        <v xml:space="preserve"> </v>
      </c>
      <c r="AC249" s="167" t="str">
        <f t="shared" si="143"/>
        <v xml:space="preserve"> </v>
      </c>
      <c r="AD249" s="167" t="str">
        <f t="shared" si="144"/>
        <v xml:space="preserve"> </v>
      </c>
      <c r="AH249" s="149" t="str">
        <f>+IF(AH248&gt;0,10,"")</f>
        <v/>
      </c>
      <c r="AO249" s="149" t="str">
        <f>+IF(AO248&gt;0,10,"")</f>
        <v/>
      </c>
      <c r="AV249" s="149" t="str">
        <f>+IF(AV248&gt;0,10,"")</f>
        <v/>
      </c>
    </row>
    <row r="250" spans="2:49" ht="15" customHeight="1" x14ac:dyDescent="0.25">
      <c r="B250" s="156" t="str">
        <f t="shared" si="145"/>
        <v xml:space="preserve"> </v>
      </c>
      <c r="C250" s="156" t="str">
        <f t="shared" si="127"/>
        <v xml:space="preserve"> </v>
      </c>
      <c r="D250" s="157" t="str">
        <f t="shared" si="146"/>
        <v xml:space="preserve"> </v>
      </c>
      <c r="E250" s="158" t="str">
        <f t="shared" si="147"/>
        <v xml:space="preserve"> </v>
      </c>
      <c r="F250" s="158" t="str">
        <f t="shared" si="128"/>
        <v xml:space="preserve"> </v>
      </c>
      <c r="G250" s="158" t="str">
        <f t="shared" si="129"/>
        <v xml:space="preserve"> </v>
      </c>
      <c r="H250" s="158" t="str">
        <f t="shared" si="130"/>
        <v xml:space="preserve"> </v>
      </c>
      <c r="I250" s="159" t="str">
        <f t="shared" si="131"/>
        <v xml:space="preserve"> </v>
      </c>
      <c r="J250" s="159" t="str">
        <f t="shared" si="132"/>
        <v xml:space="preserve"> </v>
      </c>
      <c r="L250" s="156" t="str">
        <f t="shared" si="148"/>
        <v xml:space="preserve"> </v>
      </c>
      <c r="M250" s="156" t="str">
        <f t="shared" si="133"/>
        <v xml:space="preserve"> </v>
      </c>
      <c r="N250" s="157" t="str">
        <f t="shared" si="149"/>
        <v xml:space="preserve"> </v>
      </c>
      <c r="O250" s="158" t="str">
        <f t="shared" si="150"/>
        <v xml:space="preserve"> </v>
      </c>
      <c r="P250" s="158" t="str">
        <f t="shared" si="134"/>
        <v xml:space="preserve"> </v>
      </c>
      <c r="Q250" s="158" t="str">
        <f t="shared" si="135"/>
        <v xml:space="preserve"> </v>
      </c>
      <c r="R250" s="158" t="str">
        <f t="shared" si="136"/>
        <v xml:space="preserve"> </v>
      </c>
      <c r="S250" s="159" t="str">
        <f t="shared" si="137"/>
        <v xml:space="preserve"> </v>
      </c>
      <c r="T250" s="159" t="str">
        <f t="shared" si="138"/>
        <v xml:space="preserve"> </v>
      </c>
      <c r="V250" s="156" t="str">
        <f t="shared" si="151"/>
        <v xml:space="preserve"> </v>
      </c>
      <c r="W250" s="156" t="str">
        <f t="shared" si="139"/>
        <v xml:space="preserve"> </v>
      </c>
      <c r="X250" s="157" t="str">
        <f t="shared" si="152"/>
        <v xml:space="preserve"> </v>
      </c>
      <c r="Y250" s="158" t="str">
        <f t="shared" si="153"/>
        <v xml:space="preserve"> </v>
      </c>
      <c r="Z250" s="158" t="str">
        <f t="shared" si="140"/>
        <v xml:space="preserve"> </v>
      </c>
      <c r="AA250" s="158" t="str">
        <f t="shared" si="141"/>
        <v xml:space="preserve"> </v>
      </c>
      <c r="AB250" s="158" t="str">
        <f t="shared" si="142"/>
        <v xml:space="preserve"> </v>
      </c>
      <c r="AC250" s="159" t="str">
        <f t="shared" si="143"/>
        <v xml:space="preserve"> </v>
      </c>
      <c r="AD250" s="159" t="str">
        <f t="shared" si="144"/>
        <v xml:space="preserve"> </v>
      </c>
    </row>
    <row r="251" spans="2:49" ht="15" customHeight="1" x14ac:dyDescent="0.25">
      <c r="B251" s="160" t="str">
        <f t="shared" si="145"/>
        <v xml:space="preserve"> </v>
      </c>
      <c r="C251" s="160" t="str">
        <f t="shared" si="127"/>
        <v xml:space="preserve"> </v>
      </c>
      <c r="D251" s="161" t="str">
        <f t="shared" si="146"/>
        <v xml:space="preserve"> </v>
      </c>
      <c r="E251" s="162" t="str">
        <f t="shared" si="147"/>
        <v xml:space="preserve"> </v>
      </c>
      <c r="F251" s="162" t="str">
        <f t="shared" si="128"/>
        <v xml:space="preserve"> </v>
      </c>
      <c r="G251" s="162" t="str">
        <f t="shared" si="129"/>
        <v xml:space="preserve"> </v>
      </c>
      <c r="H251" s="162" t="str">
        <f t="shared" si="130"/>
        <v xml:space="preserve"> </v>
      </c>
      <c r="I251" s="163" t="str">
        <f t="shared" si="131"/>
        <v xml:space="preserve"> </v>
      </c>
      <c r="J251" s="163" t="str">
        <f t="shared" si="132"/>
        <v xml:space="preserve"> </v>
      </c>
      <c r="L251" s="160" t="str">
        <f t="shared" si="148"/>
        <v xml:space="preserve"> </v>
      </c>
      <c r="M251" s="160" t="str">
        <f t="shared" si="133"/>
        <v xml:space="preserve"> </v>
      </c>
      <c r="N251" s="161" t="str">
        <f t="shared" si="149"/>
        <v xml:space="preserve"> </v>
      </c>
      <c r="O251" s="162" t="str">
        <f t="shared" si="150"/>
        <v xml:space="preserve"> </v>
      </c>
      <c r="P251" s="162" t="str">
        <f t="shared" si="134"/>
        <v xml:space="preserve"> </v>
      </c>
      <c r="Q251" s="162" t="str">
        <f t="shared" si="135"/>
        <v xml:space="preserve"> </v>
      </c>
      <c r="R251" s="162" t="str">
        <f t="shared" si="136"/>
        <v xml:space="preserve"> </v>
      </c>
      <c r="S251" s="163" t="str">
        <f t="shared" si="137"/>
        <v xml:space="preserve"> </v>
      </c>
      <c r="T251" s="163" t="str">
        <f t="shared" si="138"/>
        <v xml:space="preserve"> </v>
      </c>
      <c r="V251" s="160" t="str">
        <f t="shared" si="151"/>
        <v xml:space="preserve"> </v>
      </c>
      <c r="W251" s="160" t="str">
        <f t="shared" si="139"/>
        <v xml:space="preserve"> </v>
      </c>
      <c r="X251" s="161" t="str">
        <f t="shared" si="152"/>
        <v xml:space="preserve"> </v>
      </c>
      <c r="Y251" s="162" t="str">
        <f t="shared" si="153"/>
        <v xml:space="preserve"> </v>
      </c>
      <c r="Z251" s="162" t="str">
        <f t="shared" si="140"/>
        <v xml:space="preserve"> </v>
      </c>
      <c r="AA251" s="162" t="str">
        <f t="shared" si="141"/>
        <v xml:space="preserve"> </v>
      </c>
      <c r="AB251" s="162" t="str">
        <f t="shared" si="142"/>
        <v xml:space="preserve"> </v>
      </c>
      <c r="AC251" s="163" t="str">
        <f t="shared" si="143"/>
        <v xml:space="preserve"> </v>
      </c>
      <c r="AD251" s="163" t="str">
        <f t="shared" si="144"/>
        <v xml:space="preserve"> </v>
      </c>
    </row>
    <row r="252" spans="2:49" ht="15" customHeight="1" x14ac:dyDescent="0.25">
      <c r="B252" s="160" t="str">
        <f t="shared" si="145"/>
        <v xml:space="preserve"> </v>
      </c>
      <c r="C252" s="160" t="str">
        <f t="shared" si="127"/>
        <v xml:space="preserve"> </v>
      </c>
      <c r="D252" s="161" t="str">
        <f t="shared" si="146"/>
        <v xml:space="preserve"> </v>
      </c>
      <c r="E252" s="162" t="str">
        <f t="shared" si="147"/>
        <v xml:space="preserve"> </v>
      </c>
      <c r="F252" s="162" t="str">
        <f t="shared" si="128"/>
        <v xml:space="preserve"> </v>
      </c>
      <c r="G252" s="162" t="str">
        <f t="shared" si="129"/>
        <v xml:space="preserve"> </v>
      </c>
      <c r="H252" s="162" t="str">
        <f t="shared" si="130"/>
        <v xml:space="preserve"> </v>
      </c>
      <c r="I252" s="163" t="str">
        <f t="shared" si="131"/>
        <v xml:space="preserve"> </v>
      </c>
      <c r="J252" s="163" t="str">
        <f t="shared" si="132"/>
        <v xml:space="preserve"> </v>
      </c>
      <c r="L252" s="160" t="str">
        <f t="shared" si="148"/>
        <v xml:space="preserve"> </v>
      </c>
      <c r="M252" s="160" t="str">
        <f t="shared" si="133"/>
        <v xml:space="preserve"> </v>
      </c>
      <c r="N252" s="161" t="str">
        <f t="shared" si="149"/>
        <v xml:space="preserve"> </v>
      </c>
      <c r="O252" s="162" t="str">
        <f t="shared" si="150"/>
        <v xml:space="preserve"> </v>
      </c>
      <c r="P252" s="162" t="str">
        <f t="shared" si="134"/>
        <v xml:space="preserve"> </v>
      </c>
      <c r="Q252" s="162" t="str">
        <f t="shared" si="135"/>
        <v xml:space="preserve"> </v>
      </c>
      <c r="R252" s="162" t="str">
        <f t="shared" si="136"/>
        <v xml:space="preserve"> </v>
      </c>
      <c r="S252" s="163" t="str">
        <f t="shared" si="137"/>
        <v xml:space="preserve"> </v>
      </c>
      <c r="T252" s="163" t="str">
        <f t="shared" si="138"/>
        <v xml:space="preserve"> </v>
      </c>
      <c r="V252" s="160" t="str">
        <f t="shared" si="151"/>
        <v xml:space="preserve"> </v>
      </c>
      <c r="W252" s="160" t="str">
        <f t="shared" si="139"/>
        <v xml:space="preserve"> </v>
      </c>
      <c r="X252" s="161" t="str">
        <f t="shared" si="152"/>
        <v xml:space="preserve"> </v>
      </c>
      <c r="Y252" s="162" t="str">
        <f t="shared" si="153"/>
        <v xml:space="preserve"> </v>
      </c>
      <c r="Z252" s="162" t="str">
        <f t="shared" si="140"/>
        <v xml:space="preserve"> </v>
      </c>
      <c r="AA252" s="162" t="str">
        <f t="shared" si="141"/>
        <v xml:space="preserve"> </v>
      </c>
      <c r="AB252" s="162" t="str">
        <f t="shared" si="142"/>
        <v xml:space="preserve"> </v>
      </c>
      <c r="AC252" s="163" t="str">
        <f t="shared" si="143"/>
        <v xml:space="preserve"> </v>
      </c>
      <c r="AD252" s="163" t="str">
        <f t="shared" si="144"/>
        <v xml:space="preserve"> </v>
      </c>
      <c r="AH252" s="168"/>
      <c r="AI252" s="168"/>
      <c r="AO252" s="168"/>
      <c r="AP252" s="168"/>
      <c r="AV252" s="168"/>
      <c r="AW252" s="168"/>
    </row>
    <row r="253" spans="2:49" ht="15" customHeight="1" x14ac:dyDescent="0.25">
      <c r="B253" s="160" t="str">
        <f t="shared" si="145"/>
        <v xml:space="preserve"> </v>
      </c>
      <c r="C253" s="160" t="str">
        <f t="shared" si="127"/>
        <v xml:space="preserve"> </v>
      </c>
      <c r="D253" s="161" t="str">
        <f t="shared" si="146"/>
        <v xml:space="preserve"> </v>
      </c>
      <c r="E253" s="162" t="str">
        <f t="shared" si="147"/>
        <v xml:space="preserve"> </v>
      </c>
      <c r="F253" s="162" t="str">
        <f t="shared" si="128"/>
        <v xml:space="preserve"> </v>
      </c>
      <c r="G253" s="162" t="str">
        <f t="shared" si="129"/>
        <v xml:space="preserve"> </v>
      </c>
      <c r="H253" s="162" t="str">
        <f t="shared" si="130"/>
        <v xml:space="preserve"> </v>
      </c>
      <c r="I253" s="163" t="str">
        <f t="shared" si="131"/>
        <v xml:space="preserve"> </v>
      </c>
      <c r="J253" s="163" t="str">
        <f t="shared" si="132"/>
        <v xml:space="preserve"> </v>
      </c>
      <c r="L253" s="160" t="str">
        <f t="shared" si="148"/>
        <v xml:space="preserve"> </v>
      </c>
      <c r="M253" s="160" t="str">
        <f t="shared" si="133"/>
        <v xml:space="preserve"> </v>
      </c>
      <c r="N253" s="161" t="str">
        <f t="shared" si="149"/>
        <v xml:space="preserve"> </v>
      </c>
      <c r="O253" s="162" t="str">
        <f t="shared" si="150"/>
        <v xml:space="preserve"> </v>
      </c>
      <c r="P253" s="162" t="str">
        <f t="shared" si="134"/>
        <v xml:space="preserve"> </v>
      </c>
      <c r="Q253" s="162" t="str">
        <f t="shared" si="135"/>
        <v xml:space="preserve"> </v>
      </c>
      <c r="R253" s="162" t="str">
        <f t="shared" si="136"/>
        <v xml:space="preserve"> </v>
      </c>
      <c r="S253" s="163" t="str">
        <f t="shared" si="137"/>
        <v xml:space="preserve"> </v>
      </c>
      <c r="T253" s="163" t="str">
        <f t="shared" si="138"/>
        <v xml:space="preserve"> </v>
      </c>
      <c r="V253" s="160" t="str">
        <f t="shared" si="151"/>
        <v xml:space="preserve"> </v>
      </c>
      <c r="W253" s="160" t="str">
        <f t="shared" si="139"/>
        <v xml:space="preserve"> </v>
      </c>
      <c r="X253" s="161" t="str">
        <f t="shared" si="152"/>
        <v xml:space="preserve"> </v>
      </c>
      <c r="Y253" s="162" t="str">
        <f t="shared" si="153"/>
        <v xml:space="preserve"> </v>
      </c>
      <c r="Z253" s="162" t="str">
        <f t="shared" si="140"/>
        <v xml:space="preserve"> </v>
      </c>
      <c r="AA253" s="162" t="str">
        <f t="shared" si="141"/>
        <v xml:space="preserve"> </v>
      </c>
      <c r="AB253" s="162" t="str">
        <f t="shared" si="142"/>
        <v xml:space="preserve"> </v>
      </c>
      <c r="AC253" s="163" t="str">
        <f t="shared" si="143"/>
        <v xml:space="preserve"> </v>
      </c>
      <c r="AD253" s="163" t="str">
        <f t="shared" si="144"/>
        <v xml:space="preserve"> </v>
      </c>
    </row>
    <row r="254" spans="2:49" ht="15" customHeight="1" x14ac:dyDescent="0.25">
      <c r="B254" s="164" t="str">
        <f t="shared" si="145"/>
        <v xml:space="preserve"> </v>
      </c>
      <c r="C254" s="164" t="str">
        <f t="shared" si="127"/>
        <v xml:space="preserve"> </v>
      </c>
      <c r="D254" s="165" t="str">
        <f t="shared" si="146"/>
        <v xml:space="preserve"> </v>
      </c>
      <c r="E254" s="166" t="str">
        <f t="shared" si="147"/>
        <v xml:space="preserve"> </v>
      </c>
      <c r="F254" s="166" t="str">
        <f t="shared" si="128"/>
        <v xml:space="preserve"> </v>
      </c>
      <c r="G254" s="166" t="str">
        <f t="shared" si="129"/>
        <v xml:space="preserve"> </v>
      </c>
      <c r="H254" s="166" t="str">
        <f t="shared" si="130"/>
        <v xml:space="preserve"> </v>
      </c>
      <c r="I254" s="167" t="str">
        <f t="shared" si="131"/>
        <v xml:space="preserve"> </v>
      </c>
      <c r="J254" s="167" t="str">
        <f t="shared" si="132"/>
        <v xml:space="preserve"> </v>
      </c>
      <c r="L254" s="164" t="str">
        <f t="shared" si="148"/>
        <v xml:space="preserve"> </v>
      </c>
      <c r="M254" s="164" t="str">
        <f t="shared" si="133"/>
        <v xml:space="preserve"> </v>
      </c>
      <c r="N254" s="165" t="str">
        <f t="shared" si="149"/>
        <v xml:space="preserve"> </v>
      </c>
      <c r="O254" s="166" t="str">
        <f t="shared" si="150"/>
        <v xml:space="preserve"> </v>
      </c>
      <c r="P254" s="166" t="str">
        <f t="shared" si="134"/>
        <v xml:space="preserve"> </v>
      </c>
      <c r="Q254" s="166" t="str">
        <f t="shared" si="135"/>
        <v xml:space="preserve"> </v>
      </c>
      <c r="R254" s="166" t="str">
        <f t="shared" si="136"/>
        <v xml:space="preserve"> </v>
      </c>
      <c r="S254" s="167" t="str">
        <f t="shared" si="137"/>
        <v xml:space="preserve"> </v>
      </c>
      <c r="T254" s="167" t="str">
        <f t="shared" si="138"/>
        <v xml:space="preserve"> </v>
      </c>
      <c r="V254" s="164" t="str">
        <f t="shared" si="151"/>
        <v xml:space="preserve"> </v>
      </c>
      <c r="W254" s="164" t="str">
        <f t="shared" si="139"/>
        <v xml:space="preserve"> </v>
      </c>
      <c r="X254" s="165" t="str">
        <f t="shared" si="152"/>
        <v xml:space="preserve"> </v>
      </c>
      <c r="Y254" s="166" t="str">
        <f t="shared" si="153"/>
        <v xml:space="preserve"> </v>
      </c>
      <c r="Z254" s="166" t="str">
        <f t="shared" si="140"/>
        <v xml:space="preserve"> </v>
      </c>
      <c r="AA254" s="166" t="str">
        <f t="shared" si="141"/>
        <v xml:space="preserve"> </v>
      </c>
      <c r="AB254" s="166" t="str">
        <f t="shared" si="142"/>
        <v xml:space="preserve"> </v>
      </c>
      <c r="AC254" s="167" t="str">
        <f t="shared" si="143"/>
        <v xml:space="preserve"> </v>
      </c>
      <c r="AD254" s="167" t="str">
        <f t="shared" si="144"/>
        <v xml:space="preserve"> </v>
      </c>
      <c r="AH254" s="149" t="str">
        <f>+IF(AH253&gt;0,10,"")</f>
        <v/>
      </c>
      <c r="AO254" s="149" t="str">
        <f>+IF(AO253&gt;0,10,"")</f>
        <v/>
      </c>
      <c r="AV254" s="149" t="str">
        <f>+IF(AV253&gt;0,10,"")</f>
        <v/>
      </c>
    </row>
    <row r="255" spans="2:49" ht="15" customHeight="1" x14ac:dyDescent="0.25">
      <c r="B255" s="156" t="str">
        <f t="shared" si="145"/>
        <v xml:space="preserve"> </v>
      </c>
      <c r="C255" s="156" t="str">
        <f t="shared" si="127"/>
        <v xml:space="preserve"> </v>
      </c>
      <c r="D255" s="157" t="str">
        <f t="shared" si="146"/>
        <v xml:space="preserve"> </v>
      </c>
      <c r="E255" s="158" t="str">
        <f t="shared" si="147"/>
        <v xml:space="preserve"> </v>
      </c>
      <c r="F255" s="158" t="str">
        <f t="shared" si="128"/>
        <v xml:space="preserve"> </v>
      </c>
      <c r="G255" s="158" t="str">
        <f t="shared" si="129"/>
        <v xml:space="preserve"> </v>
      </c>
      <c r="H255" s="158" t="str">
        <f t="shared" si="130"/>
        <v xml:space="preserve"> </v>
      </c>
      <c r="I255" s="159" t="str">
        <f t="shared" si="131"/>
        <v xml:space="preserve"> </v>
      </c>
      <c r="J255" s="159" t="str">
        <f t="shared" si="132"/>
        <v xml:space="preserve"> </v>
      </c>
      <c r="L255" s="156" t="str">
        <f t="shared" si="148"/>
        <v xml:space="preserve"> </v>
      </c>
      <c r="M255" s="156" t="str">
        <f t="shared" si="133"/>
        <v xml:space="preserve"> </v>
      </c>
      <c r="N255" s="157" t="str">
        <f t="shared" si="149"/>
        <v xml:space="preserve"> </v>
      </c>
      <c r="O255" s="158" t="str">
        <f t="shared" si="150"/>
        <v xml:space="preserve"> </v>
      </c>
      <c r="P255" s="158" t="str">
        <f t="shared" si="134"/>
        <v xml:space="preserve"> </v>
      </c>
      <c r="Q255" s="158" t="str">
        <f t="shared" si="135"/>
        <v xml:space="preserve"> </v>
      </c>
      <c r="R255" s="158" t="str">
        <f t="shared" si="136"/>
        <v xml:space="preserve"> </v>
      </c>
      <c r="S255" s="159" t="str">
        <f t="shared" si="137"/>
        <v xml:space="preserve"> </v>
      </c>
      <c r="T255" s="159" t="str">
        <f t="shared" si="138"/>
        <v xml:space="preserve"> </v>
      </c>
      <c r="V255" s="156" t="str">
        <f t="shared" si="151"/>
        <v xml:space="preserve"> </v>
      </c>
      <c r="W255" s="156" t="str">
        <f t="shared" si="139"/>
        <v xml:space="preserve"> </v>
      </c>
      <c r="X255" s="157" t="str">
        <f t="shared" si="152"/>
        <v xml:space="preserve"> </v>
      </c>
      <c r="Y255" s="158" t="str">
        <f t="shared" si="153"/>
        <v xml:space="preserve"> </v>
      </c>
      <c r="Z255" s="158" t="str">
        <f t="shared" si="140"/>
        <v xml:space="preserve"> </v>
      </c>
      <c r="AA255" s="158" t="str">
        <f t="shared" si="141"/>
        <v xml:space="preserve"> </v>
      </c>
      <c r="AB255" s="158" t="str">
        <f t="shared" si="142"/>
        <v xml:space="preserve"> </v>
      </c>
      <c r="AC255" s="159" t="str">
        <f t="shared" si="143"/>
        <v xml:space="preserve"> </v>
      </c>
      <c r="AD255" s="159" t="str">
        <f t="shared" si="144"/>
        <v xml:space="preserve"> </v>
      </c>
    </row>
    <row r="256" spans="2:49" ht="15" customHeight="1" x14ac:dyDescent="0.25">
      <c r="B256" s="160" t="str">
        <f t="shared" si="145"/>
        <v xml:space="preserve"> </v>
      </c>
      <c r="C256" s="160" t="str">
        <f t="shared" si="127"/>
        <v xml:space="preserve"> </v>
      </c>
      <c r="D256" s="161" t="str">
        <f t="shared" si="146"/>
        <v xml:space="preserve"> </v>
      </c>
      <c r="E256" s="162" t="str">
        <f t="shared" si="147"/>
        <v xml:space="preserve"> </v>
      </c>
      <c r="F256" s="162" t="str">
        <f t="shared" si="128"/>
        <v xml:space="preserve"> </v>
      </c>
      <c r="G256" s="162" t="str">
        <f t="shared" si="129"/>
        <v xml:space="preserve"> </v>
      </c>
      <c r="H256" s="162" t="str">
        <f t="shared" si="130"/>
        <v xml:space="preserve"> </v>
      </c>
      <c r="I256" s="163" t="str">
        <f t="shared" si="131"/>
        <v xml:space="preserve"> </v>
      </c>
      <c r="J256" s="163" t="str">
        <f t="shared" si="132"/>
        <v xml:space="preserve"> </v>
      </c>
      <c r="L256" s="160" t="str">
        <f t="shared" si="148"/>
        <v xml:space="preserve"> </v>
      </c>
      <c r="M256" s="160" t="str">
        <f t="shared" si="133"/>
        <v xml:space="preserve"> </v>
      </c>
      <c r="N256" s="161" t="str">
        <f t="shared" si="149"/>
        <v xml:space="preserve"> </v>
      </c>
      <c r="O256" s="162" t="str">
        <f t="shared" si="150"/>
        <v xml:space="preserve"> </v>
      </c>
      <c r="P256" s="162" t="str">
        <f t="shared" si="134"/>
        <v xml:space="preserve"> </v>
      </c>
      <c r="Q256" s="162" t="str">
        <f t="shared" si="135"/>
        <v xml:space="preserve"> </v>
      </c>
      <c r="R256" s="162" t="str">
        <f t="shared" si="136"/>
        <v xml:space="preserve"> </v>
      </c>
      <c r="S256" s="163" t="str">
        <f t="shared" si="137"/>
        <v xml:space="preserve"> </v>
      </c>
      <c r="T256" s="163" t="str">
        <f t="shared" si="138"/>
        <v xml:space="preserve"> </v>
      </c>
      <c r="V256" s="160" t="str">
        <f t="shared" si="151"/>
        <v xml:space="preserve"> </v>
      </c>
      <c r="W256" s="160" t="str">
        <f t="shared" si="139"/>
        <v xml:space="preserve"> </v>
      </c>
      <c r="X256" s="161" t="str">
        <f t="shared" si="152"/>
        <v xml:space="preserve"> </v>
      </c>
      <c r="Y256" s="162" t="str">
        <f t="shared" si="153"/>
        <v xml:space="preserve"> </v>
      </c>
      <c r="Z256" s="162" t="str">
        <f t="shared" si="140"/>
        <v xml:space="preserve"> </v>
      </c>
      <c r="AA256" s="162" t="str">
        <f t="shared" si="141"/>
        <v xml:space="preserve"> </v>
      </c>
      <c r="AB256" s="162" t="str">
        <f t="shared" si="142"/>
        <v xml:space="preserve"> </v>
      </c>
      <c r="AC256" s="163" t="str">
        <f t="shared" si="143"/>
        <v xml:space="preserve"> </v>
      </c>
      <c r="AD256" s="163" t="str">
        <f t="shared" si="144"/>
        <v xml:space="preserve"> </v>
      </c>
    </row>
    <row r="257" spans="2:49" ht="15" customHeight="1" x14ac:dyDescent="0.25">
      <c r="B257" s="160" t="str">
        <f t="shared" si="145"/>
        <v xml:space="preserve"> </v>
      </c>
      <c r="C257" s="160" t="str">
        <f t="shared" si="127"/>
        <v xml:space="preserve"> </v>
      </c>
      <c r="D257" s="161" t="str">
        <f t="shared" si="146"/>
        <v xml:space="preserve"> </v>
      </c>
      <c r="E257" s="162" t="str">
        <f t="shared" si="147"/>
        <v xml:space="preserve"> </v>
      </c>
      <c r="F257" s="162" t="str">
        <f t="shared" si="128"/>
        <v xml:space="preserve"> </v>
      </c>
      <c r="G257" s="162" t="str">
        <f t="shared" si="129"/>
        <v xml:space="preserve"> </v>
      </c>
      <c r="H257" s="162" t="str">
        <f t="shared" si="130"/>
        <v xml:space="preserve"> </v>
      </c>
      <c r="I257" s="163" t="str">
        <f t="shared" si="131"/>
        <v xml:space="preserve"> </v>
      </c>
      <c r="J257" s="163" t="str">
        <f t="shared" si="132"/>
        <v xml:space="preserve"> </v>
      </c>
      <c r="L257" s="160" t="str">
        <f t="shared" si="148"/>
        <v xml:space="preserve"> </v>
      </c>
      <c r="M257" s="160" t="str">
        <f t="shared" si="133"/>
        <v xml:space="preserve"> </v>
      </c>
      <c r="N257" s="161" t="str">
        <f t="shared" si="149"/>
        <v xml:space="preserve"> </v>
      </c>
      <c r="O257" s="162" t="str">
        <f t="shared" si="150"/>
        <v xml:space="preserve"> </v>
      </c>
      <c r="P257" s="162" t="str">
        <f t="shared" si="134"/>
        <v xml:space="preserve"> </v>
      </c>
      <c r="Q257" s="162" t="str">
        <f t="shared" si="135"/>
        <v xml:space="preserve"> </v>
      </c>
      <c r="R257" s="162" t="str">
        <f t="shared" si="136"/>
        <v xml:space="preserve"> </v>
      </c>
      <c r="S257" s="163" t="str">
        <f t="shared" si="137"/>
        <v xml:space="preserve"> </v>
      </c>
      <c r="T257" s="163" t="str">
        <f t="shared" si="138"/>
        <v xml:space="preserve"> </v>
      </c>
      <c r="V257" s="160" t="str">
        <f t="shared" si="151"/>
        <v xml:space="preserve"> </v>
      </c>
      <c r="W257" s="160" t="str">
        <f t="shared" si="139"/>
        <v xml:space="preserve"> </v>
      </c>
      <c r="X257" s="161" t="str">
        <f t="shared" si="152"/>
        <v xml:space="preserve"> </v>
      </c>
      <c r="Y257" s="162" t="str">
        <f t="shared" si="153"/>
        <v xml:space="preserve"> </v>
      </c>
      <c r="Z257" s="162" t="str">
        <f t="shared" si="140"/>
        <v xml:space="preserve"> </v>
      </c>
      <c r="AA257" s="162" t="str">
        <f t="shared" si="141"/>
        <v xml:space="preserve"> </v>
      </c>
      <c r="AB257" s="162" t="str">
        <f t="shared" si="142"/>
        <v xml:space="preserve"> </v>
      </c>
      <c r="AC257" s="163" t="str">
        <f t="shared" si="143"/>
        <v xml:space="preserve"> </v>
      </c>
      <c r="AD257" s="163" t="str">
        <f t="shared" si="144"/>
        <v xml:space="preserve"> </v>
      </c>
      <c r="AH257" s="168"/>
      <c r="AI257" s="168"/>
      <c r="AO257" s="168"/>
      <c r="AP257" s="168"/>
      <c r="AV257" s="168"/>
      <c r="AW257" s="168"/>
    </row>
    <row r="258" spans="2:49" ht="15" customHeight="1" x14ac:dyDescent="0.25">
      <c r="B258" s="160" t="str">
        <f t="shared" si="145"/>
        <v xml:space="preserve"> </v>
      </c>
      <c r="C258" s="160" t="str">
        <f t="shared" si="127"/>
        <v xml:space="preserve"> </v>
      </c>
      <c r="D258" s="161" t="str">
        <f t="shared" si="146"/>
        <v xml:space="preserve"> </v>
      </c>
      <c r="E258" s="162" t="str">
        <f t="shared" si="147"/>
        <v xml:space="preserve"> </v>
      </c>
      <c r="F258" s="162" t="str">
        <f t="shared" si="128"/>
        <v xml:space="preserve"> </v>
      </c>
      <c r="G258" s="162" t="str">
        <f t="shared" si="129"/>
        <v xml:space="preserve"> </v>
      </c>
      <c r="H258" s="162" t="str">
        <f t="shared" si="130"/>
        <v xml:space="preserve"> </v>
      </c>
      <c r="I258" s="163" t="str">
        <f t="shared" si="131"/>
        <v xml:space="preserve"> </v>
      </c>
      <c r="J258" s="163" t="str">
        <f t="shared" si="132"/>
        <v xml:space="preserve"> </v>
      </c>
      <c r="L258" s="160" t="str">
        <f t="shared" si="148"/>
        <v xml:space="preserve"> </v>
      </c>
      <c r="M258" s="160" t="str">
        <f t="shared" si="133"/>
        <v xml:space="preserve"> </v>
      </c>
      <c r="N258" s="161" t="str">
        <f t="shared" si="149"/>
        <v xml:space="preserve"> </v>
      </c>
      <c r="O258" s="162" t="str">
        <f t="shared" si="150"/>
        <v xml:space="preserve"> </v>
      </c>
      <c r="P258" s="162" t="str">
        <f t="shared" si="134"/>
        <v xml:space="preserve"> </v>
      </c>
      <c r="Q258" s="162" t="str">
        <f t="shared" si="135"/>
        <v xml:space="preserve"> </v>
      </c>
      <c r="R258" s="162" t="str">
        <f t="shared" si="136"/>
        <v xml:space="preserve"> </v>
      </c>
      <c r="S258" s="163" t="str">
        <f t="shared" si="137"/>
        <v xml:space="preserve"> </v>
      </c>
      <c r="T258" s="163" t="str">
        <f t="shared" si="138"/>
        <v xml:space="preserve"> </v>
      </c>
      <c r="V258" s="160" t="str">
        <f t="shared" si="151"/>
        <v xml:space="preserve"> </v>
      </c>
      <c r="W258" s="160" t="str">
        <f t="shared" si="139"/>
        <v xml:space="preserve"> </v>
      </c>
      <c r="X258" s="161" t="str">
        <f t="shared" si="152"/>
        <v xml:space="preserve"> </v>
      </c>
      <c r="Y258" s="162" t="str">
        <f t="shared" si="153"/>
        <v xml:space="preserve"> </v>
      </c>
      <c r="Z258" s="162" t="str">
        <f t="shared" si="140"/>
        <v xml:space="preserve"> </v>
      </c>
      <c r="AA258" s="162" t="str">
        <f t="shared" si="141"/>
        <v xml:space="preserve"> </v>
      </c>
      <c r="AB258" s="162" t="str">
        <f t="shared" si="142"/>
        <v xml:space="preserve"> </v>
      </c>
      <c r="AC258" s="163" t="str">
        <f t="shared" si="143"/>
        <v xml:space="preserve"> </v>
      </c>
      <c r="AD258" s="163" t="str">
        <f t="shared" si="144"/>
        <v xml:space="preserve"> </v>
      </c>
    </row>
    <row r="259" spans="2:49" ht="15" customHeight="1" x14ac:dyDescent="0.25">
      <c r="B259" s="164" t="str">
        <f t="shared" si="145"/>
        <v xml:space="preserve"> </v>
      </c>
      <c r="C259" s="164" t="str">
        <f t="shared" si="127"/>
        <v xml:space="preserve"> </v>
      </c>
      <c r="D259" s="165" t="str">
        <f t="shared" si="146"/>
        <v xml:space="preserve"> </v>
      </c>
      <c r="E259" s="166" t="str">
        <f t="shared" si="147"/>
        <v xml:space="preserve"> </v>
      </c>
      <c r="F259" s="166" t="str">
        <f t="shared" si="128"/>
        <v xml:space="preserve"> </v>
      </c>
      <c r="G259" s="166" t="str">
        <f t="shared" si="129"/>
        <v xml:space="preserve"> </v>
      </c>
      <c r="H259" s="166" t="str">
        <f t="shared" si="130"/>
        <v xml:space="preserve"> </v>
      </c>
      <c r="I259" s="167" t="str">
        <f t="shared" si="131"/>
        <v xml:space="preserve"> </v>
      </c>
      <c r="J259" s="167" t="str">
        <f t="shared" si="132"/>
        <v xml:space="preserve"> </v>
      </c>
      <c r="L259" s="164" t="str">
        <f t="shared" si="148"/>
        <v xml:space="preserve"> </v>
      </c>
      <c r="M259" s="164" t="str">
        <f t="shared" si="133"/>
        <v xml:space="preserve"> </v>
      </c>
      <c r="N259" s="165" t="str">
        <f t="shared" si="149"/>
        <v xml:space="preserve"> </v>
      </c>
      <c r="O259" s="166" t="str">
        <f t="shared" si="150"/>
        <v xml:space="preserve"> </v>
      </c>
      <c r="P259" s="166" t="str">
        <f t="shared" si="134"/>
        <v xml:space="preserve"> </v>
      </c>
      <c r="Q259" s="166" t="str">
        <f t="shared" si="135"/>
        <v xml:space="preserve"> </v>
      </c>
      <c r="R259" s="166" t="str">
        <f t="shared" si="136"/>
        <v xml:space="preserve"> </v>
      </c>
      <c r="S259" s="167" t="str">
        <f t="shared" si="137"/>
        <v xml:space="preserve"> </v>
      </c>
      <c r="T259" s="167" t="str">
        <f t="shared" si="138"/>
        <v xml:space="preserve"> </v>
      </c>
      <c r="V259" s="164" t="str">
        <f t="shared" si="151"/>
        <v xml:space="preserve"> </v>
      </c>
      <c r="W259" s="164" t="str">
        <f t="shared" si="139"/>
        <v xml:space="preserve"> </v>
      </c>
      <c r="X259" s="165" t="str">
        <f t="shared" si="152"/>
        <v xml:space="preserve"> </v>
      </c>
      <c r="Y259" s="166" t="str">
        <f t="shared" si="153"/>
        <v xml:space="preserve"> </v>
      </c>
      <c r="Z259" s="166" t="str">
        <f t="shared" si="140"/>
        <v xml:space="preserve"> </v>
      </c>
      <c r="AA259" s="166" t="str">
        <f t="shared" si="141"/>
        <v xml:space="preserve"> </v>
      </c>
      <c r="AB259" s="166" t="str">
        <f t="shared" si="142"/>
        <v xml:space="preserve"> </v>
      </c>
      <c r="AC259" s="167" t="str">
        <f t="shared" si="143"/>
        <v xml:space="preserve"> </v>
      </c>
      <c r="AD259" s="167" t="str">
        <f t="shared" si="144"/>
        <v xml:space="preserve"> </v>
      </c>
      <c r="AH259" s="149" t="str">
        <f>+IF(AH258&gt;0,10,"")</f>
        <v/>
      </c>
      <c r="AO259" s="149" t="str">
        <f>+IF(AO258&gt;0,10,"")</f>
        <v/>
      </c>
      <c r="AV259" s="149" t="str">
        <f>+IF(AV258&gt;0,10,"")</f>
        <v/>
      </c>
    </row>
    <row r="260" spans="2:49" ht="15" customHeight="1" x14ac:dyDescent="0.25">
      <c r="B260" s="156" t="str">
        <f t="shared" si="145"/>
        <v xml:space="preserve"> </v>
      </c>
      <c r="C260" s="156" t="str">
        <f t="shared" si="127"/>
        <v xml:space="preserve"> </v>
      </c>
      <c r="D260" s="157" t="str">
        <f t="shared" si="146"/>
        <v xml:space="preserve"> </v>
      </c>
      <c r="E260" s="158" t="str">
        <f t="shared" si="147"/>
        <v xml:space="preserve"> </v>
      </c>
      <c r="F260" s="158" t="str">
        <f t="shared" si="128"/>
        <v xml:space="preserve"> </v>
      </c>
      <c r="G260" s="158" t="str">
        <f t="shared" si="129"/>
        <v xml:space="preserve"> </v>
      </c>
      <c r="H260" s="158" t="str">
        <f t="shared" si="130"/>
        <v xml:space="preserve"> </v>
      </c>
      <c r="I260" s="159" t="str">
        <f t="shared" si="131"/>
        <v xml:space="preserve"> </v>
      </c>
      <c r="J260" s="159" t="str">
        <f t="shared" si="132"/>
        <v xml:space="preserve"> </v>
      </c>
      <c r="L260" s="156" t="str">
        <f t="shared" si="148"/>
        <v xml:space="preserve"> </v>
      </c>
      <c r="M260" s="156" t="str">
        <f t="shared" si="133"/>
        <v xml:space="preserve"> </v>
      </c>
      <c r="N260" s="157" t="str">
        <f t="shared" si="149"/>
        <v xml:space="preserve"> </v>
      </c>
      <c r="O260" s="158" t="str">
        <f t="shared" si="150"/>
        <v xml:space="preserve"> </v>
      </c>
      <c r="P260" s="158" t="str">
        <f t="shared" si="134"/>
        <v xml:space="preserve"> </v>
      </c>
      <c r="Q260" s="158" t="str">
        <f t="shared" si="135"/>
        <v xml:space="preserve"> </v>
      </c>
      <c r="R260" s="158" t="str">
        <f t="shared" si="136"/>
        <v xml:space="preserve"> </v>
      </c>
      <c r="S260" s="159" t="str">
        <f t="shared" si="137"/>
        <v xml:space="preserve"> </v>
      </c>
      <c r="T260" s="159" t="str">
        <f t="shared" si="138"/>
        <v xml:space="preserve"> </v>
      </c>
      <c r="V260" s="156" t="str">
        <f t="shared" si="151"/>
        <v xml:space="preserve"> </v>
      </c>
      <c r="W260" s="156" t="str">
        <f t="shared" si="139"/>
        <v xml:space="preserve"> </v>
      </c>
      <c r="X260" s="157" t="str">
        <f t="shared" si="152"/>
        <v xml:space="preserve"> </v>
      </c>
      <c r="Y260" s="158" t="str">
        <f t="shared" si="153"/>
        <v xml:space="preserve"> </v>
      </c>
      <c r="Z260" s="158" t="str">
        <f t="shared" si="140"/>
        <v xml:space="preserve"> </v>
      </c>
      <c r="AA260" s="158" t="str">
        <f t="shared" si="141"/>
        <v xml:space="preserve"> </v>
      </c>
      <c r="AB260" s="158" t="str">
        <f t="shared" si="142"/>
        <v xml:space="preserve"> </v>
      </c>
      <c r="AC260" s="159" t="str">
        <f t="shared" si="143"/>
        <v xml:space="preserve"> </v>
      </c>
      <c r="AD260" s="159" t="str">
        <f t="shared" si="144"/>
        <v xml:space="preserve"> </v>
      </c>
    </row>
    <row r="261" spans="2:49" ht="15" customHeight="1" x14ac:dyDescent="0.25">
      <c r="B261" s="160" t="str">
        <f t="shared" si="145"/>
        <v xml:space="preserve"> </v>
      </c>
      <c r="C261" s="160" t="str">
        <f t="shared" si="127"/>
        <v xml:space="preserve"> </v>
      </c>
      <c r="D261" s="161" t="str">
        <f t="shared" si="146"/>
        <v xml:space="preserve"> </v>
      </c>
      <c r="E261" s="162" t="str">
        <f t="shared" si="147"/>
        <v xml:space="preserve"> </v>
      </c>
      <c r="F261" s="162" t="str">
        <f t="shared" si="128"/>
        <v xml:space="preserve"> </v>
      </c>
      <c r="G261" s="162" t="str">
        <f t="shared" si="129"/>
        <v xml:space="preserve"> </v>
      </c>
      <c r="H261" s="162" t="str">
        <f t="shared" si="130"/>
        <v xml:space="preserve"> </v>
      </c>
      <c r="I261" s="163" t="str">
        <f t="shared" si="131"/>
        <v xml:space="preserve"> </v>
      </c>
      <c r="J261" s="163" t="str">
        <f t="shared" si="132"/>
        <v xml:space="preserve"> </v>
      </c>
      <c r="L261" s="160" t="str">
        <f t="shared" si="148"/>
        <v xml:space="preserve"> </v>
      </c>
      <c r="M261" s="160" t="str">
        <f t="shared" si="133"/>
        <v xml:space="preserve"> </v>
      </c>
      <c r="N261" s="161" t="str">
        <f t="shared" si="149"/>
        <v xml:space="preserve"> </v>
      </c>
      <c r="O261" s="162" t="str">
        <f t="shared" si="150"/>
        <v xml:space="preserve"> </v>
      </c>
      <c r="P261" s="162" t="str">
        <f t="shared" si="134"/>
        <v xml:space="preserve"> </v>
      </c>
      <c r="Q261" s="162" t="str">
        <f t="shared" si="135"/>
        <v xml:space="preserve"> </v>
      </c>
      <c r="R261" s="162" t="str">
        <f t="shared" si="136"/>
        <v xml:space="preserve"> </v>
      </c>
      <c r="S261" s="163" t="str">
        <f t="shared" si="137"/>
        <v xml:space="preserve"> </v>
      </c>
      <c r="T261" s="163" t="str">
        <f t="shared" si="138"/>
        <v xml:space="preserve"> </v>
      </c>
      <c r="V261" s="160" t="str">
        <f t="shared" si="151"/>
        <v xml:space="preserve"> </v>
      </c>
      <c r="W261" s="160" t="str">
        <f t="shared" si="139"/>
        <v xml:space="preserve"> </v>
      </c>
      <c r="X261" s="161" t="str">
        <f t="shared" si="152"/>
        <v xml:space="preserve"> </v>
      </c>
      <c r="Y261" s="162" t="str">
        <f t="shared" si="153"/>
        <v xml:space="preserve"> </v>
      </c>
      <c r="Z261" s="162" t="str">
        <f t="shared" si="140"/>
        <v xml:space="preserve"> </v>
      </c>
      <c r="AA261" s="162" t="str">
        <f t="shared" si="141"/>
        <v xml:space="preserve"> </v>
      </c>
      <c r="AB261" s="162" t="str">
        <f t="shared" si="142"/>
        <v xml:space="preserve"> </v>
      </c>
      <c r="AC261" s="163" t="str">
        <f t="shared" si="143"/>
        <v xml:space="preserve"> </v>
      </c>
      <c r="AD261" s="163" t="str">
        <f t="shared" si="144"/>
        <v xml:space="preserve"> </v>
      </c>
    </row>
    <row r="262" spans="2:49" ht="15" customHeight="1" x14ac:dyDescent="0.25">
      <c r="B262" s="160" t="str">
        <f t="shared" si="145"/>
        <v xml:space="preserve"> </v>
      </c>
      <c r="C262" s="160" t="str">
        <f t="shared" si="127"/>
        <v xml:space="preserve"> </v>
      </c>
      <c r="D262" s="161" t="str">
        <f t="shared" si="146"/>
        <v xml:space="preserve"> </v>
      </c>
      <c r="E262" s="162" t="str">
        <f t="shared" si="147"/>
        <v xml:space="preserve"> </v>
      </c>
      <c r="F262" s="162" t="str">
        <f t="shared" si="128"/>
        <v xml:space="preserve"> </v>
      </c>
      <c r="G262" s="162" t="str">
        <f t="shared" si="129"/>
        <v xml:space="preserve"> </v>
      </c>
      <c r="H262" s="162" t="str">
        <f t="shared" si="130"/>
        <v xml:space="preserve"> </v>
      </c>
      <c r="I262" s="163" t="str">
        <f t="shared" si="131"/>
        <v xml:space="preserve"> </v>
      </c>
      <c r="J262" s="163" t="str">
        <f t="shared" si="132"/>
        <v xml:space="preserve"> </v>
      </c>
      <c r="L262" s="160" t="str">
        <f t="shared" si="148"/>
        <v xml:space="preserve"> </v>
      </c>
      <c r="M262" s="160" t="str">
        <f t="shared" si="133"/>
        <v xml:space="preserve"> </v>
      </c>
      <c r="N262" s="161" t="str">
        <f t="shared" si="149"/>
        <v xml:space="preserve"> </v>
      </c>
      <c r="O262" s="162" t="str">
        <f t="shared" si="150"/>
        <v xml:space="preserve"> </v>
      </c>
      <c r="P262" s="162" t="str">
        <f t="shared" si="134"/>
        <v xml:space="preserve"> </v>
      </c>
      <c r="Q262" s="162" t="str">
        <f t="shared" si="135"/>
        <v xml:space="preserve"> </v>
      </c>
      <c r="R262" s="162" t="str">
        <f t="shared" si="136"/>
        <v xml:space="preserve"> </v>
      </c>
      <c r="S262" s="163" t="str">
        <f t="shared" si="137"/>
        <v xml:space="preserve"> </v>
      </c>
      <c r="T262" s="163" t="str">
        <f t="shared" si="138"/>
        <v xml:space="preserve"> </v>
      </c>
      <c r="V262" s="160" t="str">
        <f t="shared" si="151"/>
        <v xml:space="preserve"> </v>
      </c>
      <c r="W262" s="160" t="str">
        <f t="shared" si="139"/>
        <v xml:space="preserve"> </v>
      </c>
      <c r="X262" s="161" t="str">
        <f t="shared" si="152"/>
        <v xml:space="preserve"> </v>
      </c>
      <c r="Y262" s="162" t="str">
        <f t="shared" si="153"/>
        <v xml:space="preserve"> </v>
      </c>
      <c r="Z262" s="162" t="str">
        <f t="shared" si="140"/>
        <v xml:space="preserve"> </v>
      </c>
      <c r="AA262" s="162" t="str">
        <f t="shared" si="141"/>
        <v xml:space="preserve"> </v>
      </c>
      <c r="AB262" s="162" t="str">
        <f t="shared" si="142"/>
        <v xml:space="preserve"> </v>
      </c>
      <c r="AC262" s="163" t="str">
        <f t="shared" si="143"/>
        <v xml:space="preserve"> </v>
      </c>
      <c r="AD262" s="163" t="str">
        <f t="shared" si="144"/>
        <v xml:space="preserve"> </v>
      </c>
      <c r="AH262" s="168"/>
      <c r="AI262" s="168"/>
      <c r="AO262" s="168"/>
      <c r="AP262" s="168"/>
      <c r="AV262" s="168"/>
      <c r="AW262" s="168"/>
    </row>
    <row r="263" spans="2:49" ht="15" customHeight="1" x14ac:dyDescent="0.25">
      <c r="B263" s="160" t="str">
        <f t="shared" si="145"/>
        <v xml:space="preserve"> </v>
      </c>
      <c r="C263" s="160" t="str">
        <f t="shared" si="127"/>
        <v xml:space="preserve"> </v>
      </c>
      <c r="D263" s="161" t="str">
        <f t="shared" si="146"/>
        <v xml:space="preserve"> </v>
      </c>
      <c r="E263" s="162" t="str">
        <f t="shared" si="147"/>
        <v xml:space="preserve"> </v>
      </c>
      <c r="F263" s="162" t="str">
        <f t="shared" si="128"/>
        <v xml:space="preserve"> </v>
      </c>
      <c r="G263" s="162" t="str">
        <f t="shared" si="129"/>
        <v xml:space="preserve"> </v>
      </c>
      <c r="H263" s="162" t="str">
        <f t="shared" si="130"/>
        <v xml:space="preserve"> </v>
      </c>
      <c r="I263" s="163" t="str">
        <f t="shared" si="131"/>
        <v xml:space="preserve"> </v>
      </c>
      <c r="J263" s="163" t="str">
        <f t="shared" si="132"/>
        <v xml:space="preserve"> </v>
      </c>
      <c r="L263" s="160" t="str">
        <f t="shared" si="148"/>
        <v xml:space="preserve"> </v>
      </c>
      <c r="M263" s="160" t="str">
        <f t="shared" si="133"/>
        <v xml:space="preserve"> </v>
      </c>
      <c r="N263" s="161" t="str">
        <f t="shared" si="149"/>
        <v xml:space="preserve"> </v>
      </c>
      <c r="O263" s="162" t="str">
        <f t="shared" si="150"/>
        <v xml:space="preserve"> </v>
      </c>
      <c r="P263" s="162" t="str">
        <f t="shared" si="134"/>
        <v xml:space="preserve"> </v>
      </c>
      <c r="Q263" s="162" t="str">
        <f t="shared" si="135"/>
        <v xml:space="preserve"> </v>
      </c>
      <c r="R263" s="162" t="str">
        <f t="shared" si="136"/>
        <v xml:space="preserve"> </v>
      </c>
      <c r="S263" s="163" t="str">
        <f t="shared" si="137"/>
        <v xml:space="preserve"> </v>
      </c>
      <c r="T263" s="163" t="str">
        <f t="shared" si="138"/>
        <v xml:space="preserve"> </v>
      </c>
      <c r="V263" s="160" t="str">
        <f t="shared" si="151"/>
        <v xml:space="preserve"> </v>
      </c>
      <c r="W263" s="160" t="str">
        <f t="shared" si="139"/>
        <v xml:space="preserve"> </v>
      </c>
      <c r="X263" s="161" t="str">
        <f t="shared" si="152"/>
        <v xml:space="preserve"> </v>
      </c>
      <c r="Y263" s="162" t="str">
        <f t="shared" si="153"/>
        <v xml:space="preserve"> </v>
      </c>
      <c r="Z263" s="162" t="str">
        <f t="shared" si="140"/>
        <v xml:space="preserve"> </v>
      </c>
      <c r="AA263" s="162" t="str">
        <f t="shared" si="141"/>
        <v xml:space="preserve"> </v>
      </c>
      <c r="AB263" s="162" t="str">
        <f t="shared" si="142"/>
        <v xml:space="preserve"> </v>
      </c>
      <c r="AC263" s="163" t="str">
        <f t="shared" si="143"/>
        <v xml:space="preserve"> </v>
      </c>
      <c r="AD263" s="163" t="str">
        <f t="shared" si="144"/>
        <v xml:space="preserve"> </v>
      </c>
    </row>
    <row r="264" spans="2:49" ht="15" customHeight="1" x14ac:dyDescent="0.25">
      <c r="B264" s="164" t="str">
        <f t="shared" si="145"/>
        <v xml:space="preserve"> </v>
      </c>
      <c r="C264" s="164" t="str">
        <f t="shared" si="127"/>
        <v xml:space="preserve"> </v>
      </c>
      <c r="D264" s="165" t="str">
        <f t="shared" si="146"/>
        <v xml:space="preserve"> </v>
      </c>
      <c r="E264" s="166" t="str">
        <f t="shared" si="147"/>
        <v xml:space="preserve"> </v>
      </c>
      <c r="F264" s="166" t="str">
        <f t="shared" si="128"/>
        <v xml:space="preserve"> </v>
      </c>
      <c r="G264" s="166" t="str">
        <f t="shared" si="129"/>
        <v xml:space="preserve"> </v>
      </c>
      <c r="H264" s="166" t="str">
        <f t="shared" si="130"/>
        <v xml:space="preserve"> </v>
      </c>
      <c r="I264" s="167" t="str">
        <f t="shared" si="131"/>
        <v xml:space="preserve"> </v>
      </c>
      <c r="J264" s="167" t="str">
        <f t="shared" si="132"/>
        <v xml:space="preserve"> </v>
      </c>
      <c r="L264" s="164" t="str">
        <f t="shared" si="148"/>
        <v xml:space="preserve"> </v>
      </c>
      <c r="M264" s="164" t="str">
        <f t="shared" si="133"/>
        <v xml:space="preserve"> </v>
      </c>
      <c r="N264" s="165" t="str">
        <f t="shared" si="149"/>
        <v xml:space="preserve"> </v>
      </c>
      <c r="O264" s="166" t="str">
        <f t="shared" si="150"/>
        <v xml:space="preserve"> </v>
      </c>
      <c r="P264" s="166" t="str">
        <f t="shared" si="134"/>
        <v xml:space="preserve"> </v>
      </c>
      <c r="Q264" s="166" t="str">
        <f t="shared" si="135"/>
        <v xml:space="preserve"> </v>
      </c>
      <c r="R264" s="166" t="str">
        <f t="shared" si="136"/>
        <v xml:space="preserve"> </v>
      </c>
      <c r="S264" s="167" t="str">
        <f t="shared" si="137"/>
        <v xml:space="preserve"> </v>
      </c>
      <c r="T264" s="167" t="str">
        <f t="shared" si="138"/>
        <v xml:space="preserve"> </v>
      </c>
      <c r="V264" s="164" t="str">
        <f t="shared" si="151"/>
        <v xml:space="preserve"> </v>
      </c>
      <c r="W264" s="164" t="str">
        <f t="shared" si="139"/>
        <v xml:space="preserve"> </v>
      </c>
      <c r="X264" s="165" t="str">
        <f t="shared" si="152"/>
        <v xml:space="preserve"> </v>
      </c>
      <c r="Y264" s="166" t="str">
        <f t="shared" si="153"/>
        <v xml:space="preserve"> </v>
      </c>
      <c r="Z264" s="166" t="str">
        <f t="shared" si="140"/>
        <v xml:space="preserve"> </v>
      </c>
      <c r="AA264" s="166" t="str">
        <f t="shared" si="141"/>
        <v xml:space="preserve"> </v>
      </c>
      <c r="AB264" s="166" t="str">
        <f t="shared" si="142"/>
        <v xml:space="preserve"> </v>
      </c>
      <c r="AC264" s="167" t="str">
        <f t="shared" si="143"/>
        <v xml:space="preserve"> </v>
      </c>
      <c r="AD264" s="167" t="str">
        <f t="shared" si="144"/>
        <v xml:space="preserve"> </v>
      </c>
      <c r="AH264" s="149" t="str">
        <f>+IF(AH263&gt;0,10,"")</f>
        <v/>
      </c>
      <c r="AO264" s="149" t="str">
        <f>+IF(AO263&gt;0,10,"")</f>
        <v/>
      </c>
      <c r="AV264" s="149" t="str">
        <f>+IF(AV263&gt;0,10,"")</f>
        <v/>
      </c>
    </row>
    <row r="265" spans="2:49" ht="15" customHeight="1" x14ac:dyDescent="0.25">
      <c r="B265" s="156" t="str">
        <f t="shared" si="145"/>
        <v xml:space="preserve"> </v>
      </c>
      <c r="C265" s="156" t="str">
        <f t="shared" si="127"/>
        <v xml:space="preserve"> </v>
      </c>
      <c r="D265" s="157" t="str">
        <f t="shared" si="146"/>
        <v xml:space="preserve"> </v>
      </c>
      <c r="E265" s="158" t="str">
        <f t="shared" si="147"/>
        <v xml:space="preserve"> </v>
      </c>
      <c r="F265" s="158" t="str">
        <f t="shared" si="128"/>
        <v xml:space="preserve"> </v>
      </c>
      <c r="G265" s="158" t="str">
        <f t="shared" si="129"/>
        <v xml:space="preserve"> </v>
      </c>
      <c r="H265" s="158" t="str">
        <f t="shared" si="130"/>
        <v xml:space="preserve"> </v>
      </c>
      <c r="I265" s="159" t="str">
        <f t="shared" si="131"/>
        <v xml:space="preserve"> </v>
      </c>
      <c r="J265" s="159" t="str">
        <f t="shared" si="132"/>
        <v xml:space="preserve"> </v>
      </c>
      <c r="L265" s="156" t="str">
        <f t="shared" si="148"/>
        <v xml:space="preserve"> </v>
      </c>
      <c r="M265" s="156" t="str">
        <f t="shared" si="133"/>
        <v xml:space="preserve"> </v>
      </c>
      <c r="N265" s="157" t="str">
        <f t="shared" si="149"/>
        <v xml:space="preserve"> </v>
      </c>
      <c r="O265" s="158" t="str">
        <f t="shared" si="150"/>
        <v xml:space="preserve"> </v>
      </c>
      <c r="P265" s="158" t="str">
        <f t="shared" si="134"/>
        <v xml:space="preserve"> </v>
      </c>
      <c r="Q265" s="158" t="str">
        <f t="shared" si="135"/>
        <v xml:space="preserve"> </v>
      </c>
      <c r="R265" s="158" t="str">
        <f t="shared" si="136"/>
        <v xml:space="preserve"> </v>
      </c>
      <c r="S265" s="159" t="str">
        <f t="shared" si="137"/>
        <v xml:space="preserve"> </v>
      </c>
      <c r="T265" s="159" t="str">
        <f t="shared" si="138"/>
        <v xml:space="preserve"> </v>
      </c>
      <c r="V265" s="156" t="str">
        <f t="shared" si="151"/>
        <v xml:space="preserve"> </v>
      </c>
      <c r="W265" s="156" t="str">
        <f t="shared" si="139"/>
        <v xml:space="preserve"> </v>
      </c>
      <c r="X265" s="157" t="str">
        <f t="shared" si="152"/>
        <v xml:space="preserve"> </v>
      </c>
      <c r="Y265" s="158" t="str">
        <f t="shared" si="153"/>
        <v xml:space="preserve"> </v>
      </c>
      <c r="Z265" s="158" t="str">
        <f t="shared" si="140"/>
        <v xml:space="preserve"> </v>
      </c>
      <c r="AA265" s="158" t="str">
        <f t="shared" si="141"/>
        <v xml:space="preserve"> </v>
      </c>
      <c r="AB265" s="158" t="str">
        <f t="shared" si="142"/>
        <v xml:space="preserve"> </v>
      </c>
      <c r="AC265" s="159" t="str">
        <f t="shared" si="143"/>
        <v xml:space="preserve"> </v>
      </c>
      <c r="AD265" s="159" t="str">
        <f t="shared" si="144"/>
        <v xml:space="preserve"> </v>
      </c>
    </row>
    <row r="266" spans="2:49" ht="15" customHeight="1" x14ac:dyDescent="0.25">
      <c r="B266" s="160" t="str">
        <f t="shared" si="145"/>
        <v xml:space="preserve"> </v>
      </c>
      <c r="C266" s="160" t="str">
        <f t="shared" si="127"/>
        <v xml:space="preserve"> </v>
      </c>
      <c r="D266" s="161" t="str">
        <f t="shared" si="146"/>
        <v xml:space="preserve"> </v>
      </c>
      <c r="E266" s="162" t="str">
        <f t="shared" si="147"/>
        <v xml:space="preserve"> </v>
      </c>
      <c r="F266" s="162" t="str">
        <f t="shared" si="128"/>
        <v xml:space="preserve"> </v>
      </c>
      <c r="G266" s="162" t="str">
        <f t="shared" si="129"/>
        <v xml:space="preserve"> </v>
      </c>
      <c r="H266" s="162" t="str">
        <f t="shared" si="130"/>
        <v xml:space="preserve"> </v>
      </c>
      <c r="I266" s="163" t="str">
        <f t="shared" si="131"/>
        <v xml:space="preserve"> </v>
      </c>
      <c r="J266" s="163" t="str">
        <f t="shared" si="132"/>
        <v xml:space="preserve"> </v>
      </c>
      <c r="L266" s="160" t="str">
        <f t="shared" si="148"/>
        <v xml:space="preserve"> </v>
      </c>
      <c r="M266" s="160" t="str">
        <f t="shared" si="133"/>
        <v xml:space="preserve"> </v>
      </c>
      <c r="N266" s="161" t="str">
        <f t="shared" si="149"/>
        <v xml:space="preserve"> </v>
      </c>
      <c r="O266" s="162" t="str">
        <f t="shared" si="150"/>
        <v xml:space="preserve"> </v>
      </c>
      <c r="P266" s="162" t="str">
        <f t="shared" si="134"/>
        <v xml:space="preserve"> </v>
      </c>
      <c r="Q266" s="162" t="str">
        <f t="shared" si="135"/>
        <v xml:space="preserve"> </v>
      </c>
      <c r="R266" s="162" t="str">
        <f t="shared" si="136"/>
        <v xml:space="preserve"> </v>
      </c>
      <c r="S266" s="163" t="str">
        <f t="shared" si="137"/>
        <v xml:space="preserve"> </v>
      </c>
      <c r="T266" s="163" t="str">
        <f t="shared" si="138"/>
        <v xml:space="preserve"> </v>
      </c>
      <c r="V266" s="160" t="str">
        <f t="shared" si="151"/>
        <v xml:space="preserve"> </v>
      </c>
      <c r="W266" s="160" t="str">
        <f t="shared" si="139"/>
        <v xml:space="preserve"> </v>
      </c>
      <c r="X266" s="161" t="str">
        <f t="shared" si="152"/>
        <v xml:space="preserve"> </v>
      </c>
      <c r="Y266" s="162" t="str">
        <f t="shared" si="153"/>
        <v xml:space="preserve"> </v>
      </c>
      <c r="Z266" s="162" t="str">
        <f t="shared" si="140"/>
        <v xml:space="preserve"> </v>
      </c>
      <c r="AA266" s="162" t="str">
        <f t="shared" si="141"/>
        <v xml:space="preserve"> </v>
      </c>
      <c r="AB266" s="162" t="str">
        <f t="shared" si="142"/>
        <v xml:space="preserve"> </v>
      </c>
      <c r="AC266" s="163" t="str">
        <f t="shared" si="143"/>
        <v xml:space="preserve"> </v>
      </c>
      <c r="AD266" s="163" t="str">
        <f t="shared" si="144"/>
        <v xml:space="preserve"> </v>
      </c>
    </row>
    <row r="267" spans="2:49" ht="15" customHeight="1" x14ac:dyDescent="0.25">
      <c r="B267" s="160" t="str">
        <f t="shared" si="145"/>
        <v xml:space="preserve"> </v>
      </c>
      <c r="C267" s="160" t="str">
        <f t="shared" si="127"/>
        <v xml:space="preserve"> </v>
      </c>
      <c r="D267" s="161" t="str">
        <f t="shared" si="146"/>
        <v xml:space="preserve"> </v>
      </c>
      <c r="E267" s="162" t="str">
        <f t="shared" si="147"/>
        <v xml:space="preserve"> </v>
      </c>
      <c r="F267" s="162" t="str">
        <f t="shared" si="128"/>
        <v xml:space="preserve"> </v>
      </c>
      <c r="G267" s="162" t="str">
        <f t="shared" si="129"/>
        <v xml:space="preserve"> </v>
      </c>
      <c r="H267" s="162" t="str">
        <f t="shared" si="130"/>
        <v xml:space="preserve"> </v>
      </c>
      <c r="I267" s="163" t="str">
        <f t="shared" si="131"/>
        <v xml:space="preserve"> </v>
      </c>
      <c r="J267" s="163" t="str">
        <f t="shared" si="132"/>
        <v xml:space="preserve"> </v>
      </c>
      <c r="L267" s="160" t="str">
        <f t="shared" si="148"/>
        <v xml:space="preserve"> </v>
      </c>
      <c r="M267" s="160" t="str">
        <f t="shared" si="133"/>
        <v xml:space="preserve"> </v>
      </c>
      <c r="N267" s="161" t="str">
        <f t="shared" si="149"/>
        <v xml:space="preserve"> </v>
      </c>
      <c r="O267" s="162" t="str">
        <f t="shared" si="150"/>
        <v xml:space="preserve"> </v>
      </c>
      <c r="P267" s="162" t="str">
        <f t="shared" si="134"/>
        <v xml:space="preserve"> </v>
      </c>
      <c r="Q267" s="162" t="str">
        <f t="shared" si="135"/>
        <v xml:space="preserve"> </v>
      </c>
      <c r="R267" s="162" t="str">
        <f t="shared" si="136"/>
        <v xml:space="preserve"> </v>
      </c>
      <c r="S267" s="163" t="str">
        <f t="shared" si="137"/>
        <v xml:space="preserve"> </v>
      </c>
      <c r="T267" s="163" t="str">
        <f t="shared" si="138"/>
        <v xml:space="preserve"> </v>
      </c>
      <c r="V267" s="160" t="str">
        <f t="shared" si="151"/>
        <v xml:space="preserve"> </v>
      </c>
      <c r="W267" s="160" t="str">
        <f t="shared" si="139"/>
        <v xml:space="preserve"> </v>
      </c>
      <c r="X267" s="161" t="str">
        <f t="shared" si="152"/>
        <v xml:space="preserve"> </v>
      </c>
      <c r="Y267" s="162" t="str">
        <f t="shared" si="153"/>
        <v xml:space="preserve"> </v>
      </c>
      <c r="Z267" s="162" t="str">
        <f t="shared" si="140"/>
        <v xml:space="preserve"> </v>
      </c>
      <c r="AA267" s="162" t="str">
        <f t="shared" si="141"/>
        <v xml:space="preserve"> </v>
      </c>
      <c r="AB267" s="162" t="str">
        <f t="shared" si="142"/>
        <v xml:space="preserve"> </v>
      </c>
      <c r="AC267" s="163" t="str">
        <f t="shared" si="143"/>
        <v xml:space="preserve"> </v>
      </c>
      <c r="AD267" s="163" t="str">
        <f t="shared" si="144"/>
        <v xml:space="preserve"> </v>
      </c>
      <c r="AH267" s="168"/>
      <c r="AI267" s="168"/>
      <c r="AO267" s="168"/>
      <c r="AP267" s="168"/>
      <c r="AV267" s="168"/>
      <c r="AW267" s="168"/>
    </row>
    <row r="268" spans="2:49" ht="15" customHeight="1" x14ac:dyDescent="0.25">
      <c r="B268" s="160" t="str">
        <f t="shared" si="145"/>
        <v xml:space="preserve"> </v>
      </c>
      <c r="C268" s="160" t="str">
        <f t="shared" si="127"/>
        <v xml:space="preserve"> </v>
      </c>
      <c r="D268" s="161" t="str">
        <f t="shared" si="146"/>
        <v xml:space="preserve"> </v>
      </c>
      <c r="E268" s="162" t="str">
        <f t="shared" si="147"/>
        <v xml:space="preserve"> </v>
      </c>
      <c r="F268" s="162" t="str">
        <f t="shared" si="128"/>
        <v xml:space="preserve"> </v>
      </c>
      <c r="G268" s="162" t="str">
        <f t="shared" si="129"/>
        <v xml:space="preserve"> </v>
      </c>
      <c r="H268" s="162" t="str">
        <f t="shared" si="130"/>
        <v xml:space="preserve"> </v>
      </c>
      <c r="I268" s="163" t="str">
        <f t="shared" si="131"/>
        <v xml:space="preserve"> </v>
      </c>
      <c r="J268" s="163" t="str">
        <f t="shared" si="132"/>
        <v xml:space="preserve"> </v>
      </c>
      <c r="L268" s="160" t="str">
        <f t="shared" si="148"/>
        <v xml:space="preserve"> </v>
      </c>
      <c r="M268" s="160" t="str">
        <f t="shared" si="133"/>
        <v xml:space="preserve"> </v>
      </c>
      <c r="N268" s="161" t="str">
        <f t="shared" si="149"/>
        <v xml:space="preserve"> </v>
      </c>
      <c r="O268" s="162" t="str">
        <f t="shared" si="150"/>
        <v xml:space="preserve"> </v>
      </c>
      <c r="P268" s="162" t="str">
        <f t="shared" si="134"/>
        <v xml:space="preserve"> </v>
      </c>
      <c r="Q268" s="162" t="str">
        <f t="shared" si="135"/>
        <v xml:space="preserve"> </v>
      </c>
      <c r="R268" s="162" t="str">
        <f t="shared" si="136"/>
        <v xml:space="preserve"> </v>
      </c>
      <c r="S268" s="163" t="str">
        <f t="shared" si="137"/>
        <v xml:space="preserve"> </v>
      </c>
      <c r="T268" s="163" t="str">
        <f t="shared" si="138"/>
        <v xml:space="preserve"> </v>
      </c>
      <c r="V268" s="160" t="str">
        <f t="shared" si="151"/>
        <v xml:space="preserve"> </v>
      </c>
      <c r="W268" s="160" t="str">
        <f t="shared" si="139"/>
        <v xml:space="preserve"> </v>
      </c>
      <c r="X268" s="161" t="str">
        <f t="shared" si="152"/>
        <v xml:space="preserve"> </v>
      </c>
      <c r="Y268" s="162" t="str">
        <f t="shared" si="153"/>
        <v xml:space="preserve"> </v>
      </c>
      <c r="Z268" s="162" t="str">
        <f t="shared" si="140"/>
        <v xml:space="preserve"> </v>
      </c>
      <c r="AA268" s="162" t="str">
        <f t="shared" si="141"/>
        <v xml:space="preserve"> </v>
      </c>
      <c r="AB268" s="162" t="str">
        <f t="shared" si="142"/>
        <v xml:space="preserve"> </v>
      </c>
      <c r="AC268" s="163" t="str">
        <f t="shared" si="143"/>
        <v xml:space="preserve"> </v>
      </c>
      <c r="AD268" s="163" t="str">
        <f t="shared" si="144"/>
        <v xml:space="preserve"> </v>
      </c>
    </row>
    <row r="269" spans="2:49" ht="15" customHeight="1" x14ac:dyDescent="0.25">
      <c r="B269" s="164" t="str">
        <f t="shared" si="145"/>
        <v xml:space="preserve"> </v>
      </c>
      <c r="C269" s="164" t="str">
        <f t="shared" si="127"/>
        <v xml:space="preserve"> </v>
      </c>
      <c r="D269" s="165" t="str">
        <f t="shared" si="146"/>
        <v xml:space="preserve"> </v>
      </c>
      <c r="E269" s="166" t="str">
        <f t="shared" si="147"/>
        <v xml:space="preserve"> </v>
      </c>
      <c r="F269" s="166" t="str">
        <f t="shared" si="128"/>
        <v xml:space="preserve"> </v>
      </c>
      <c r="G269" s="166" t="str">
        <f t="shared" si="129"/>
        <v xml:space="preserve"> </v>
      </c>
      <c r="H269" s="166" t="str">
        <f t="shared" si="130"/>
        <v xml:space="preserve"> </v>
      </c>
      <c r="I269" s="167" t="str">
        <f t="shared" si="131"/>
        <v xml:space="preserve"> </v>
      </c>
      <c r="J269" s="167" t="str">
        <f t="shared" si="132"/>
        <v xml:space="preserve"> </v>
      </c>
      <c r="L269" s="164" t="str">
        <f t="shared" si="148"/>
        <v xml:space="preserve"> </v>
      </c>
      <c r="M269" s="164" t="str">
        <f t="shared" si="133"/>
        <v xml:space="preserve"> </v>
      </c>
      <c r="N269" s="165" t="str">
        <f t="shared" si="149"/>
        <v xml:space="preserve"> </v>
      </c>
      <c r="O269" s="166" t="str">
        <f t="shared" si="150"/>
        <v xml:space="preserve"> </v>
      </c>
      <c r="P269" s="166" t="str">
        <f t="shared" si="134"/>
        <v xml:space="preserve"> </v>
      </c>
      <c r="Q269" s="166" t="str">
        <f t="shared" si="135"/>
        <v xml:space="preserve"> </v>
      </c>
      <c r="R269" s="166" t="str">
        <f t="shared" si="136"/>
        <v xml:space="preserve"> </v>
      </c>
      <c r="S269" s="167" t="str">
        <f t="shared" si="137"/>
        <v xml:space="preserve"> </v>
      </c>
      <c r="T269" s="167" t="str">
        <f t="shared" si="138"/>
        <v xml:space="preserve"> </v>
      </c>
      <c r="V269" s="164" t="str">
        <f t="shared" si="151"/>
        <v xml:space="preserve"> </v>
      </c>
      <c r="W269" s="164" t="str">
        <f t="shared" si="139"/>
        <v xml:space="preserve"> </v>
      </c>
      <c r="X269" s="165" t="str">
        <f t="shared" si="152"/>
        <v xml:space="preserve"> </v>
      </c>
      <c r="Y269" s="166" t="str">
        <f t="shared" si="153"/>
        <v xml:space="preserve"> </v>
      </c>
      <c r="Z269" s="166" t="str">
        <f t="shared" si="140"/>
        <v xml:space="preserve"> </v>
      </c>
      <c r="AA269" s="166" t="str">
        <f t="shared" si="141"/>
        <v xml:space="preserve"> </v>
      </c>
      <c r="AB269" s="166" t="str">
        <f t="shared" si="142"/>
        <v xml:space="preserve"> </v>
      </c>
      <c r="AC269" s="167" t="str">
        <f t="shared" si="143"/>
        <v xml:space="preserve"> </v>
      </c>
      <c r="AD269" s="167" t="str">
        <f t="shared" si="144"/>
        <v xml:space="preserve"> </v>
      </c>
      <c r="AH269" s="149" t="str">
        <f>+IF(AH268&gt;0,10,"")</f>
        <v/>
      </c>
      <c r="AO269" s="149" t="str">
        <f>+IF(AO268&gt;0,10,"")</f>
        <v/>
      </c>
      <c r="AV269" s="149" t="str">
        <f>+IF(AV268&gt;0,10,"")</f>
        <v/>
      </c>
    </row>
    <row r="270" spans="2:49" ht="15" customHeight="1" x14ac:dyDescent="0.25">
      <c r="B270" s="156" t="str">
        <f t="shared" si="145"/>
        <v xml:space="preserve"> </v>
      </c>
      <c r="C270" s="156" t="str">
        <f t="shared" si="127"/>
        <v xml:space="preserve"> </v>
      </c>
      <c r="D270" s="157" t="str">
        <f t="shared" si="146"/>
        <v xml:space="preserve"> </v>
      </c>
      <c r="E270" s="158" t="str">
        <f t="shared" si="147"/>
        <v xml:space="preserve"> </v>
      </c>
      <c r="F270" s="158" t="str">
        <f t="shared" si="128"/>
        <v xml:space="preserve"> </v>
      </c>
      <c r="G270" s="158" t="str">
        <f t="shared" si="129"/>
        <v xml:space="preserve"> </v>
      </c>
      <c r="H270" s="158" t="str">
        <f t="shared" si="130"/>
        <v xml:space="preserve"> </v>
      </c>
      <c r="I270" s="159" t="str">
        <f t="shared" si="131"/>
        <v xml:space="preserve"> </v>
      </c>
      <c r="J270" s="159" t="str">
        <f t="shared" si="132"/>
        <v xml:space="preserve"> </v>
      </c>
      <c r="L270" s="156" t="str">
        <f t="shared" si="148"/>
        <v xml:space="preserve"> </v>
      </c>
      <c r="M270" s="156" t="str">
        <f t="shared" si="133"/>
        <v xml:space="preserve"> </v>
      </c>
      <c r="N270" s="157" t="str">
        <f t="shared" si="149"/>
        <v xml:space="preserve"> </v>
      </c>
      <c r="O270" s="158" t="str">
        <f t="shared" si="150"/>
        <v xml:space="preserve"> </v>
      </c>
      <c r="P270" s="158" t="str">
        <f t="shared" si="134"/>
        <v xml:space="preserve"> </v>
      </c>
      <c r="Q270" s="158" t="str">
        <f t="shared" si="135"/>
        <v xml:space="preserve"> </v>
      </c>
      <c r="R270" s="158" t="str">
        <f t="shared" si="136"/>
        <v xml:space="preserve"> </v>
      </c>
      <c r="S270" s="159" t="str">
        <f t="shared" si="137"/>
        <v xml:space="preserve"> </v>
      </c>
      <c r="T270" s="159" t="str">
        <f t="shared" si="138"/>
        <v xml:space="preserve"> </v>
      </c>
      <c r="V270" s="156" t="str">
        <f t="shared" si="151"/>
        <v xml:space="preserve"> </v>
      </c>
      <c r="W270" s="156" t="str">
        <f t="shared" si="139"/>
        <v xml:space="preserve"> </v>
      </c>
      <c r="X270" s="157" t="str">
        <f t="shared" si="152"/>
        <v xml:space="preserve"> </v>
      </c>
      <c r="Y270" s="158" t="str">
        <f t="shared" si="153"/>
        <v xml:space="preserve"> </v>
      </c>
      <c r="Z270" s="158" t="str">
        <f t="shared" si="140"/>
        <v xml:space="preserve"> </v>
      </c>
      <c r="AA270" s="158" t="str">
        <f t="shared" si="141"/>
        <v xml:space="preserve"> </v>
      </c>
      <c r="AB270" s="158" t="str">
        <f t="shared" si="142"/>
        <v xml:space="preserve"> </v>
      </c>
      <c r="AC270" s="159" t="str">
        <f t="shared" si="143"/>
        <v xml:space="preserve"> </v>
      </c>
      <c r="AD270" s="159" t="str">
        <f t="shared" si="144"/>
        <v xml:space="preserve"> </v>
      </c>
    </row>
    <row r="271" spans="2:49" ht="15" customHeight="1" x14ac:dyDescent="0.25">
      <c r="B271" s="160" t="str">
        <f t="shared" si="145"/>
        <v xml:space="preserve"> </v>
      </c>
      <c r="C271" s="160" t="str">
        <f t="shared" ref="C271:C334" si="154">+IF(E271=" "," ",I$10+I$9+1-B271)</f>
        <v xml:space="preserve"> </v>
      </c>
      <c r="D271" s="161" t="str">
        <f t="shared" si="146"/>
        <v xml:space="preserve"> </v>
      </c>
      <c r="E271" s="162" t="str">
        <f t="shared" si="147"/>
        <v xml:space="preserve"> </v>
      </c>
      <c r="F271" s="162" t="str">
        <f t="shared" ref="F271:F334" si="155">+IF(E271=" "," ",ROUND(E271*AK$11,8))</f>
        <v xml:space="preserve"> </v>
      </c>
      <c r="G271" s="162" t="str">
        <f t="shared" ref="G271:G334" si="156">+IF(E271=" "," ",H271-F271)</f>
        <v xml:space="preserve"> </v>
      </c>
      <c r="H271" s="162" t="str">
        <f t="shared" ref="H271:H334" si="157">+IF(E271=" "," ",IF(B271&gt;I$9,AK$10,F271))</f>
        <v xml:space="preserve"> </v>
      </c>
      <c r="I271" s="163" t="str">
        <f t="shared" ref="I271:I334" si="158">IF(D271=" "," ",+YEAR(D271))</f>
        <v xml:space="preserve"> </v>
      </c>
      <c r="J271" s="163" t="str">
        <f t="shared" ref="J271:J334" si="159">IF(D271=" "," ",+MONTH(D271))</f>
        <v xml:space="preserve"> </v>
      </c>
      <c r="L271" s="160" t="str">
        <f t="shared" si="148"/>
        <v xml:space="preserve"> </v>
      </c>
      <c r="M271" s="160" t="str">
        <f t="shared" ref="M271:M334" si="160">+IF(O271=" "," ",S$10+S$9+1-L271)</f>
        <v xml:space="preserve"> </v>
      </c>
      <c r="N271" s="161" t="str">
        <f t="shared" si="149"/>
        <v xml:space="preserve"> </v>
      </c>
      <c r="O271" s="162" t="str">
        <f t="shared" si="150"/>
        <v xml:space="preserve"> </v>
      </c>
      <c r="P271" s="162" t="str">
        <f t="shared" ref="P271:P334" si="161">+IF(O271=" "," ",ROUND(O271*AR$11,8))</f>
        <v xml:space="preserve"> </v>
      </c>
      <c r="Q271" s="162" t="str">
        <f t="shared" ref="Q271:Q334" si="162">+IF(O271=" "," ",R271-P271)</f>
        <v xml:space="preserve"> </v>
      </c>
      <c r="R271" s="162" t="str">
        <f t="shared" ref="R271:R334" si="163">+IF(O271=" "," ",IF(L271&gt;S$9,AR$10,P271))</f>
        <v xml:space="preserve"> </v>
      </c>
      <c r="S271" s="163" t="str">
        <f t="shared" ref="S271:S334" si="164">IF(N271=" "," ",+YEAR(N271))</f>
        <v xml:space="preserve"> </v>
      </c>
      <c r="T271" s="163" t="str">
        <f t="shared" ref="T271:T334" si="165">IF(N271=" "," ",+MONTH(N271))</f>
        <v xml:space="preserve"> </v>
      </c>
      <c r="V271" s="160" t="str">
        <f t="shared" si="151"/>
        <v xml:space="preserve"> </v>
      </c>
      <c r="W271" s="160" t="str">
        <f t="shared" ref="W271:W334" si="166">+IF(Y271=" "," ",AC$10+AC$9+1-V271)</f>
        <v xml:space="preserve"> </v>
      </c>
      <c r="X271" s="161" t="str">
        <f t="shared" si="152"/>
        <v xml:space="preserve"> </v>
      </c>
      <c r="Y271" s="162" t="str">
        <f t="shared" si="153"/>
        <v xml:space="preserve"> </v>
      </c>
      <c r="Z271" s="162" t="str">
        <f t="shared" ref="Z271:Z334" si="167">+IF(Y271=" "," ",ROUND(Y271*AY$11,8))</f>
        <v xml:space="preserve"> </v>
      </c>
      <c r="AA271" s="162" t="str">
        <f t="shared" ref="AA271:AA334" si="168">+IF(Y271=" "," ",AB271-Z271)</f>
        <v xml:space="preserve"> </v>
      </c>
      <c r="AB271" s="162" t="str">
        <f t="shared" ref="AB271:AB334" si="169">+IF(Y271=" "," ",IF(V271&gt;AC$9,AY$10,Z271))</f>
        <v xml:space="preserve"> </v>
      </c>
      <c r="AC271" s="163" t="str">
        <f t="shared" ref="AC271:AC334" si="170">IF(X271=" "," ",+YEAR(X271))</f>
        <v xml:space="preserve"> </v>
      </c>
      <c r="AD271" s="163" t="str">
        <f t="shared" ref="AD271:AD334" si="171">IF(X271=" "," ",+MONTH(X271))</f>
        <v xml:space="preserve"> </v>
      </c>
    </row>
    <row r="272" spans="2:49" ht="15" customHeight="1" x14ac:dyDescent="0.25">
      <c r="B272" s="160" t="str">
        <f t="shared" ref="B272:B335" si="172">IF(E272=" "," ",B271+1)</f>
        <v xml:space="preserve"> </v>
      </c>
      <c r="C272" s="160" t="str">
        <f t="shared" si="154"/>
        <v xml:space="preserve"> </v>
      </c>
      <c r="D272" s="161" t="str">
        <f t="shared" ref="D272:D335" si="173">+IF(E272=" "," ",DATE(YEAR(D271),MONTH(D271)+I$8,DAY(D271)))</f>
        <v xml:space="preserve"> </v>
      </c>
      <c r="E272" s="162" t="str">
        <f t="shared" ref="E272:E335" si="174">+IF(E271=" "," ",IF((E271-G271)&gt;1,E271-G271," "))</f>
        <v xml:space="preserve"> </v>
      </c>
      <c r="F272" s="162" t="str">
        <f t="shared" si="155"/>
        <v xml:space="preserve"> </v>
      </c>
      <c r="G272" s="162" t="str">
        <f t="shared" si="156"/>
        <v xml:space="preserve"> </v>
      </c>
      <c r="H272" s="162" t="str">
        <f t="shared" si="157"/>
        <v xml:space="preserve"> </v>
      </c>
      <c r="I272" s="163" t="str">
        <f t="shared" si="158"/>
        <v xml:space="preserve"> </v>
      </c>
      <c r="J272" s="163" t="str">
        <f t="shared" si="159"/>
        <v xml:space="preserve"> </v>
      </c>
      <c r="L272" s="160" t="str">
        <f t="shared" ref="L272:L335" si="175">IF(O272=" "," ",L271+1)</f>
        <v xml:space="preserve"> </v>
      </c>
      <c r="M272" s="160" t="str">
        <f t="shared" si="160"/>
        <v xml:space="preserve"> </v>
      </c>
      <c r="N272" s="161" t="str">
        <f t="shared" ref="N272:N335" si="176">+IF(O272=" "," ",DATE(YEAR(N271),MONTH(N271)+S$8,DAY(N271)))</f>
        <v xml:space="preserve"> </v>
      </c>
      <c r="O272" s="162" t="str">
        <f t="shared" ref="O272:O335" si="177">+IF(O271=" "," ",IF((O271-Q271)&gt;1,O271-Q271," "))</f>
        <v xml:space="preserve"> </v>
      </c>
      <c r="P272" s="162" t="str">
        <f t="shared" si="161"/>
        <v xml:space="preserve"> </v>
      </c>
      <c r="Q272" s="162" t="str">
        <f t="shared" si="162"/>
        <v xml:space="preserve"> </v>
      </c>
      <c r="R272" s="162" t="str">
        <f t="shared" si="163"/>
        <v xml:space="preserve"> </v>
      </c>
      <c r="S272" s="163" t="str">
        <f t="shared" si="164"/>
        <v xml:space="preserve"> </v>
      </c>
      <c r="T272" s="163" t="str">
        <f t="shared" si="165"/>
        <v xml:space="preserve"> </v>
      </c>
      <c r="V272" s="160" t="str">
        <f t="shared" ref="V272:V335" si="178">IF(Y272=" "," ",V271+1)</f>
        <v xml:space="preserve"> </v>
      </c>
      <c r="W272" s="160" t="str">
        <f t="shared" si="166"/>
        <v xml:space="preserve"> </v>
      </c>
      <c r="X272" s="161" t="str">
        <f t="shared" ref="X272:X335" si="179">+IF(Y272=" "," ",DATE(YEAR(X271),MONTH(X271)+AC$8,DAY(X271)))</f>
        <v xml:space="preserve"> </v>
      </c>
      <c r="Y272" s="162" t="str">
        <f t="shared" ref="Y272:Y335" si="180">+IF(Y271=" "," ",IF((Y271-AA271)&gt;1,Y271-AA271," "))</f>
        <v xml:space="preserve"> </v>
      </c>
      <c r="Z272" s="162" t="str">
        <f t="shared" si="167"/>
        <v xml:space="preserve"> </v>
      </c>
      <c r="AA272" s="162" t="str">
        <f t="shared" si="168"/>
        <v xml:space="preserve"> </v>
      </c>
      <c r="AB272" s="162" t="str">
        <f t="shared" si="169"/>
        <v xml:space="preserve"> </v>
      </c>
      <c r="AC272" s="163" t="str">
        <f t="shared" si="170"/>
        <v xml:space="preserve"> </v>
      </c>
      <c r="AD272" s="163" t="str">
        <f t="shared" si="171"/>
        <v xml:space="preserve"> </v>
      </c>
      <c r="AH272" s="168"/>
      <c r="AI272" s="168"/>
      <c r="AO272" s="168"/>
      <c r="AP272" s="168"/>
      <c r="AV272" s="168"/>
      <c r="AW272" s="168"/>
    </row>
    <row r="273" spans="2:49" ht="15" customHeight="1" x14ac:dyDescent="0.25">
      <c r="B273" s="160" t="str">
        <f t="shared" si="172"/>
        <v xml:space="preserve"> </v>
      </c>
      <c r="C273" s="160" t="str">
        <f t="shared" si="154"/>
        <v xml:space="preserve"> </v>
      </c>
      <c r="D273" s="161" t="str">
        <f t="shared" si="173"/>
        <v xml:space="preserve"> </v>
      </c>
      <c r="E273" s="162" t="str">
        <f t="shared" si="174"/>
        <v xml:space="preserve"> </v>
      </c>
      <c r="F273" s="162" t="str">
        <f t="shared" si="155"/>
        <v xml:space="preserve"> </v>
      </c>
      <c r="G273" s="162" t="str">
        <f t="shared" si="156"/>
        <v xml:space="preserve"> </v>
      </c>
      <c r="H273" s="162" t="str">
        <f t="shared" si="157"/>
        <v xml:space="preserve"> </v>
      </c>
      <c r="I273" s="163" t="str">
        <f t="shared" si="158"/>
        <v xml:space="preserve"> </v>
      </c>
      <c r="J273" s="163" t="str">
        <f t="shared" si="159"/>
        <v xml:space="preserve"> </v>
      </c>
      <c r="L273" s="160" t="str">
        <f t="shared" si="175"/>
        <v xml:space="preserve"> </v>
      </c>
      <c r="M273" s="160" t="str">
        <f t="shared" si="160"/>
        <v xml:space="preserve"> </v>
      </c>
      <c r="N273" s="161" t="str">
        <f t="shared" si="176"/>
        <v xml:space="preserve"> </v>
      </c>
      <c r="O273" s="162" t="str">
        <f t="shared" si="177"/>
        <v xml:space="preserve"> </v>
      </c>
      <c r="P273" s="162" t="str">
        <f t="shared" si="161"/>
        <v xml:space="preserve"> </v>
      </c>
      <c r="Q273" s="162" t="str">
        <f t="shared" si="162"/>
        <v xml:space="preserve"> </v>
      </c>
      <c r="R273" s="162" t="str">
        <f t="shared" si="163"/>
        <v xml:space="preserve"> </v>
      </c>
      <c r="S273" s="163" t="str">
        <f t="shared" si="164"/>
        <v xml:space="preserve"> </v>
      </c>
      <c r="T273" s="163" t="str">
        <f t="shared" si="165"/>
        <v xml:space="preserve"> </v>
      </c>
      <c r="V273" s="160" t="str">
        <f t="shared" si="178"/>
        <v xml:space="preserve"> </v>
      </c>
      <c r="W273" s="160" t="str">
        <f t="shared" si="166"/>
        <v xml:space="preserve"> </v>
      </c>
      <c r="X273" s="161" t="str">
        <f t="shared" si="179"/>
        <v xml:space="preserve"> </v>
      </c>
      <c r="Y273" s="162" t="str">
        <f t="shared" si="180"/>
        <v xml:space="preserve"> </v>
      </c>
      <c r="Z273" s="162" t="str">
        <f t="shared" si="167"/>
        <v xml:space="preserve"> </v>
      </c>
      <c r="AA273" s="162" t="str">
        <f t="shared" si="168"/>
        <v xml:space="preserve"> </v>
      </c>
      <c r="AB273" s="162" t="str">
        <f t="shared" si="169"/>
        <v xml:space="preserve"> </v>
      </c>
      <c r="AC273" s="163" t="str">
        <f t="shared" si="170"/>
        <v xml:space="preserve"> </v>
      </c>
      <c r="AD273" s="163" t="str">
        <f t="shared" si="171"/>
        <v xml:space="preserve"> </v>
      </c>
    </row>
    <row r="274" spans="2:49" ht="15" customHeight="1" x14ac:dyDescent="0.25">
      <c r="B274" s="164" t="str">
        <f t="shared" si="172"/>
        <v xml:space="preserve"> </v>
      </c>
      <c r="C274" s="164" t="str">
        <f t="shared" si="154"/>
        <v xml:space="preserve"> </v>
      </c>
      <c r="D274" s="165" t="str">
        <f t="shared" si="173"/>
        <v xml:space="preserve"> </v>
      </c>
      <c r="E274" s="166" t="str">
        <f t="shared" si="174"/>
        <v xml:space="preserve"> </v>
      </c>
      <c r="F274" s="166" t="str">
        <f t="shared" si="155"/>
        <v xml:space="preserve"> </v>
      </c>
      <c r="G274" s="166" t="str">
        <f t="shared" si="156"/>
        <v xml:space="preserve"> </v>
      </c>
      <c r="H274" s="166" t="str">
        <f t="shared" si="157"/>
        <v xml:space="preserve"> </v>
      </c>
      <c r="I274" s="167" t="str">
        <f t="shared" si="158"/>
        <v xml:space="preserve"> </v>
      </c>
      <c r="J274" s="167" t="str">
        <f t="shared" si="159"/>
        <v xml:space="preserve"> </v>
      </c>
      <c r="L274" s="164" t="str">
        <f t="shared" si="175"/>
        <v xml:space="preserve"> </v>
      </c>
      <c r="M274" s="164" t="str">
        <f t="shared" si="160"/>
        <v xml:space="preserve"> </v>
      </c>
      <c r="N274" s="165" t="str">
        <f t="shared" si="176"/>
        <v xml:space="preserve"> </v>
      </c>
      <c r="O274" s="166" t="str">
        <f t="shared" si="177"/>
        <v xml:space="preserve"> </v>
      </c>
      <c r="P274" s="166" t="str">
        <f t="shared" si="161"/>
        <v xml:space="preserve"> </v>
      </c>
      <c r="Q274" s="166" t="str">
        <f t="shared" si="162"/>
        <v xml:space="preserve"> </v>
      </c>
      <c r="R274" s="166" t="str">
        <f t="shared" si="163"/>
        <v xml:space="preserve"> </v>
      </c>
      <c r="S274" s="167" t="str">
        <f t="shared" si="164"/>
        <v xml:space="preserve"> </v>
      </c>
      <c r="T274" s="167" t="str">
        <f t="shared" si="165"/>
        <v xml:space="preserve"> </v>
      </c>
      <c r="V274" s="164" t="str">
        <f t="shared" si="178"/>
        <v xml:space="preserve"> </v>
      </c>
      <c r="W274" s="164" t="str">
        <f t="shared" si="166"/>
        <v xml:space="preserve"> </v>
      </c>
      <c r="X274" s="165" t="str">
        <f t="shared" si="179"/>
        <v xml:space="preserve"> </v>
      </c>
      <c r="Y274" s="166" t="str">
        <f t="shared" si="180"/>
        <v xml:space="preserve"> </v>
      </c>
      <c r="Z274" s="166" t="str">
        <f t="shared" si="167"/>
        <v xml:space="preserve"> </v>
      </c>
      <c r="AA274" s="166" t="str">
        <f t="shared" si="168"/>
        <v xml:space="preserve"> </v>
      </c>
      <c r="AB274" s="166" t="str">
        <f t="shared" si="169"/>
        <v xml:space="preserve"> </v>
      </c>
      <c r="AC274" s="167" t="str">
        <f t="shared" si="170"/>
        <v xml:space="preserve"> </v>
      </c>
      <c r="AD274" s="167" t="str">
        <f t="shared" si="171"/>
        <v xml:space="preserve"> </v>
      </c>
      <c r="AH274" s="149" t="str">
        <f>+IF(AH273&gt;0,10,"")</f>
        <v/>
      </c>
      <c r="AO274" s="149" t="str">
        <f>+IF(AO273&gt;0,10,"")</f>
        <v/>
      </c>
      <c r="AV274" s="149" t="str">
        <f>+IF(AV273&gt;0,10,"")</f>
        <v/>
      </c>
    </row>
    <row r="275" spans="2:49" ht="15" customHeight="1" x14ac:dyDescent="0.25">
      <c r="B275" s="156" t="str">
        <f t="shared" si="172"/>
        <v xml:space="preserve"> </v>
      </c>
      <c r="C275" s="156" t="str">
        <f t="shared" si="154"/>
        <v xml:space="preserve"> </v>
      </c>
      <c r="D275" s="157" t="str">
        <f t="shared" si="173"/>
        <v xml:space="preserve"> </v>
      </c>
      <c r="E275" s="158" t="str">
        <f t="shared" si="174"/>
        <v xml:space="preserve"> </v>
      </c>
      <c r="F275" s="158" t="str">
        <f t="shared" si="155"/>
        <v xml:space="preserve"> </v>
      </c>
      <c r="G275" s="158" t="str">
        <f t="shared" si="156"/>
        <v xml:space="preserve"> </v>
      </c>
      <c r="H275" s="158" t="str">
        <f t="shared" si="157"/>
        <v xml:space="preserve"> </v>
      </c>
      <c r="I275" s="159" t="str">
        <f t="shared" si="158"/>
        <v xml:space="preserve"> </v>
      </c>
      <c r="J275" s="159" t="str">
        <f t="shared" si="159"/>
        <v xml:space="preserve"> </v>
      </c>
      <c r="L275" s="156" t="str">
        <f t="shared" si="175"/>
        <v xml:space="preserve"> </v>
      </c>
      <c r="M275" s="156" t="str">
        <f t="shared" si="160"/>
        <v xml:space="preserve"> </v>
      </c>
      <c r="N275" s="157" t="str">
        <f t="shared" si="176"/>
        <v xml:space="preserve"> </v>
      </c>
      <c r="O275" s="158" t="str">
        <f t="shared" si="177"/>
        <v xml:space="preserve"> </v>
      </c>
      <c r="P275" s="158" t="str">
        <f t="shared" si="161"/>
        <v xml:space="preserve"> </v>
      </c>
      <c r="Q275" s="158" t="str">
        <f t="shared" si="162"/>
        <v xml:space="preserve"> </v>
      </c>
      <c r="R275" s="158" t="str">
        <f t="shared" si="163"/>
        <v xml:space="preserve"> </v>
      </c>
      <c r="S275" s="159" t="str">
        <f t="shared" si="164"/>
        <v xml:space="preserve"> </v>
      </c>
      <c r="T275" s="159" t="str">
        <f t="shared" si="165"/>
        <v xml:space="preserve"> </v>
      </c>
      <c r="V275" s="156" t="str">
        <f t="shared" si="178"/>
        <v xml:space="preserve"> </v>
      </c>
      <c r="W275" s="156" t="str">
        <f t="shared" si="166"/>
        <v xml:space="preserve"> </v>
      </c>
      <c r="X275" s="157" t="str">
        <f t="shared" si="179"/>
        <v xml:space="preserve"> </v>
      </c>
      <c r="Y275" s="158" t="str">
        <f t="shared" si="180"/>
        <v xml:space="preserve"> </v>
      </c>
      <c r="Z275" s="158" t="str">
        <f t="shared" si="167"/>
        <v xml:space="preserve"> </v>
      </c>
      <c r="AA275" s="158" t="str">
        <f t="shared" si="168"/>
        <v xml:space="preserve"> </v>
      </c>
      <c r="AB275" s="158" t="str">
        <f t="shared" si="169"/>
        <v xml:space="preserve"> </v>
      </c>
      <c r="AC275" s="159" t="str">
        <f t="shared" si="170"/>
        <v xml:space="preserve"> </v>
      </c>
      <c r="AD275" s="159" t="str">
        <f t="shared" si="171"/>
        <v xml:space="preserve"> </v>
      </c>
    </row>
    <row r="276" spans="2:49" ht="15" customHeight="1" x14ac:dyDescent="0.25">
      <c r="B276" s="160" t="str">
        <f t="shared" si="172"/>
        <v xml:space="preserve"> </v>
      </c>
      <c r="C276" s="160" t="str">
        <f t="shared" si="154"/>
        <v xml:space="preserve"> </v>
      </c>
      <c r="D276" s="161" t="str">
        <f t="shared" si="173"/>
        <v xml:space="preserve"> </v>
      </c>
      <c r="E276" s="162" t="str">
        <f t="shared" si="174"/>
        <v xml:space="preserve"> </v>
      </c>
      <c r="F276" s="162" t="str">
        <f t="shared" si="155"/>
        <v xml:space="preserve"> </v>
      </c>
      <c r="G276" s="162" t="str">
        <f t="shared" si="156"/>
        <v xml:space="preserve"> </v>
      </c>
      <c r="H276" s="162" t="str">
        <f t="shared" si="157"/>
        <v xml:space="preserve"> </v>
      </c>
      <c r="I276" s="163" t="str">
        <f t="shared" si="158"/>
        <v xml:space="preserve"> </v>
      </c>
      <c r="J276" s="163" t="str">
        <f t="shared" si="159"/>
        <v xml:space="preserve"> </v>
      </c>
      <c r="L276" s="160" t="str">
        <f t="shared" si="175"/>
        <v xml:space="preserve"> </v>
      </c>
      <c r="M276" s="160" t="str">
        <f t="shared" si="160"/>
        <v xml:space="preserve"> </v>
      </c>
      <c r="N276" s="161" t="str">
        <f t="shared" si="176"/>
        <v xml:space="preserve"> </v>
      </c>
      <c r="O276" s="162" t="str">
        <f t="shared" si="177"/>
        <v xml:space="preserve"> </v>
      </c>
      <c r="P276" s="162" t="str">
        <f t="shared" si="161"/>
        <v xml:space="preserve"> </v>
      </c>
      <c r="Q276" s="162" t="str">
        <f t="shared" si="162"/>
        <v xml:space="preserve"> </v>
      </c>
      <c r="R276" s="162" t="str">
        <f t="shared" si="163"/>
        <v xml:space="preserve"> </v>
      </c>
      <c r="S276" s="163" t="str">
        <f t="shared" si="164"/>
        <v xml:space="preserve"> </v>
      </c>
      <c r="T276" s="163" t="str">
        <f t="shared" si="165"/>
        <v xml:space="preserve"> </v>
      </c>
      <c r="V276" s="160" t="str">
        <f t="shared" si="178"/>
        <v xml:space="preserve"> </v>
      </c>
      <c r="W276" s="160" t="str">
        <f t="shared" si="166"/>
        <v xml:space="preserve"> </v>
      </c>
      <c r="X276" s="161" t="str">
        <f t="shared" si="179"/>
        <v xml:space="preserve"> </v>
      </c>
      <c r="Y276" s="162" t="str">
        <f t="shared" si="180"/>
        <v xml:space="preserve"> </v>
      </c>
      <c r="Z276" s="162" t="str">
        <f t="shared" si="167"/>
        <v xml:space="preserve"> </v>
      </c>
      <c r="AA276" s="162" t="str">
        <f t="shared" si="168"/>
        <v xml:space="preserve"> </v>
      </c>
      <c r="AB276" s="162" t="str">
        <f t="shared" si="169"/>
        <v xml:space="preserve"> </v>
      </c>
      <c r="AC276" s="163" t="str">
        <f t="shared" si="170"/>
        <v xml:space="preserve"> </v>
      </c>
      <c r="AD276" s="163" t="str">
        <f t="shared" si="171"/>
        <v xml:space="preserve"> </v>
      </c>
    </row>
    <row r="277" spans="2:49" ht="15" customHeight="1" x14ac:dyDescent="0.25">
      <c r="B277" s="160" t="str">
        <f t="shared" si="172"/>
        <v xml:space="preserve"> </v>
      </c>
      <c r="C277" s="160" t="str">
        <f t="shared" si="154"/>
        <v xml:space="preserve"> </v>
      </c>
      <c r="D277" s="161" t="str">
        <f t="shared" si="173"/>
        <v xml:space="preserve"> </v>
      </c>
      <c r="E277" s="162" t="str">
        <f t="shared" si="174"/>
        <v xml:space="preserve"> </v>
      </c>
      <c r="F277" s="162" t="str">
        <f t="shared" si="155"/>
        <v xml:space="preserve"> </v>
      </c>
      <c r="G277" s="162" t="str">
        <f t="shared" si="156"/>
        <v xml:space="preserve"> </v>
      </c>
      <c r="H277" s="162" t="str">
        <f t="shared" si="157"/>
        <v xml:space="preserve"> </v>
      </c>
      <c r="I277" s="163" t="str">
        <f t="shared" si="158"/>
        <v xml:space="preserve"> </v>
      </c>
      <c r="J277" s="163" t="str">
        <f t="shared" si="159"/>
        <v xml:space="preserve"> </v>
      </c>
      <c r="L277" s="160" t="str">
        <f t="shared" si="175"/>
        <v xml:space="preserve"> </v>
      </c>
      <c r="M277" s="160" t="str">
        <f t="shared" si="160"/>
        <v xml:space="preserve"> </v>
      </c>
      <c r="N277" s="161" t="str">
        <f t="shared" si="176"/>
        <v xml:space="preserve"> </v>
      </c>
      <c r="O277" s="162" t="str">
        <f t="shared" si="177"/>
        <v xml:space="preserve"> </v>
      </c>
      <c r="P277" s="162" t="str">
        <f t="shared" si="161"/>
        <v xml:space="preserve"> </v>
      </c>
      <c r="Q277" s="162" t="str">
        <f t="shared" si="162"/>
        <v xml:space="preserve"> </v>
      </c>
      <c r="R277" s="162" t="str">
        <f t="shared" si="163"/>
        <v xml:space="preserve"> </v>
      </c>
      <c r="S277" s="163" t="str">
        <f t="shared" si="164"/>
        <v xml:space="preserve"> </v>
      </c>
      <c r="T277" s="163" t="str">
        <f t="shared" si="165"/>
        <v xml:space="preserve"> </v>
      </c>
      <c r="V277" s="160" t="str">
        <f t="shared" si="178"/>
        <v xml:space="preserve"> </v>
      </c>
      <c r="W277" s="160" t="str">
        <f t="shared" si="166"/>
        <v xml:space="preserve"> </v>
      </c>
      <c r="X277" s="161" t="str">
        <f t="shared" si="179"/>
        <v xml:space="preserve"> </v>
      </c>
      <c r="Y277" s="162" t="str">
        <f t="shared" si="180"/>
        <v xml:space="preserve"> </v>
      </c>
      <c r="Z277" s="162" t="str">
        <f t="shared" si="167"/>
        <v xml:space="preserve"> </v>
      </c>
      <c r="AA277" s="162" t="str">
        <f t="shared" si="168"/>
        <v xml:space="preserve"> </v>
      </c>
      <c r="AB277" s="162" t="str">
        <f t="shared" si="169"/>
        <v xml:space="preserve"> </v>
      </c>
      <c r="AC277" s="163" t="str">
        <f t="shared" si="170"/>
        <v xml:space="preserve"> </v>
      </c>
      <c r="AD277" s="163" t="str">
        <f t="shared" si="171"/>
        <v xml:space="preserve"> </v>
      </c>
      <c r="AH277" s="168"/>
      <c r="AI277" s="168"/>
      <c r="AO277" s="168"/>
      <c r="AP277" s="168"/>
      <c r="AV277" s="168"/>
      <c r="AW277" s="168"/>
    </row>
    <row r="278" spans="2:49" ht="15" customHeight="1" x14ac:dyDescent="0.25">
      <c r="B278" s="160" t="str">
        <f t="shared" si="172"/>
        <v xml:space="preserve"> </v>
      </c>
      <c r="C278" s="160" t="str">
        <f t="shared" si="154"/>
        <v xml:space="preserve"> </v>
      </c>
      <c r="D278" s="161" t="str">
        <f t="shared" si="173"/>
        <v xml:space="preserve"> </v>
      </c>
      <c r="E278" s="162" t="str">
        <f t="shared" si="174"/>
        <v xml:space="preserve"> </v>
      </c>
      <c r="F278" s="162" t="str">
        <f t="shared" si="155"/>
        <v xml:space="preserve"> </v>
      </c>
      <c r="G278" s="162" t="str">
        <f t="shared" si="156"/>
        <v xml:space="preserve"> </v>
      </c>
      <c r="H278" s="162" t="str">
        <f t="shared" si="157"/>
        <v xml:space="preserve"> </v>
      </c>
      <c r="I278" s="163" t="str">
        <f t="shared" si="158"/>
        <v xml:space="preserve"> </v>
      </c>
      <c r="J278" s="163" t="str">
        <f t="shared" si="159"/>
        <v xml:space="preserve"> </v>
      </c>
      <c r="L278" s="160" t="str">
        <f t="shared" si="175"/>
        <v xml:space="preserve"> </v>
      </c>
      <c r="M278" s="160" t="str">
        <f t="shared" si="160"/>
        <v xml:space="preserve"> </v>
      </c>
      <c r="N278" s="161" t="str">
        <f t="shared" si="176"/>
        <v xml:space="preserve"> </v>
      </c>
      <c r="O278" s="162" t="str">
        <f t="shared" si="177"/>
        <v xml:space="preserve"> </v>
      </c>
      <c r="P278" s="162" t="str">
        <f t="shared" si="161"/>
        <v xml:space="preserve"> </v>
      </c>
      <c r="Q278" s="162" t="str">
        <f t="shared" si="162"/>
        <v xml:space="preserve"> </v>
      </c>
      <c r="R278" s="162" t="str">
        <f t="shared" si="163"/>
        <v xml:space="preserve"> </v>
      </c>
      <c r="S278" s="163" t="str">
        <f t="shared" si="164"/>
        <v xml:space="preserve"> </v>
      </c>
      <c r="T278" s="163" t="str">
        <f t="shared" si="165"/>
        <v xml:space="preserve"> </v>
      </c>
      <c r="V278" s="160" t="str">
        <f t="shared" si="178"/>
        <v xml:space="preserve"> </v>
      </c>
      <c r="W278" s="160" t="str">
        <f t="shared" si="166"/>
        <v xml:space="preserve"> </v>
      </c>
      <c r="X278" s="161" t="str">
        <f t="shared" si="179"/>
        <v xml:space="preserve"> </v>
      </c>
      <c r="Y278" s="162" t="str">
        <f t="shared" si="180"/>
        <v xml:space="preserve"> </v>
      </c>
      <c r="Z278" s="162" t="str">
        <f t="shared" si="167"/>
        <v xml:space="preserve"> </v>
      </c>
      <c r="AA278" s="162" t="str">
        <f t="shared" si="168"/>
        <v xml:space="preserve"> </v>
      </c>
      <c r="AB278" s="162" t="str">
        <f t="shared" si="169"/>
        <v xml:space="preserve"> </v>
      </c>
      <c r="AC278" s="163" t="str">
        <f t="shared" si="170"/>
        <v xml:space="preserve"> </v>
      </c>
      <c r="AD278" s="163" t="str">
        <f t="shared" si="171"/>
        <v xml:space="preserve"> </v>
      </c>
    </row>
    <row r="279" spans="2:49" ht="15" customHeight="1" x14ac:dyDescent="0.25">
      <c r="B279" s="164" t="str">
        <f t="shared" si="172"/>
        <v xml:space="preserve"> </v>
      </c>
      <c r="C279" s="164" t="str">
        <f t="shared" si="154"/>
        <v xml:space="preserve"> </v>
      </c>
      <c r="D279" s="165" t="str">
        <f t="shared" si="173"/>
        <v xml:space="preserve"> </v>
      </c>
      <c r="E279" s="166" t="str">
        <f t="shared" si="174"/>
        <v xml:space="preserve"> </v>
      </c>
      <c r="F279" s="166" t="str">
        <f t="shared" si="155"/>
        <v xml:space="preserve"> </v>
      </c>
      <c r="G279" s="166" t="str">
        <f t="shared" si="156"/>
        <v xml:space="preserve"> </v>
      </c>
      <c r="H279" s="166" t="str">
        <f t="shared" si="157"/>
        <v xml:space="preserve"> </v>
      </c>
      <c r="I279" s="167" t="str">
        <f t="shared" si="158"/>
        <v xml:space="preserve"> </v>
      </c>
      <c r="J279" s="167" t="str">
        <f t="shared" si="159"/>
        <v xml:space="preserve"> </v>
      </c>
      <c r="L279" s="164" t="str">
        <f t="shared" si="175"/>
        <v xml:space="preserve"> </v>
      </c>
      <c r="M279" s="164" t="str">
        <f t="shared" si="160"/>
        <v xml:space="preserve"> </v>
      </c>
      <c r="N279" s="165" t="str">
        <f t="shared" si="176"/>
        <v xml:space="preserve"> </v>
      </c>
      <c r="O279" s="166" t="str">
        <f t="shared" si="177"/>
        <v xml:space="preserve"> </v>
      </c>
      <c r="P279" s="166" t="str">
        <f t="shared" si="161"/>
        <v xml:space="preserve"> </v>
      </c>
      <c r="Q279" s="166" t="str">
        <f t="shared" si="162"/>
        <v xml:space="preserve"> </v>
      </c>
      <c r="R279" s="166" t="str">
        <f t="shared" si="163"/>
        <v xml:space="preserve"> </v>
      </c>
      <c r="S279" s="167" t="str">
        <f t="shared" si="164"/>
        <v xml:space="preserve"> </v>
      </c>
      <c r="T279" s="167" t="str">
        <f t="shared" si="165"/>
        <v xml:space="preserve"> </v>
      </c>
      <c r="V279" s="164" t="str">
        <f t="shared" si="178"/>
        <v xml:space="preserve"> </v>
      </c>
      <c r="W279" s="164" t="str">
        <f t="shared" si="166"/>
        <v xml:space="preserve"> </v>
      </c>
      <c r="X279" s="165" t="str">
        <f t="shared" si="179"/>
        <v xml:space="preserve"> </v>
      </c>
      <c r="Y279" s="166" t="str">
        <f t="shared" si="180"/>
        <v xml:space="preserve"> </v>
      </c>
      <c r="Z279" s="166" t="str">
        <f t="shared" si="167"/>
        <v xml:space="preserve"> </v>
      </c>
      <c r="AA279" s="166" t="str">
        <f t="shared" si="168"/>
        <v xml:space="preserve"> </v>
      </c>
      <c r="AB279" s="166" t="str">
        <f t="shared" si="169"/>
        <v xml:space="preserve"> </v>
      </c>
      <c r="AC279" s="167" t="str">
        <f t="shared" si="170"/>
        <v xml:space="preserve"> </v>
      </c>
      <c r="AD279" s="167" t="str">
        <f t="shared" si="171"/>
        <v xml:space="preserve"> </v>
      </c>
      <c r="AH279" s="149" t="str">
        <f>+IF(AH278&gt;0,10,"")</f>
        <v/>
      </c>
      <c r="AO279" s="149" t="str">
        <f>+IF(AO278&gt;0,10,"")</f>
        <v/>
      </c>
      <c r="AV279" s="149" t="str">
        <f>+IF(AV278&gt;0,10,"")</f>
        <v/>
      </c>
    </row>
    <row r="280" spans="2:49" ht="15" customHeight="1" x14ac:dyDescent="0.25">
      <c r="B280" s="156" t="str">
        <f t="shared" si="172"/>
        <v xml:space="preserve"> </v>
      </c>
      <c r="C280" s="156" t="str">
        <f t="shared" si="154"/>
        <v xml:space="preserve"> </v>
      </c>
      <c r="D280" s="157" t="str">
        <f t="shared" si="173"/>
        <v xml:space="preserve"> </v>
      </c>
      <c r="E280" s="158" t="str">
        <f t="shared" si="174"/>
        <v xml:space="preserve"> </v>
      </c>
      <c r="F280" s="158" t="str">
        <f t="shared" si="155"/>
        <v xml:space="preserve"> </v>
      </c>
      <c r="G280" s="158" t="str">
        <f t="shared" si="156"/>
        <v xml:space="preserve"> </v>
      </c>
      <c r="H280" s="158" t="str">
        <f t="shared" si="157"/>
        <v xml:space="preserve"> </v>
      </c>
      <c r="I280" s="159" t="str">
        <f t="shared" si="158"/>
        <v xml:space="preserve"> </v>
      </c>
      <c r="J280" s="159" t="str">
        <f t="shared" si="159"/>
        <v xml:space="preserve"> </v>
      </c>
      <c r="L280" s="156" t="str">
        <f t="shared" si="175"/>
        <v xml:space="preserve"> </v>
      </c>
      <c r="M280" s="156" t="str">
        <f t="shared" si="160"/>
        <v xml:space="preserve"> </v>
      </c>
      <c r="N280" s="157" t="str">
        <f t="shared" si="176"/>
        <v xml:space="preserve"> </v>
      </c>
      <c r="O280" s="158" t="str">
        <f t="shared" si="177"/>
        <v xml:space="preserve"> </v>
      </c>
      <c r="P280" s="158" t="str">
        <f t="shared" si="161"/>
        <v xml:space="preserve"> </v>
      </c>
      <c r="Q280" s="158" t="str">
        <f t="shared" si="162"/>
        <v xml:space="preserve"> </v>
      </c>
      <c r="R280" s="158" t="str">
        <f t="shared" si="163"/>
        <v xml:space="preserve"> </v>
      </c>
      <c r="S280" s="159" t="str">
        <f t="shared" si="164"/>
        <v xml:space="preserve"> </v>
      </c>
      <c r="T280" s="159" t="str">
        <f t="shared" si="165"/>
        <v xml:space="preserve"> </v>
      </c>
      <c r="V280" s="156" t="str">
        <f t="shared" si="178"/>
        <v xml:space="preserve"> </v>
      </c>
      <c r="W280" s="156" t="str">
        <f t="shared" si="166"/>
        <v xml:space="preserve"> </v>
      </c>
      <c r="X280" s="157" t="str">
        <f t="shared" si="179"/>
        <v xml:space="preserve"> </v>
      </c>
      <c r="Y280" s="158" t="str">
        <f t="shared" si="180"/>
        <v xml:space="preserve"> </v>
      </c>
      <c r="Z280" s="158" t="str">
        <f t="shared" si="167"/>
        <v xml:space="preserve"> </v>
      </c>
      <c r="AA280" s="158" t="str">
        <f t="shared" si="168"/>
        <v xml:space="preserve"> </v>
      </c>
      <c r="AB280" s="158" t="str">
        <f t="shared" si="169"/>
        <v xml:space="preserve"> </v>
      </c>
      <c r="AC280" s="159" t="str">
        <f t="shared" si="170"/>
        <v xml:space="preserve"> </v>
      </c>
      <c r="AD280" s="159" t="str">
        <f t="shared" si="171"/>
        <v xml:space="preserve"> </v>
      </c>
    </row>
    <row r="281" spans="2:49" ht="15" customHeight="1" x14ac:dyDescent="0.25">
      <c r="B281" s="160" t="str">
        <f t="shared" si="172"/>
        <v xml:space="preserve"> </v>
      </c>
      <c r="C281" s="160" t="str">
        <f t="shared" si="154"/>
        <v xml:space="preserve"> </v>
      </c>
      <c r="D281" s="161" t="str">
        <f t="shared" si="173"/>
        <v xml:space="preserve"> </v>
      </c>
      <c r="E281" s="162" t="str">
        <f t="shared" si="174"/>
        <v xml:space="preserve"> </v>
      </c>
      <c r="F281" s="162" t="str">
        <f t="shared" si="155"/>
        <v xml:space="preserve"> </v>
      </c>
      <c r="G281" s="162" t="str">
        <f t="shared" si="156"/>
        <v xml:space="preserve"> </v>
      </c>
      <c r="H281" s="162" t="str">
        <f t="shared" si="157"/>
        <v xml:space="preserve"> </v>
      </c>
      <c r="I281" s="163" t="str">
        <f t="shared" si="158"/>
        <v xml:space="preserve"> </v>
      </c>
      <c r="J281" s="163" t="str">
        <f t="shared" si="159"/>
        <v xml:space="preserve"> </v>
      </c>
      <c r="L281" s="160" t="str">
        <f t="shared" si="175"/>
        <v xml:space="preserve"> </v>
      </c>
      <c r="M281" s="160" t="str">
        <f t="shared" si="160"/>
        <v xml:space="preserve"> </v>
      </c>
      <c r="N281" s="161" t="str">
        <f t="shared" si="176"/>
        <v xml:space="preserve"> </v>
      </c>
      <c r="O281" s="162" t="str">
        <f t="shared" si="177"/>
        <v xml:space="preserve"> </v>
      </c>
      <c r="P281" s="162" t="str">
        <f t="shared" si="161"/>
        <v xml:space="preserve"> </v>
      </c>
      <c r="Q281" s="162" t="str">
        <f t="shared" si="162"/>
        <v xml:space="preserve"> </v>
      </c>
      <c r="R281" s="162" t="str">
        <f t="shared" si="163"/>
        <v xml:space="preserve"> </v>
      </c>
      <c r="S281" s="163" t="str">
        <f t="shared" si="164"/>
        <v xml:space="preserve"> </v>
      </c>
      <c r="T281" s="163" t="str">
        <f t="shared" si="165"/>
        <v xml:space="preserve"> </v>
      </c>
      <c r="V281" s="160" t="str">
        <f t="shared" si="178"/>
        <v xml:space="preserve"> </v>
      </c>
      <c r="W281" s="160" t="str">
        <f t="shared" si="166"/>
        <v xml:space="preserve"> </v>
      </c>
      <c r="X281" s="161" t="str">
        <f t="shared" si="179"/>
        <v xml:space="preserve"> </v>
      </c>
      <c r="Y281" s="162" t="str">
        <f t="shared" si="180"/>
        <v xml:space="preserve"> </v>
      </c>
      <c r="Z281" s="162" t="str">
        <f t="shared" si="167"/>
        <v xml:space="preserve"> </v>
      </c>
      <c r="AA281" s="162" t="str">
        <f t="shared" si="168"/>
        <v xml:space="preserve"> </v>
      </c>
      <c r="AB281" s="162" t="str">
        <f t="shared" si="169"/>
        <v xml:space="preserve"> </v>
      </c>
      <c r="AC281" s="163" t="str">
        <f t="shared" si="170"/>
        <v xml:space="preserve"> </v>
      </c>
      <c r="AD281" s="163" t="str">
        <f t="shared" si="171"/>
        <v xml:space="preserve"> </v>
      </c>
    </row>
    <row r="282" spans="2:49" ht="15" customHeight="1" x14ac:dyDescent="0.25">
      <c r="B282" s="160" t="str">
        <f t="shared" si="172"/>
        <v xml:space="preserve"> </v>
      </c>
      <c r="C282" s="160" t="str">
        <f t="shared" si="154"/>
        <v xml:space="preserve"> </v>
      </c>
      <c r="D282" s="161" t="str">
        <f t="shared" si="173"/>
        <v xml:space="preserve"> </v>
      </c>
      <c r="E282" s="162" t="str">
        <f t="shared" si="174"/>
        <v xml:space="preserve"> </v>
      </c>
      <c r="F282" s="162" t="str">
        <f t="shared" si="155"/>
        <v xml:space="preserve"> </v>
      </c>
      <c r="G282" s="162" t="str">
        <f t="shared" si="156"/>
        <v xml:space="preserve"> </v>
      </c>
      <c r="H282" s="162" t="str">
        <f t="shared" si="157"/>
        <v xml:space="preserve"> </v>
      </c>
      <c r="I282" s="163" t="str">
        <f t="shared" si="158"/>
        <v xml:space="preserve"> </v>
      </c>
      <c r="J282" s="163" t="str">
        <f t="shared" si="159"/>
        <v xml:space="preserve"> </v>
      </c>
      <c r="L282" s="160" t="str">
        <f t="shared" si="175"/>
        <v xml:space="preserve"> </v>
      </c>
      <c r="M282" s="160" t="str">
        <f t="shared" si="160"/>
        <v xml:space="preserve"> </v>
      </c>
      <c r="N282" s="161" t="str">
        <f t="shared" si="176"/>
        <v xml:space="preserve"> </v>
      </c>
      <c r="O282" s="162" t="str">
        <f t="shared" si="177"/>
        <v xml:space="preserve"> </v>
      </c>
      <c r="P282" s="162" t="str">
        <f t="shared" si="161"/>
        <v xml:space="preserve"> </v>
      </c>
      <c r="Q282" s="162" t="str">
        <f t="shared" si="162"/>
        <v xml:space="preserve"> </v>
      </c>
      <c r="R282" s="162" t="str">
        <f t="shared" si="163"/>
        <v xml:space="preserve"> </v>
      </c>
      <c r="S282" s="163" t="str">
        <f t="shared" si="164"/>
        <v xml:space="preserve"> </v>
      </c>
      <c r="T282" s="163" t="str">
        <f t="shared" si="165"/>
        <v xml:space="preserve"> </v>
      </c>
      <c r="V282" s="160" t="str">
        <f t="shared" si="178"/>
        <v xml:space="preserve"> </v>
      </c>
      <c r="W282" s="160" t="str">
        <f t="shared" si="166"/>
        <v xml:space="preserve"> </v>
      </c>
      <c r="X282" s="161" t="str">
        <f t="shared" si="179"/>
        <v xml:space="preserve"> </v>
      </c>
      <c r="Y282" s="162" t="str">
        <f t="shared" si="180"/>
        <v xml:space="preserve"> </v>
      </c>
      <c r="Z282" s="162" t="str">
        <f t="shared" si="167"/>
        <v xml:space="preserve"> </v>
      </c>
      <c r="AA282" s="162" t="str">
        <f t="shared" si="168"/>
        <v xml:space="preserve"> </v>
      </c>
      <c r="AB282" s="162" t="str">
        <f t="shared" si="169"/>
        <v xml:space="preserve"> </v>
      </c>
      <c r="AC282" s="163" t="str">
        <f t="shared" si="170"/>
        <v xml:space="preserve"> </v>
      </c>
      <c r="AD282" s="163" t="str">
        <f t="shared" si="171"/>
        <v xml:space="preserve"> </v>
      </c>
      <c r="AH282" s="168"/>
      <c r="AI282" s="168"/>
      <c r="AO282" s="168"/>
      <c r="AP282" s="168"/>
      <c r="AV282" s="168"/>
      <c r="AW282" s="168"/>
    </row>
    <row r="283" spans="2:49" ht="15" customHeight="1" x14ac:dyDescent="0.25">
      <c r="B283" s="160" t="str">
        <f t="shared" si="172"/>
        <v xml:space="preserve"> </v>
      </c>
      <c r="C283" s="160" t="str">
        <f t="shared" si="154"/>
        <v xml:space="preserve"> </v>
      </c>
      <c r="D283" s="161" t="str">
        <f t="shared" si="173"/>
        <v xml:space="preserve"> </v>
      </c>
      <c r="E283" s="162" t="str">
        <f t="shared" si="174"/>
        <v xml:space="preserve"> </v>
      </c>
      <c r="F283" s="162" t="str">
        <f t="shared" si="155"/>
        <v xml:space="preserve"> </v>
      </c>
      <c r="G283" s="162" t="str">
        <f t="shared" si="156"/>
        <v xml:space="preserve"> </v>
      </c>
      <c r="H283" s="162" t="str">
        <f t="shared" si="157"/>
        <v xml:space="preserve"> </v>
      </c>
      <c r="I283" s="163" t="str">
        <f t="shared" si="158"/>
        <v xml:space="preserve"> </v>
      </c>
      <c r="J283" s="163" t="str">
        <f t="shared" si="159"/>
        <v xml:space="preserve"> </v>
      </c>
      <c r="L283" s="160" t="str">
        <f t="shared" si="175"/>
        <v xml:space="preserve"> </v>
      </c>
      <c r="M283" s="160" t="str">
        <f t="shared" si="160"/>
        <v xml:space="preserve"> </v>
      </c>
      <c r="N283" s="161" t="str">
        <f t="shared" si="176"/>
        <v xml:space="preserve"> </v>
      </c>
      <c r="O283" s="162" t="str">
        <f t="shared" si="177"/>
        <v xml:space="preserve"> </v>
      </c>
      <c r="P283" s="162" t="str">
        <f t="shared" si="161"/>
        <v xml:space="preserve"> </v>
      </c>
      <c r="Q283" s="162" t="str">
        <f t="shared" si="162"/>
        <v xml:space="preserve"> </v>
      </c>
      <c r="R283" s="162" t="str">
        <f t="shared" si="163"/>
        <v xml:space="preserve"> </v>
      </c>
      <c r="S283" s="163" t="str">
        <f t="shared" si="164"/>
        <v xml:space="preserve"> </v>
      </c>
      <c r="T283" s="163" t="str">
        <f t="shared" si="165"/>
        <v xml:space="preserve"> </v>
      </c>
      <c r="V283" s="160" t="str">
        <f t="shared" si="178"/>
        <v xml:space="preserve"> </v>
      </c>
      <c r="W283" s="160" t="str">
        <f t="shared" si="166"/>
        <v xml:space="preserve"> </v>
      </c>
      <c r="X283" s="161" t="str">
        <f t="shared" si="179"/>
        <v xml:space="preserve"> </v>
      </c>
      <c r="Y283" s="162" t="str">
        <f t="shared" si="180"/>
        <v xml:space="preserve"> </v>
      </c>
      <c r="Z283" s="162" t="str">
        <f t="shared" si="167"/>
        <v xml:space="preserve"> </v>
      </c>
      <c r="AA283" s="162" t="str">
        <f t="shared" si="168"/>
        <v xml:space="preserve"> </v>
      </c>
      <c r="AB283" s="162" t="str">
        <f t="shared" si="169"/>
        <v xml:space="preserve"> </v>
      </c>
      <c r="AC283" s="163" t="str">
        <f t="shared" si="170"/>
        <v xml:space="preserve"> </v>
      </c>
      <c r="AD283" s="163" t="str">
        <f t="shared" si="171"/>
        <v xml:space="preserve"> </v>
      </c>
    </row>
    <row r="284" spans="2:49" ht="15" customHeight="1" x14ac:dyDescent="0.25">
      <c r="B284" s="164" t="str">
        <f t="shared" si="172"/>
        <v xml:space="preserve"> </v>
      </c>
      <c r="C284" s="164" t="str">
        <f t="shared" si="154"/>
        <v xml:space="preserve"> </v>
      </c>
      <c r="D284" s="165" t="str">
        <f t="shared" si="173"/>
        <v xml:space="preserve"> </v>
      </c>
      <c r="E284" s="166" t="str">
        <f t="shared" si="174"/>
        <v xml:space="preserve"> </v>
      </c>
      <c r="F284" s="166" t="str">
        <f t="shared" si="155"/>
        <v xml:space="preserve"> </v>
      </c>
      <c r="G284" s="166" t="str">
        <f t="shared" si="156"/>
        <v xml:space="preserve"> </v>
      </c>
      <c r="H284" s="166" t="str">
        <f t="shared" si="157"/>
        <v xml:space="preserve"> </v>
      </c>
      <c r="I284" s="167" t="str">
        <f t="shared" si="158"/>
        <v xml:space="preserve"> </v>
      </c>
      <c r="J284" s="167" t="str">
        <f t="shared" si="159"/>
        <v xml:space="preserve"> </v>
      </c>
      <c r="L284" s="164" t="str">
        <f t="shared" si="175"/>
        <v xml:space="preserve"> </v>
      </c>
      <c r="M284" s="164" t="str">
        <f t="shared" si="160"/>
        <v xml:space="preserve"> </v>
      </c>
      <c r="N284" s="165" t="str">
        <f t="shared" si="176"/>
        <v xml:space="preserve"> </v>
      </c>
      <c r="O284" s="166" t="str">
        <f t="shared" si="177"/>
        <v xml:space="preserve"> </v>
      </c>
      <c r="P284" s="166" t="str">
        <f t="shared" si="161"/>
        <v xml:space="preserve"> </v>
      </c>
      <c r="Q284" s="166" t="str">
        <f t="shared" si="162"/>
        <v xml:space="preserve"> </v>
      </c>
      <c r="R284" s="166" t="str">
        <f t="shared" si="163"/>
        <v xml:space="preserve"> </v>
      </c>
      <c r="S284" s="167" t="str">
        <f t="shared" si="164"/>
        <v xml:space="preserve"> </v>
      </c>
      <c r="T284" s="167" t="str">
        <f t="shared" si="165"/>
        <v xml:space="preserve"> </v>
      </c>
      <c r="V284" s="164" t="str">
        <f t="shared" si="178"/>
        <v xml:space="preserve"> </v>
      </c>
      <c r="W284" s="164" t="str">
        <f t="shared" si="166"/>
        <v xml:space="preserve"> </v>
      </c>
      <c r="X284" s="165" t="str">
        <f t="shared" si="179"/>
        <v xml:space="preserve"> </v>
      </c>
      <c r="Y284" s="166" t="str">
        <f t="shared" si="180"/>
        <v xml:space="preserve"> </v>
      </c>
      <c r="Z284" s="166" t="str">
        <f t="shared" si="167"/>
        <v xml:space="preserve"> </v>
      </c>
      <c r="AA284" s="166" t="str">
        <f t="shared" si="168"/>
        <v xml:space="preserve"> </v>
      </c>
      <c r="AB284" s="166" t="str">
        <f t="shared" si="169"/>
        <v xml:space="preserve"> </v>
      </c>
      <c r="AC284" s="167" t="str">
        <f t="shared" si="170"/>
        <v xml:space="preserve"> </v>
      </c>
      <c r="AD284" s="167" t="str">
        <f t="shared" si="171"/>
        <v xml:space="preserve"> </v>
      </c>
      <c r="AH284" s="149" t="str">
        <f>+IF(AH283&gt;0,10,"")</f>
        <v/>
      </c>
      <c r="AO284" s="149" t="str">
        <f>+IF(AO283&gt;0,10,"")</f>
        <v/>
      </c>
      <c r="AV284" s="149" t="str">
        <f>+IF(AV283&gt;0,10,"")</f>
        <v/>
      </c>
    </row>
    <row r="285" spans="2:49" ht="15" customHeight="1" x14ac:dyDescent="0.25">
      <c r="B285" s="156" t="str">
        <f t="shared" si="172"/>
        <v xml:space="preserve"> </v>
      </c>
      <c r="C285" s="156" t="str">
        <f t="shared" si="154"/>
        <v xml:space="preserve"> </v>
      </c>
      <c r="D285" s="157" t="str">
        <f t="shared" si="173"/>
        <v xml:space="preserve"> </v>
      </c>
      <c r="E285" s="158" t="str">
        <f t="shared" si="174"/>
        <v xml:space="preserve"> </v>
      </c>
      <c r="F285" s="158" t="str">
        <f t="shared" si="155"/>
        <v xml:space="preserve"> </v>
      </c>
      <c r="G285" s="158" t="str">
        <f t="shared" si="156"/>
        <v xml:space="preserve"> </v>
      </c>
      <c r="H285" s="158" t="str">
        <f t="shared" si="157"/>
        <v xml:space="preserve"> </v>
      </c>
      <c r="I285" s="159" t="str">
        <f t="shared" si="158"/>
        <v xml:space="preserve"> </v>
      </c>
      <c r="J285" s="159" t="str">
        <f t="shared" si="159"/>
        <v xml:space="preserve"> </v>
      </c>
      <c r="L285" s="156" t="str">
        <f t="shared" si="175"/>
        <v xml:space="preserve"> </v>
      </c>
      <c r="M285" s="156" t="str">
        <f t="shared" si="160"/>
        <v xml:space="preserve"> </v>
      </c>
      <c r="N285" s="157" t="str">
        <f t="shared" si="176"/>
        <v xml:space="preserve"> </v>
      </c>
      <c r="O285" s="158" t="str">
        <f t="shared" si="177"/>
        <v xml:space="preserve"> </v>
      </c>
      <c r="P285" s="158" t="str">
        <f t="shared" si="161"/>
        <v xml:space="preserve"> </v>
      </c>
      <c r="Q285" s="158" t="str">
        <f t="shared" si="162"/>
        <v xml:space="preserve"> </v>
      </c>
      <c r="R285" s="158" t="str">
        <f t="shared" si="163"/>
        <v xml:space="preserve"> </v>
      </c>
      <c r="S285" s="159" t="str">
        <f t="shared" si="164"/>
        <v xml:space="preserve"> </v>
      </c>
      <c r="T285" s="159" t="str">
        <f t="shared" si="165"/>
        <v xml:space="preserve"> </v>
      </c>
      <c r="V285" s="156" t="str">
        <f t="shared" si="178"/>
        <v xml:space="preserve"> </v>
      </c>
      <c r="W285" s="156" t="str">
        <f t="shared" si="166"/>
        <v xml:space="preserve"> </v>
      </c>
      <c r="X285" s="157" t="str">
        <f t="shared" si="179"/>
        <v xml:space="preserve"> </v>
      </c>
      <c r="Y285" s="158" t="str">
        <f t="shared" si="180"/>
        <v xml:space="preserve"> </v>
      </c>
      <c r="Z285" s="158" t="str">
        <f t="shared" si="167"/>
        <v xml:space="preserve"> </v>
      </c>
      <c r="AA285" s="158" t="str">
        <f t="shared" si="168"/>
        <v xml:space="preserve"> </v>
      </c>
      <c r="AB285" s="158" t="str">
        <f t="shared" si="169"/>
        <v xml:space="preserve"> </v>
      </c>
      <c r="AC285" s="159" t="str">
        <f t="shared" si="170"/>
        <v xml:space="preserve"> </v>
      </c>
      <c r="AD285" s="159" t="str">
        <f t="shared" si="171"/>
        <v xml:space="preserve"> </v>
      </c>
    </row>
    <row r="286" spans="2:49" ht="15" customHeight="1" x14ac:dyDescent="0.25">
      <c r="B286" s="160" t="str">
        <f t="shared" si="172"/>
        <v xml:space="preserve"> </v>
      </c>
      <c r="C286" s="160" t="str">
        <f t="shared" si="154"/>
        <v xml:space="preserve"> </v>
      </c>
      <c r="D286" s="161" t="str">
        <f t="shared" si="173"/>
        <v xml:space="preserve"> </v>
      </c>
      <c r="E286" s="162" t="str">
        <f t="shared" si="174"/>
        <v xml:space="preserve"> </v>
      </c>
      <c r="F286" s="162" t="str">
        <f t="shared" si="155"/>
        <v xml:space="preserve"> </v>
      </c>
      <c r="G286" s="162" t="str">
        <f t="shared" si="156"/>
        <v xml:space="preserve"> </v>
      </c>
      <c r="H286" s="162" t="str">
        <f t="shared" si="157"/>
        <v xml:space="preserve"> </v>
      </c>
      <c r="I286" s="163" t="str">
        <f t="shared" si="158"/>
        <v xml:space="preserve"> </v>
      </c>
      <c r="J286" s="163" t="str">
        <f t="shared" si="159"/>
        <v xml:space="preserve"> </v>
      </c>
      <c r="L286" s="160" t="str">
        <f t="shared" si="175"/>
        <v xml:space="preserve"> </v>
      </c>
      <c r="M286" s="160" t="str">
        <f t="shared" si="160"/>
        <v xml:space="preserve"> </v>
      </c>
      <c r="N286" s="161" t="str">
        <f t="shared" si="176"/>
        <v xml:space="preserve"> </v>
      </c>
      <c r="O286" s="162" t="str">
        <f t="shared" si="177"/>
        <v xml:space="preserve"> </v>
      </c>
      <c r="P286" s="162" t="str">
        <f t="shared" si="161"/>
        <v xml:space="preserve"> </v>
      </c>
      <c r="Q286" s="162" t="str">
        <f t="shared" si="162"/>
        <v xml:space="preserve"> </v>
      </c>
      <c r="R286" s="162" t="str">
        <f t="shared" si="163"/>
        <v xml:space="preserve"> </v>
      </c>
      <c r="S286" s="163" t="str">
        <f t="shared" si="164"/>
        <v xml:space="preserve"> </v>
      </c>
      <c r="T286" s="163" t="str">
        <f t="shared" si="165"/>
        <v xml:space="preserve"> </v>
      </c>
      <c r="V286" s="160" t="str">
        <f t="shared" si="178"/>
        <v xml:space="preserve"> </v>
      </c>
      <c r="W286" s="160" t="str">
        <f t="shared" si="166"/>
        <v xml:space="preserve"> </v>
      </c>
      <c r="X286" s="161" t="str">
        <f t="shared" si="179"/>
        <v xml:space="preserve"> </v>
      </c>
      <c r="Y286" s="162" t="str">
        <f t="shared" si="180"/>
        <v xml:space="preserve"> </v>
      </c>
      <c r="Z286" s="162" t="str">
        <f t="shared" si="167"/>
        <v xml:space="preserve"> </v>
      </c>
      <c r="AA286" s="162" t="str">
        <f t="shared" si="168"/>
        <v xml:space="preserve"> </v>
      </c>
      <c r="AB286" s="162" t="str">
        <f t="shared" si="169"/>
        <v xml:space="preserve"> </v>
      </c>
      <c r="AC286" s="163" t="str">
        <f t="shared" si="170"/>
        <v xml:space="preserve"> </v>
      </c>
      <c r="AD286" s="163" t="str">
        <f t="shared" si="171"/>
        <v xml:space="preserve"> </v>
      </c>
    </row>
    <row r="287" spans="2:49" ht="15" customHeight="1" x14ac:dyDescent="0.25">
      <c r="B287" s="160" t="str">
        <f t="shared" si="172"/>
        <v xml:space="preserve"> </v>
      </c>
      <c r="C287" s="160" t="str">
        <f t="shared" si="154"/>
        <v xml:space="preserve"> </v>
      </c>
      <c r="D287" s="161" t="str">
        <f t="shared" si="173"/>
        <v xml:space="preserve"> </v>
      </c>
      <c r="E287" s="162" t="str">
        <f t="shared" si="174"/>
        <v xml:space="preserve"> </v>
      </c>
      <c r="F287" s="162" t="str">
        <f t="shared" si="155"/>
        <v xml:space="preserve"> </v>
      </c>
      <c r="G287" s="162" t="str">
        <f t="shared" si="156"/>
        <v xml:space="preserve"> </v>
      </c>
      <c r="H287" s="162" t="str">
        <f t="shared" si="157"/>
        <v xml:space="preserve"> </v>
      </c>
      <c r="I287" s="163" t="str">
        <f t="shared" si="158"/>
        <v xml:space="preserve"> </v>
      </c>
      <c r="J287" s="163" t="str">
        <f t="shared" si="159"/>
        <v xml:space="preserve"> </v>
      </c>
      <c r="L287" s="160" t="str">
        <f t="shared" si="175"/>
        <v xml:space="preserve"> </v>
      </c>
      <c r="M287" s="160" t="str">
        <f t="shared" si="160"/>
        <v xml:space="preserve"> </v>
      </c>
      <c r="N287" s="161" t="str">
        <f t="shared" si="176"/>
        <v xml:space="preserve"> </v>
      </c>
      <c r="O287" s="162" t="str">
        <f t="shared" si="177"/>
        <v xml:space="preserve"> </v>
      </c>
      <c r="P287" s="162" t="str">
        <f t="shared" si="161"/>
        <v xml:space="preserve"> </v>
      </c>
      <c r="Q287" s="162" t="str">
        <f t="shared" si="162"/>
        <v xml:space="preserve"> </v>
      </c>
      <c r="R287" s="162" t="str">
        <f t="shared" si="163"/>
        <v xml:space="preserve"> </v>
      </c>
      <c r="S287" s="163" t="str">
        <f t="shared" si="164"/>
        <v xml:space="preserve"> </v>
      </c>
      <c r="T287" s="163" t="str">
        <f t="shared" si="165"/>
        <v xml:space="preserve"> </v>
      </c>
      <c r="V287" s="160" t="str">
        <f t="shared" si="178"/>
        <v xml:space="preserve"> </v>
      </c>
      <c r="W287" s="160" t="str">
        <f t="shared" si="166"/>
        <v xml:space="preserve"> </v>
      </c>
      <c r="X287" s="161" t="str">
        <f t="shared" si="179"/>
        <v xml:space="preserve"> </v>
      </c>
      <c r="Y287" s="162" t="str">
        <f t="shared" si="180"/>
        <v xml:space="preserve"> </v>
      </c>
      <c r="Z287" s="162" t="str">
        <f t="shared" si="167"/>
        <v xml:space="preserve"> </v>
      </c>
      <c r="AA287" s="162" t="str">
        <f t="shared" si="168"/>
        <v xml:space="preserve"> </v>
      </c>
      <c r="AB287" s="162" t="str">
        <f t="shared" si="169"/>
        <v xml:space="preserve"> </v>
      </c>
      <c r="AC287" s="163" t="str">
        <f t="shared" si="170"/>
        <v xml:space="preserve"> </v>
      </c>
      <c r="AD287" s="163" t="str">
        <f t="shared" si="171"/>
        <v xml:space="preserve"> </v>
      </c>
      <c r="AH287" s="168"/>
      <c r="AI287" s="168"/>
      <c r="AO287" s="168"/>
      <c r="AP287" s="168"/>
      <c r="AV287" s="168"/>
      <c r="AW287" s="168"/>
    </row>
    <row r="288" spans="2:49" ht="15" customHeight="1" x14ac:dyDescent="0.25">
      <c r="B288" s="160" t="str">
        <f t="shared" si="172"/>
        <v xml:space="preserve"> </v>
      </c>
      <c r="C288" s="160" t="str">
        <f t="shared" si="154"/>
        <v xml:space="preserve"> </v>
      </c>
      <c r="D288" s="161" t="str">
        <f t="shared" si="173"/>
        <v xml:space="preserve"> </v>
      </c>
      <c r="E288" s="162" t="str">
        <f t="shared" si="174"/>
        <v xml:space="preserve"> </v>
      </c>
      <c r="F288" s="162" t="str">
        <f t="shared" si="155"/>
        <v xml:space="preserve"> </v>
      </c>
      <c r="G288" s="162" t="str">
        <f t="shared" si="156"/>
        <v xml:space="preserve"> </v>
      </c>
      <c r="H288" s="162" t="str">
        <f t="shared" si="157"/>
        <v xml:space="preserve"> </v>
      </c>
      <c r="I288" s="163" t="str">
        <f t="shared" si="158"/>
        <v xml:space="preserve"> </v>
      </c>
      <c r="J288" s="163" t="str">
        <f t="shared" si="159"/>
        <v xml:space="preserve"> </v>
      </c>
      <c r="L288" s="160" t="str">
        <f t="shared" si="175"/>
        <v xml:space="preserve"> </v>
      </c>
      <c r="M288" s="160" t="str">
        <f t="shared" si="160"/>
        <v xml:space="preserve"> </v>
      </c>
      <c r="N288" s="161" t="str">
        <f t="shared" si="176"/>
        <v xml:space="preserve"> </v>
      </c>
      <c r="O288" s="162" t="str">
        <f t="shared" si="177"/>
        <v xml:space="preserve"> </v>
      </c>
      <c r="P288" s="162" t="str">
        <f t="shared" si="161"/>
        <v xml:space="preserve"> </v>
      </c>
      <c r="Q288" s="162" t="str">
        <f t="shared" si="162"/>
        <v xml:space="preserve"> </v>
      </c>
      <c r="R288" s="162" t="str">
        <f t="shared" si="163"/>
        <v xml:space="preserve"> </v>
      </c>
      <c r="S288" s="163" t="str">
        <f t="shared" si="164"/>
        <v xml:space="preserve"> </v>
      </c>
      <c r="T288" s="163" t="str">
        <f t="shared" si="165"/>
        <v xml:space="preserve"> </v>
      </c>
      <c r="V288" s="160" t="str">
        <f t="shared" si="178"/>
        <v xml:space="preserve"> </v>
      </c>
      <c r="W288" s="160" t="str">
        <f t="shared" si="166"/>
        <v xml:space="preserve"> </v>
      </c>
      <c r="X288" s="161" t="str">
        <f t="shared" si="179"/>
        <v xml:space="preserve"> </v>
      </c>
      <c r="Y288" s="162" t="str">
        <f t="shared" si="180"/>
        <v xml:space="preserve"> </v>
      </c>
      <c r="Z288" s="162" t="str">
        <f t="shared" si="167"/>
        <v xml:space="preserve"> </v>
      </c>
      <c r="AA288" s="162" t="str">
        <f t="shared" si="168"/>
        <v xml:space="preserve"> </v>
      </c>
      <c r="AB288" s="162" t="str">
        <f t="shared" si="169"/>
        <v xml:space="preserve"> </v>
      </c>
      <c r="AC288" s="163" t="str">
        <f t="shared" si="170"/>
        <v xml:space="preserve"> </v>
      </c>
      <c r="AD288" s="163" t="str">
        <f t="shared" si="171"/>
        <v xml:space="preserve"> </v>
      </c>
    </row>
    <row r="289" spans="2:49" ht="15" customHeight="1" x14ac:dyDescent="0.25">
      <c r="B289" s="164" t="str">
        <f t="shared" si="172"/>
        <v xml:space="preserve"> </v>
      </c>
      <c r="C289" s="164" t="str">
        <f t="shared" si="154"/>
        <v xml:space="preserve"> </v>
      </c>
      <c r="D289" s="165" t="str">
        <f t="shared" si="173"/>
        <v xml:space="preserve"> </v>
      </c>
      <c r="E289" s="166" t="str">
        <f t="shared" si="174"/>
        <v xml:space="preserve"> </v>
      </c>
      <c r="F289" s="166" t="str">
        <f t="shared" si="155"/>
        <v xml:space="preserve"> </v>
      </c>
      <c r="G289" s="166" t="str">
        <f t="shared" si="156"/>
        <v xml:space="preserve"> </v>
      </c>
      <c r="H289" s="166" t="str">
        <f t="shared" si="157"/>
        <v xml:space="preserve"> </v>
      </c>
      <c r="I289" s="167" t="str">
        <f t="shared" si="158"/>
        <v xml:space="preserve"> </v>
      </c>
      <c r="J289" s="167" t="str">
        <f t="shared" si="159"/>
        <v xml:space="preserve"> </v>
      </c>
      <c r="L289" s="164" t="str">
        <f t="shared" si="175"/>
        <v xml:space="preserve"> </v>
      </c>
      <c r="M289" s="164" t="str">
        <f t="shared" si="160"/>
        <v xml:space="preserve"> </v>
      </c>
      <c r="N289" s="165" t="str">
        <f t="shared" si="176"/>
        <v xml:space="preserve"> </v>
      </c>
      <c r="O289" s="166" t="str">
        <f t="shared" si="177"/>
        <v xml:space="preserve"> </v>
      </c>
      <c r="P289" s="166" t="str">
        <f t="shared" si="161"/>
        <v xml:space="preserve"> </v>
      </c>
      <c r="Q289" s="166" t="str">
        <f t="shared" si="162"/>
        <v xml:space="preserve"> </v>
      </c>
      <c r="R289" s="166" t="str">
        <f t="shared" si="163"/>
        <v xml:space="preserve"> </v>
      </c>
      <c r="S289" s="167" t="str">
        <f t="shared" si="164"/>
        <v xml:space="preserve"> </v>
      </c>
      <c r="T289" s="167" t="str">
        <f t="shared" si="165"/>
        <v xml:space="preserve"> </v>
      </c>
      <c r="V289" s="164" t="str">
        <f t="shared" si="178"/>
        <v xml:space="preserve"> </v>
      </c>
      <c r="W289" s="164" t="str">
        <f t="shared" si="166"/>
        <v xml:space="preserve"> </v>
      </c>
      <c r="X289" s="165" t="str">
        <f t="shared" si="179"/>
        <v xml:space="preserve"> </v>
      </c>
      <c r="Y289" s="166" t="str">
        <f t="shared" si="180"/>
        <v xml:space="preserve"> </v>
      </c>
      <c r="Z289" s="166" t="str">
        <f t="shared" si="167"/>
        <v xml:space="preserve"> </v>
      </c>
      <c r="AA289" s="166" t="str">
        <f t="shared" si="168"/>
        <v xml:space="preserve"> </v>
      </c>
      <c r="AB289" s="166" t="str">
        <f t="shared" si="169"/>
        <v xml:space="preserve"> </v>
      </c>
      <c r="AC289" s="167" t="str">
        <f t="shared" si="170"/>
        <v xml:space="preserve"> </v>
      </c>
      <c r="AD289" s="167" t="str">
        <f t="shared" si="171"/>
        <v xml:space="preserve"> </v>
      </c>
      <c r="AH289" s="149" t="str">
        <f>+IF(AH288&gt;0,10,"")</f>
        <v/>
      </c>
      <c r="AO289" s="149" t="str">
        <f>+IF(AO288&gt;0,10,"")</f>
        <v/>
      </c>
      <c r="AV289" s="149" t="str">
        <f>+IF(AV288&gt;0,10,"")</f>
        <v/>
      </c>
    </row>
    <row r="290" spans="2:49" ht="15" customHeight="1" x14ac:dyDescent="0.25">
      <c r="B290" s="156" t="str">
        <f t="shared" si="172"/>
        <v xml:space="preserve"> </v>
      </c>
      <c r="C290" s="156" t="str">
        <f t="shared" si="154"/>
        <v xml:space="preserve"> </v>
      </c>
      <c r="D290" s="157" t="str">
        <f t="shared" si="173"/>
        <v xml:space="preserve"> </v>
      </c>
      <c r="E290" s="158" t="str">
        <f t="shared" si="174"/>
        <v xml:space="preserve"> </v>
      </c>
      <c r="F290" s="158" t="str">
        <f t="shared" si="155"/>
        <v xml:space="preserve"> </v>
      </c>
      <c r="G290" s="158" t="str">
        <f t="shared" si="156"/>
        <v xml:space="preserve"> </v>
      </c>
      <c r="H290" s="158" t="str">
        <f t="shared" si="157"/>
        <v xml:space="preserve"> </v>
      </c>
      <c r="I290" s="159" t="str">
        <f t="shared" si="158"/>
        <v xml:space="preserve"> </v>
      </c>
      <c r="J290" s="159" t="str">
        <f t="shared" si="159"/>
        <v xml:space="preserve"> </v>
      </c>
      <c r="L290" s="156" t="str">
        <f t="shared" si="175"/>
        <v xml:space="preserve"> </v>
      </c>
      <c r="M290" s="156" t="str">
        <f t="shared" si="160"/>
        <v xml:space="preserve"> </v>
      </c>
      <c r="N290" s="157" t="str">
        <f t="shared" si="176"/>
        <v xml:space="preserve"> </v>
      </c>
      <c r="O290" s="158" t="str">
        <f t="shared" si="177"/>
        <v xml:space="preserve"> </v>
      </c>
      <c r="P290" s="158" t="str">
        <f t="shared" si="161"/>
        <v xml:space="preserve"> </v>
      </c>
      <c r="Q290" s="158" t="str">
        <f t="shared" si="162"/>
        <v xml:space="preserve"> </v>
      </c>
      <c r="R290" s="158" t="str">
        <f t="shared" si="163"/>
        <v xml:space="preserve"> </v>
      </c>
      <c r="S290" s="159" t="str">
        <f t="shared" si="164"/>
        <v xml:space="preserve"> </v>
      </c>
      <c r="T290" s="159" t="str">
        <f t="shared" si="165"/>
        <v xml:space="preserve"> </v>
      </c>
      <c r="V290" s="156" t="str">
        <f t="shared" si="178"/>
        <v xml:space="preserve"> </v>
      </c>
      <c r="W290" s="156" t="str">
        <f t="shared" si="166"/>
        <v xml:space="preserve"> </v>
      </c>
      <c r="X290" s="157" t="str">
        <f t="shared" si="179"/>
        <v xml:space="preserve"> </v>
      </c>
      <c r="Y290" s="158" t="str">
        <f t="shared" si="180"/>
        <v xml:space="preserve"> </v>
      </c>
      <c r="Z290" s="158" t="str">
        <f t="shared" si="167"/>
        <v xml:space="preserve"> </v>
      </c>
      <c r="AA290" s="158" t="str">
        <f t="shared" si="168"/>
        <v xml:space="preserve"> </v>
      </c>
      <c r="AB290" s="158" t="str">
        <f t="shared" si="169"/>
        <v xml:space="preserve"> </v>
      </c>
      <c r="AC290" s="159" t="str">
        <f t="shared" si="170"/>
        <v xml:space="preserve"> </v>
      </c>
      <c r="AD290" s="159" t="str">
        <f t="shared" si="171"/>
        <v xml:space="preserve"> </v>
      </c>
    </row>
    <row r="291" spans="2:49" ht="15" customHeight="1" x14ac:dyDescent="0.25">
      <c r="B291" s="160" t="str">
        <f t="shared" si="172"/>
        <v xml:space="preserve"> </v>
      </c>
      <c r="C291" s="160" t="str">
        <f t="shared" si="154"/>
        <v xml:space="preserve"> </v>
      </c>
      <c r="D291" s="161" t="str">
        <f t="shared" si="173"/>
        <v xml:space="preserve"> </v>
      </c>
      <c r="E291" s="162" t="str">
        <f t="shared" si="174"/>
        <v xml:space="preserve"> </v>
      </c>
      <c r="F291" s="162" t="str">
        <f t="shared" si="155"/>
        <v xml:space="preserve"> </v>
      </c>
      <c r="G291" s="162" t="str">
        <f t="shared" si="156"/>
        <v xml:space="preserve"> </v>
      </c>
      <c r="H291" s="162" t="str">
        <f t="shared" si="157"/>
        <v xml:space="preserve"> </v>
      </c>
      <c r="I291" s="163" t="str">
        <f t="shared" si="158"/>
        <v xml:space="preserve"> </v>
      </c>
      <c r="J291" s="163" t="str">
        <f t="shared" si="159"/>
        <v xml:space="preserve"> </v>
      </c>
      <c r="L291" s="160" t="str">
        <f t="shared" si="175"/>
        <v xml:space="preserve"> </v>
      </c>
      <c r="M291" s="160" t="str">
        <f t="shared" si="160"/>
        <v xml:space="preserve"> </v>
      </c>
      <c r="N291" s="161" t="str">
        <f t="shared" si="176"/>
        <v xml:space="preserve"> </v>
      </c>
      <c r="O291" s="162" t="str">
        <f t="shared" si="177"/>
        <v xml:space="preserve"> </v>
      </c>
      <c r="P291" s="162" t="str">
        <f t="shared" si="161"/>
        <v xml:space="preserve"> </v>
      </c>
      <c r="Q291" s="162" t="str">
        <f t="shared" si="162"/>
        <v xml:space="preserve"> </v>
      </c>
      <c r="R291" s="162" t="str">
        <f t="shared" si="163"/>
        <v xml:space="preserve"> </v>
      </c>
      <c r="S291" s="163" t="str">
        <f t="shared" si="164"/>
        <v xml:space="preserve"> </v>
      </c>
      <c r="T291" s="163" t="str">
        <f t="shared" si="165"/>
        <v xml:space="preserve"> </v>
      </c>
      <c r="V291" s="160" t="str">
        <f t="shared" si="178"/>
        <v xml:space="preserve"> </v>
      </c>
      <c r="W291" s="160" t="str">
        <f t="shared" si="166"/>
        <v xml:space="preserve"> </v>
      </c>
      <c r="X291" s="161" t="str">
        <f t="shared" si="179"/>
        <v xml:space="preserve"> </v>
      </c>
      <c r="Y291" s="162" t="str">
        <f t="shared" si="180"/>
        <v xml:space="preserve"> </v>
      </c>
      <c r="Z291" s="162" t="str">
        <f t="shared" si="167"/>
        <v xml:space="preserve"> </v>
      </c>
      <c r="AA291" s="162" t="str">
        <f t="shared" si="168"/>
        <v xml:space="preserve"> </v>
      </c>
      <c r="AB291" s="162" t="str">
        <f t="shared" si="169"/>
        <v xml:space="preserve"> </v>
      </c>
      <c r="AC291" s="163" t="str">
        <f t="shared" si="170"/>
        <v xml:space="preserve"> </v>
      </c>
      <c r="AD291" s="163" t="str">
        <f t="shared" si="171"/>
        <v xml:space="preserve"> </v>
      </c>
    </row>
    <row r="292" spans="2:49" ht="15" customHeight="1" x14ac:dyDescent="0.25">
      <c r="B292" s="160" t="str">
        <f t="shared" si="172"/>
        <v xml:space="preserve"> </v>
      </c>
      <c r="C292" s="160" t="str">
        <f t="shared" si="154"/>
        <v xml:space="preserve"> </v>
      </c>
      <c r="D292" s="161" t="str">
        <f t="shared" si="173"/>
        <v xml:space="preserve"> </v>
      </c>
      <c r="E292" s="162" t="str">
        <f t="shared" si="174"/>
        <v xml:space="preserve"> </v>
      </c>
      <c r="F292" s="162" t="str">
        <f t="shared" si="155"/>
        <v xml:space="preserve"> </v>
      </c>
      <c r="G292" s="162" t="str">
        <f t="shared" si="156"/>
        <v xml:space="preserve"> </v>
      </c>
      <c r="H292" s="162" t="str">
        <f t="shared" si="157"/>
        <v xml:space="preserve"> </v>
      </c>
      <c r="I292" s="163" t="str">
        <f t="shared" si="158"/>
        <v xml:space="preserve"> </v>
      </c>
      <c r="J292" s="163" t="str">
        <f t="shared" si="159"/>
        <v xml:space="preserve"> </v>
      </c>
      <c r="L292" s="160" t="str">
        <f t="shared" si="175"/>
        <v xml:space="preserve"> </v>
      </c>
      <c r="M292" s="160" t="str">
        <f t="shared" si="160"/>
        <v xml:space="preserve"> </v>
      </c>
      <c r="N292" s="161" t="str">
        <f t="shared" si="176"/>
        <v xml:space="preserve"> </v>
      </c>
      <c r="O292" s="162" t="str">
        <f t="shared" si="177"/>
        <v xml:space="preserve"> </v>
      </c>
      <c r="P292" s="162" t="str">
        <f t="shared" si="161"/>
        <v xml:space="preserve"> </v>
      </c>
      <c r="Q292" s="162" t="str">
        <f t="shared" si="162"/>
        <v xml:space="preserve"> </v>
      </c>
      <c r="R292" s="162" t="str">
        <f t="shared" si="163"/>
        <v xml:space="preserve"> </v>
      </c>
      <c r="S292" s="163" t="str">
        <f t="shared" si="164"/>
        <v xml:space="preserve"> </v>
      </c>
      <c r="T292" s="163" t="str">
        <f t="shared" si="165"/>
        <v xml:space="preserve"> </v>
      </c>
      <c r="V292" s="160" t="str">
        <f t="shared" si="178"/>
        <v xml:space="preserve"> </v>
      </c>
      <c r="W292" s="160" t="str">
        <f t="shared" si="166"/>
        <v xml:space="preserve"> </v>
      </c>
      <c r="X292" s="161" t="str">
        <f t="shared" si="179"/>
        <v xml:space="preserve"> </v>
      </c>
      <c r="Y292" s="162" t="str">
        <f t="shared" si="180"/>
        <v xml:space="preserve"> </v>
      </c>
      <c r="Z292" s="162" t="str">
        <f t="shared" si="167"/>
        <v xml:space="preserve"> </v>
      </c>
      <c r="AA292" s="162" t="str">
        <f t="shared" si="168"/>
        <v xml:space="preserve"> </v>
      </c>
      <c r="AB292" s="162" t="str">
        <f t="shared" si="169"/>
        <v xml:space="preserve"> </v>
      </c>
      <c r="AC292" s="163" t="str">
        <f t="shared" si="170"/>
        <v xml:space="preserve"> </v>
      </c>
      <c r="AD292" s="163" t="str">
        <f t="shared" si="171"/>
        <v xml:space="preserve"> </v>
      </c>
      <c r="AH292" s="168"/>
      <c r="AI292" s="168"/>
      <c r="AO292" s="168"/>
      <c r="AP292" s="168"/>
      <c r="AV292" s="168"/>
      <c r="AW292" s="168"/>
    </row>
    <row r="293" spans="2:49" ht="15" customHeight="1" x14ac:dyDescent="0.25">
      <c r="B293" s="160" t="str">
        <f t="shared" si="172"/>
        <v xml:space="preserve"> </v>
      </c>
      <c r="C293" s="160" t="str">
        <f t="shared" si="154"/>
        <v xml:space="preserve"> </v>
      </c>
      <c r="D293" s="161" t="str">
        <f t="shared" si="173"/>
        <v xml:space="preserve"> </v>
      </c>
      <c r="E293" s="162" t="str">
        <f t="shared" si="174"/>
        <v xml:space="preserve"> </v>
      </c>
      <c r="F293" s="162" t="str">
        <f t="shared" si="155"/>
        <v xml:space="preserve"> </v>
      </c>
      <c r="G293" s="162" t="str">
        <f t="shared" si="156"/>
        <v xml:space="preserve"> </v>
      </c>
      <c r="H293" s="162" t="str">
        <f t="shared" si="157"/>
        <v xml:space="preserve"> </v>
      </c>
      <c r="I293" s="163" t="str">
        <f t="shared" si="158"/>
        <v xml:space="preserve"> </v>
      </c>
      <c r="J293" s="163" t="str">
        <f t="shared" si="159"/>
        <v xml:space="preserve"> </v>
      </c>
      <c r="L293" s="160" t="str">
        <f t="shared" si="175"/>
        <v xml:space="preserve"> </v>
      </c>
      <c r="M293" s="160" t="str">
        <f t="shared" si="160"/>
        <v xml:space="preserve"> </v>
      </c>
      <c r="N293" s="161" t="str">
        <f t="shared" si="176"/>
        <v xml:space="preserve"> </v>
      </c>
      <c r="O293" s="162" t="str">
        <f t="shared" si="177"/>
        <v xml:space="preserve"> </v>
      </c>
      <c r="P293" s="162" t="str">
        <f t="shared" si="161"/>
        <v xml:space="preserve"> </v>
      </c>
      <c r="Q293" s="162" t="str">
        <f t="shared" si="162"/>
        <v xml:space="preserve"> </v>
      </c>
      <c r="R293" s="162" t="str">
        <f t="shared" si="163"/>
        <v xml:space="preserve"> </v>
      </c>
      <c r="S293" s="163" t="str">
        <f t="shared" si="164"/>
        <v xml:space="preserve"> </v>
      </c>
      <c r="T293" s="163" t="str">
        <f t="shared" si="165"/>
        <v xml:space="preserve"> </v>
      </c>
      <c r="V293" s="160" t="str">
        <f t="shared" si="178"/>
        <v xml:space="preserve"> </v>
      </c>
      <c r="W293" s="160" t="str">
        <f t="shared" si="166"/>
        <v xml:space="preserve"> </v>
      </c>
      <c r="X293" s="161" t="str">
        <f t="shared" si="179"/>
        <v xml:space="preserve"> </v>
      </c>
      <c r="Y293" s="162" t="str">
        <f t="shared" si="180"/>
        <v xml:space="preserve"> </v>
      </c>
      <c r="Z293" s="162" t="str">
        <f t="shared" si="167"/>
        <v xml:space="preserve"> </v>
      </c>
      <c r="AA293" s="162" t="str">
        <f t="shared" si="168"/>
        <v xml:space="preserve"> </v>
      </c>
      <c r="AB293" s="162" t="str">
        <f t="shared" si="169"/>
        <v xml:space="preserve"> </v>
      </c>
      <c r="AC293" s="163" t="str">
        <f t="shared" si="170"/>
        <v xml:space="preserve"> </v>
      </c>
      <c r="AD293" s="163" t="str">
        <f t="shared" si="171"/>
        <v xml:space="preserve"> </v>
      </c>
    </row>
    <row r="294" spans="2:49" ht="15" customHeight="1" x14ac:dyDescent="0.25">
      <c r="B294" s="164" t="str">
        <f t="shared" si="172"/>
        <v xml:space="preserve"> </v>
      </c>
      <c r="C294" s="164" t="str">
        <f t="shared" si="154"/>
        <v xml:space="preserve"> </v>
      </c>
      <c r="D294" s="165" t="str">
        <f t="shared" si="173"/>
        <v xml:space="preserve"> </v>
      </c>
      <c r="E294" s="166" t="str">
        <f t="shared" si="174"/>
        <v xml:space="preserve"> </v>
      </c>
      <c r="F294" s="166" t="str">
        <f t="shared" si="155"/>
        <v xml:space="preserve"> </v>
      </c>
      <c r="G294" s="166" t="str">
        <f t="shared" si="156"/>
        <v xml:space="preserve"> </v>
      </c>
      <c r="H294" s="166" t="str">
        <f t="shared" si="157"/>
        <v xml:space="preserve"> </v>
      </c>
      <c r="I294" s="167" t="str">
        <f t="shared" si="158"/>
        <v xml:space="preserve"> </v>
      </c>
      <c r="J294" s="167" t="str">
        <f t="shared" si="159"/>
        <v xml:space="preserve"> </v>
      </c>
      <c r="L294" s="164" t="str">
        <f t="shared" si="175"/>
        <v xml:space="preserve"> </v>
      </c>
      <c r="M294" s="164" t="str">
        <f t="shared" si="160"/>
        <v xml:space="preserve"> </v>
      </c>
      <c r="N294" s="165" t="str">
        <f t="shared" si="176"/>
        <v xml:space="preserve"> </v>
      </c>
      <c r="O294" s="166" t="str">
        <f t="shared" si="177"/>
        <v xml:space="preserve"> </v>
      </c>
      <c r="P294" s="166" t="str">
        <f t="shared" si="161"/>
        <v xml:space="preserve"> </v>
      </c>
      <c r="Q294" s="166" t="str">
        <f t="shared" si="162"/>
        <v xml:space="preserve"> </v>
      </c>
      <c r="R294" s="166" t="str">
        <f t="shared" si="163"/>
        <v xml:space="preserve"> </v>
      </c>
      <c r="S294" s="167" t="str">
        <f t="shared" si="164"/>
        <v xml:space="preserve"> </v>
      </c>
      <c r="T294" s="167" t="str">
        <f t="shared" si="165"/>
        <v xml:space="preserve"> </v>
      </c>
      <c r="V294" s="164" t="str">
        <f t="shared" si="178"/>
        <v xml:space="preserve"> </v>
      </c>
      <c r="W294" s="164" t="str">
        <f t="shared" si="166"/>
        <v xml:space="preserve"> </v>
      </c>
      <c r="X294" s="165" t="str">
        <f t="shared" si="179"/>
        <v xml:space="preserve"> </v>
      </c>
      <c r="Y294" s="166" t="str">
        <f t="shared" si="180"/>
        <v xml:space="preserve"> </v>
      </c>
      <c r="Z294" s="166" t="str">
        <f t="shared" si="167"/>
        <v xml:space="preserve"> </v>
      </c>
      <c r="AA294" s="166" t="str">
        <f t="shared" si="168"/>
        <v xml:space="preserve"> </v>
      </c>
      <c r="AB294" s="166" t="str">
        <f t="shared" si="169"/>
        <v xml:space="preserve"> </v>
      </c>
      <c r="AC294" s="167" t="str">
        <f t="shared" si="170"/>
        <v xml:space="preserve"> </v>
      </c>
      <c r="AD294" s="167" t="str">
        <f t="shared" si="171"/>
        <v xml:space="preserve"> </v>
      </c>
      <c r="AH294" s="149" t="str">
        <f>+IF(AH293&gt;0,10,"")</f>
        <v/>
      </c>
      <c r="AO294" s="149" t="str">
        <f>+IF(AO293&gt;0,10,"")</f>
        <v/>
      </c>
      <c r="AV294" s="149" t="str">
        <f>+IF(AV293&gt;0,10,"")</f>
        <v/>
      </c>
    </row>
    <row r="295" spans="2:49" ht="15" customHeight="1" x14ac:dyDescent="0.25">
      <c r="B295" s="156" t="str">
        <f t="shared" si="172"/>
        <v xml:space="preserve"> </v>
      </c>
      <c r="C295" s="156" t="str">
        <f t="shared" si="154"/>
        <v xml:space="preserve"> </v>
      </c>
      <c r="D295" s="157" t="str">
        <f t="shared" si="173"/>
        <v xml:space="preserve"> </v>
      </c>
      <c r="E295" s="158" t="str">
        <f t="shared" si="174"/>
        <v xml:space="preserve"> </v>
      </c>
      <c r="F295" s="158" t="str">
        <f t="shared" si="155"/>
        <v xml:space="preserve"> </v>
      </c>
      <c r="G295" s="158" t="str">
        <f t="shared" si="156"/>
        <v xml:space="preserve"> </v>
      </c>
      <c r="H295" s="158" t="str">
        <f t="shared" si="157"/>
        <v xml:space="preserve"> </v>
      </c>
      <c r="I295" s="159" t="str">
        <f t="shared" si="158"/>
        <v xml:space="preserve"> </v>
      </c>
      <c r="J295" s="159" t="str">
        <f t="shared" si="159"/>
        <v xml:space="preserve"> </v>
      </c>
      <c r="L295" s="156" t="str">
        <f t="shared" si="175"/>
        <v xml:space="preserve"> </v>
      </c>
      <c r="M295" s="156" t="str">
        <f t="shared" si="160"/>
        <v xml:space="preserve"> </v>
      </c>
      <c r="N295" s="157" t="str">
        <f t="shared" si="176"/>
        <v xml:space="preserve"> </v>
      </c>
      <c r="O295" s="158" t="str">
        <f t="shared" si="177"/>
        <v xml:space="preserve"> </v>
      </c>
      <c r="P295" s="158" t="str">
        <f t="shared" si="161"/>
        <v xml:space="preserve"> </v>
      </c>
      <c r="Q295" s="158" t="str">
        <f t="shared" si="162"/>
        <v xml:space="preserve"> </v>
      </c>
      <c r="R295" s="158" t="str">
        <f t="shared" si="163"/>
        <v xml:space="preserve"> </v>
      </c>
      <c r="S295" s="159" t="str">
        <f t="shared" si="164"/>
        <v xml:space="preserve"> </v>
      </c>
      <c r="T295" s="159" t="str">
        <f t="shared" si="165"/>
        <v xml:space="preserve"> </v>
      </c>
      <c r="V295" s="156" t="str">
        <f t="shared" si="178"/>
        <v xml:space="preserve"> </v>
      </c>
      <c r="W295" s="156" t="str">
        <f t="shared" si="166"/>
        <v xml:space="preserve"> </v>
      </c>
      <c r="X295" s="157" t="str">
        <f t="shared" si="179"/>
        <v xml:space="preserve"> </v>
      </c>
      <c r="Y295" s="158" t="str">
        <f t="shared" si="180"/>
        <v xml:space="preserve"> </v>
      </c>
      <c r="Z295" s="158" t="str">
        <f t="shared" si="167"/>
        <v xml:space="preserve"> </v>
      </c>
      <c r="AA295" s="158" t="str">
        <f t="shared" si="168"/>
        <v xml:space="preserve"> </v>
      </c>
      <c r="AB295" s="158" t="str">
        <f t="shared" si="169"/>
        <v xml:space="preserve"> </v>
      </c>
      <c r="AC295" s="159" t="str">
        <f t="shared" si="170"/>
        <v xml:space="preserve"> </v>
      </c>
      <c r="AD295" s="159" t="str">
        <f t="shared" si="171"/>
        <v xml:space="preserve"> </v>
      </c>
    </row>
    <row r="296" spans="2:49" ht="15" customHeight="1" x14ac:dyDescent="0.25">
      <c r="B296" s="160" t="str">
        <f t="shared" si="172"/>
        <v xml:space="preserve"> </v>
      </c>
      <c r="C296" s="160" t="str">
        <f t="shared" si="154"/>
        <v xml:space="preserve"> </v>
      </c>
      <c r="D296" s="161" t="str">
        <f t="shared" si="173"/>
        <v xml:space="preserve"> </v>
      </c>
      <c r="E296" s="162" t="str">
        <f t="shared" si="174"/>
        <v xml:space="preserve"> </v>
      </c>
      <c r="F296" s="162" t="str">
        <f t="shared" si="155"/>
        <v xml:space="preserve"> </v>
      </c>
      <c r="G296" s="162" t="str">
        <f t="shared" si="156"/>
        <v xml:space="preserve"> </v>
      </c>
      <c r="H296" s="162" t="str">
        <f t="shared" si="157"/>
        <v xml:space="preserve"> </v>
      </c>
      <c r="I296" s="163" t="str">
        <f t="shared" si="158"/>
        <v xml:space="preserve"> </v>
      </c>
      <c r="J296" s="163" t="str">
        <f t="shared" si="159"/>
        <v xml:space="preserve"> </v>
      </c>
      <c r="L296" s="160" t="str">
        <f t="shared" si="175"/>
        <v xml:space="preserve"> </v>
      </c>
      <c r="M296" s="160" t="str">
        <f t="shared" si="160"/>
        <v xml:space="preserve"> </v>
      </c>
      <c r="N296" s="161" t="str">
        <f t="shared" si="176"/>
        <v xml:space="preserve"> </v>
      </c>
      <c r="O296" s="162" t="str">
        <f t="shared" si="177"/>
        <v xml:space="preserve"> </v>
      </c>
      <c r="P296" s="162" t="str">
        <f t="shared" si="161"/>
        <v xml:space="preserve"> </v>
      </c>
      <c r="Q296" s="162" t="str">
        <f t="shared" si="162"/>
        <v xml:space="preserve"> </v>
      </c>
      <c r="R296" s="162" t="str">
        <f t="shared" si="163"/>
        <v xml:space="preserve"> </v>
      </c>
      <c r="S296" s="163" t="str">
        <f t="shared" si="164"/>
        <v xml:space="preserve"> </v>
      </c>
      <c r="T296" s="163" t="str">
        <f t="shared" si="165"/>
        <v xml:space="preserve"> </v>
      </c>
      <c r="V296" s="160" t="str">
        <f t="shared" si="178"/>
        <v xml:space="preserve"> </v>
      </c>
      <c r="W296" s="160" t="str">
        <f t="shared" si="166"/>
        <v xml:space="preserve"> </v>
      </c>
      <c r="X296" s="161" t="str">
        <f t="shared" si="179"/>
        <v xml:space="preserve"> </v>
      </c>
      <c r="Y296" s="162" t="str">
        <f t="shared" si="180"/>
        <v xml:space="preserve"> </v>
      </c>
      <c r="Z296" s="162" t="str">
        <f t="shared" si="167"/>
        <v xml:space="preserve"> </v>
      </c>
      <c r="AA296" s="162" t="str">
        <f t="shared" si="168"/>
        <v xml:space="preserve"> </v>
      </c>
      <c r="AB296" s="162" t="str">
        <f t="shared" si="169"/>
        <v xml:space="preserve"> </v>
      </c>
      <c r="AC296" s="163" t="str">
        <f t="shared" si="170"/>
        <v xml:space="preserve"> </v>
      </c>
      <c r="AD296" s="163" t="str">
        <f t="shared" si="171"/>
        <v xml:space="preserve"> </v>
      </c>
    </row>
    <row r="297" spans="2:49" ht="15" customHeight="1" x14ac:dyDescent="0.25">
      <c r="B297" s="160" t="str">
        <f t="shared" si="172"/>
        <v xml:space="preserve"> </v>
      </c>
      <c r="C297" s="160" t="str">
        <f t="shared" si="154"/>
        <v xml:space="preserve"> </v>
      </c>
      <c r="D297" s="161" t="str">
        <f t="shared" si="173"/>
        <v xml:space="preserve"> </v>
      </c>
      <c r="E297" s="162" t="str">
        <f t="shared" si="174"/>
        <v xml:space="preserve"> </v>
      </c>
      <c r="F297" s="162" t="str">
        <f t="shared" si="155"/>
        <v xml:space="preserve"> </v>
      </c>
      <c r="G297" s="162" t="str">
        <f t="shared" si="156"/>
        <v xml:space="preserve"> </v>
      </c>
      <c r="H297" s="162" t="str">
        <f t="shared" si="157"/>
        <v xml:space="preserve"> </v>
      </c>
      <c r="I297" s="163" t="str">
        <f t="shared" si="158"/>
        <v xml:space="preserve"> </v>
      </c>
      <c r="J297" s="163" t="str">
        <f t="shared" si="159"/>
        <v xml:space="preserve"> </v>
      </c>
      <c r="L297" s="160" t="str">
        <f t="shared" si="175"/>
        <v xml:space="preserve"> </v>
      </c>
      <c r="M297" s="160" t="str">
        <f t="shared" si="160"/>
        <v xml:space="preserve"> </v>
      </c>
      <c r="N297" s="161" t="str">
        <f t="shared" si="176"/>
        <v xml:space="preserve"> </v>
      </c>
      <c r="O297" s="162" t="str">
        <f t="shared" si="177"/>
        <v xml:space="preserve"> </v>
      </c>
      <c r="P297" s="162" t="str">
        <f t="shared" si="161"/>
        <v xml:space="preserve"> </v>
      </c>
      <c r="Q297" s="162" t="str">
        <f t="shared" si="162"/>
        <v xml:space="preserve"> </v>
      </c>
      <c r="R297" s="162" t="str">
        <f t="shared" si="163"/>
        <v xml:space="preserve"> </v>
      </c>
      <c r="S297" s="163" t="str">
        <f t="shared" si="164"/>
        <v xml:space="preserve"> </v>
      </c>
      <c r="T297" s="163" t="str">
        <f t="shared" si="165"/>
        <v xml:space="preserve"> </v>
      </c>
      <c r="V297" s="160" t="str">
        <f t="shared" si="178"/>
        <v xml:space="preserve"> </v>
      </c>
      <c r="W297" s="160" t="str">
        <f t="shared" si="166"/>
        <v xml:space="preserve"> </v>
      </c>
      <c r="X297" s="161" t="str">
        <f t="shared" si="179"/>
        <v xml:space="preserve"> </v>
      </c>
      <c r="Y297" s="162" t="str">
        <f t="shared" si="180"/>
        <v xml:space="preserve"> </v>
      </c>
      <c r="Z297" s="162" t="str">
        <f t="shared" si="167"/>
        <v xml:space="preserve"> </v>
      </c>
      <c r="AA297" s="162" t="str">
        <f t="shared" si="168"/>
        <v xml:space="preserve"> </v>
      </c>
      <c r="AB297" s="162" t="str">
        <f t="shared" si="169"/>
        <v xml:space="preserve"> </v>
      </c>
      <c r="AC297" s="163" t="str">
        <f t="shared" si="170"/>
        <v xml:space="preserve"> </v>
      </c>
      <c r="AD297" s="163" t="str">
        <f t="shared" si="171"/>
        <v xml:space="preserve"> </v>
      </c>
      <c r="AH297" s="168"/>
      <c r="AI297" s="168"/>
      <c r="AO297" s="168"/>
      <c r="AP297" s="168"/>
      <c r="AV297" s="168"/>
      <c r="AW297" s="168"/>
    </row>
    <row r="298" spans="2:49" ht="15" customHeight="1" x14ac:dyDescent="0.25">
      <c r="B298" s="160" t="str">
        <f t="shared" si="172"/>
        <v xml:space="preserve"> </v>
      </c>
      <c r="C298" s="160" t="str">
        <f t="shared" si="154"/>
        <v xml:space="preserve"> </v>
      </c>
      <c r="D298" s="161" t="str">
        <f t="shared" si="173"/>
        <v xml:space="preserve"> </v>
      </c>
      <c r="E298" s="162" t="str">
        <f t="shared" si="174"/>
        <v xml:space="preserve"> </v>
      </c>
      <c r="F298" s="162" t="str">
        <f t="shared" si="155"/>
        <v xml:space="preserve"> </v>
      </c>
      <c r="G298" s="162" t="str">
        <f t="shared" si="156"/>
        <v xml:space="preserve"> </v>
      </c>
      <c r="H298" s="162" t="str">
        <f t="shared" si="157"/>
        <v xml:space="preserve"> </v>
      </c>
      <c r="I298" s="163" t="str">
        <f t="shared" si="158"/>
        <v xml:space="preserve"> </v>
      </c>
      <c r="J298" s="163" t="str">
        <f t="shared" si="159"/>
        <v xml:space="preserve"> </v>
      </c>
      <c r="L298" s="160" t="str">
        <f t="shared" si="175"/>
        <v xml:space="preserve"> </v>
      </c>
      <c r="M298" s="160" t="str">
        <f t="shared" si="160"/>
        <v xml:space="preserve"> </v>
      </c>
      <c r="N298" s="161" t="str">
        <f t="shared" si="176"/>
        <v xml:space="preserve"> </v>
      </c>
      <c r="O298" s="162" t="str">
        <f t="shared" si="177"/>
        <v xml:space="preserve"> </v>
      </c>
      <c r="P298" s="162" t="str">
        <f t="shared" si="161"/>
        <v xml:space="preserve"> </v>
      </c>
      <c r="Q298" s="162" t="str">
        <f t="shared" si="162"/>
        <v xml:space="preserve"> </v>
      </c>
      <c r="R298" s="162" t="str">
        <f t="shared" si="163"/>
        <v xml:space="preserve"> </v>
      </c>
      <c r="S298" s="163" t="str">
        <f t="shared" si="164"/>
        <v xml:space="preserve"> </v>
      </c>
      <c r="T298" s="163" t="str">
        <f t="shared" si="165"/>
        <v xml:space="preserve"> </v>
      </c>
      <c r="V298" s="160" t="str">
        <f t="shared" si="178"/>
        <v xml:space="preserve"> </v>
      </c>
      <c r="W298" s="160" t="str">
        <f t="shared" si="166"/>
        <v xml:space="preserve"> </v>
      </c>
      <c r="X298" s="161" t="str">
        <f t="shared" si="179"/>
        <v xml:space="preserve"> </v>
      </c>
      <c r="Y298" s="162" t="str">
        <f t="shared" si="180"/>
        <v xml:space="preserve"> </v>
      </c>
      <c r="Z298" s="162" t="str">
        <f t="shared" si="167"/>
        <v xml:space="preserve"> </v>
      </c>
      <c r="AA298" s="162" t="str">
        <f t="shared" si="168"/>
        <v xml:space="preserve"> </v>
      </c>
      <c r="AB298" s="162" t="str">
        <f t="shared" si="169"/>
        <v xml:space="preserve"> </v>
      </c>
      <c r="AC298" s="163" t="str">
        <f t="shared" si="170"/>
        <v xml:space="preserve"> </v>
      </c>
      <c r="AD298" s="163" t="str">
        <f t="shared" si="171"/>
        <v xml:space="preserve"> </v>
      </c>
    </row>
    <row r="299" spans="2:49" ht="15" customHeight="1" x14ac:dyDescent="0.25">
      <c r="B299" s="164" t="str">
        <f t="shared" si="172"/>
        <v xml:space="preserve"> </v>
      </c>
      <c r="C299" s="164" t="str">
        <f t="shared" si="154"/>
        <v xml:space="preserve"> </v>
      </c>
      <c r="D299" s="165" t="str">
        <f t="shared" si="173"/>
        <v xml:space="preserve"> </v>
      </c>
      <c r="E299" s="166" t="str">
        <f t="shared" si="174"/>
        <v xml:space="preserve"> </v>
      </c>
      <c r="F299" s="166" t="str">
        <f t="shared" si="155"/>
        <v xml:space="preserve"> </v>
      </c>
      <c r="G299" s="166" t="str">
        <f t="shared" si="156"/>
        <v xml:space="preserve"> </v>
      </c>
      <c r="H299" s="166" t="str">
        <f t="shared" si="157"/>
        <v xml:space="preserve"> </v>
      </c>
      <c r="I299" s="167" t="str">
        <f t="shared" si="158"/>
        <v xml:space="preserve"> </v>
      </c>
      <c r="J299" s="167" t="str">
        <f t="shared" si="159"/>
        <v xml:space="preserve"> </v>
      </c>
      <c r="L299" s="164" t="str">
        <f t="shared" si="175"/>
        <v xml:space="preserve"> </v>
      </c>
      <c r="M299" s="164" t="str">
        <f t="shared" si="160"/>
        <v xml:space="preserve"> </v>
      </c>
      <c r="N299" s="165" t="str">
        <f t="shared" si="176"/>
        <v xml:space="preserve"> </v>
      </c>
      <c r="O299" s="166" t="str">
        <f t="shared" si="177"/>
        <v xml:space="preserve"> </v>
      </c>
      <c r="P299" s="166" t="str">
        <f t="shared" si="161"/>
        <v xml:space="preserve"> </v>
      </c>
      <c r="Q299" s="166" t="str">
        <f t="shared" si="162"/>
        <v xml:space="preserve"> </v>
      </c>
      <c r="R299" s="166" t="str">
        <f t="shared" si="163"/>
        <v xml:space="preserve"> </v>
      </c>
      <c r="S299" s="167" t="str">
        <f t="shared" si="164"/>
        <v xml:space="preserve"> </v>
      </c>
      <c r="T299" s="167" t="str">
        <f t="shared" si="165"/>
        <v xml:space="preserve"> </v>
      </c>
      <c r="V299" s="164" t="str">
        <f t="shared" si="178"/>
        <v xml:space="preserve"> </v>
      </c>
      <c r="W299" s="164" t="str">
        <f t="shared" si="166"/>
        <v xml:space="preserve"> </v>
      </c>
      <c r="X299" s="165" t="str">
        <f t="shared" si="179"/>
        <v xml:space="preserve"> </v>
      </c>
      <c r="Y299" s="166" t="str">
        <f t="shared" si="180"/>
        <v xml:space="preserve"> </v>
      </c>
      <c r="Z299" s="166" t="str">
        <f t="shared" si="167"/>
        <v xml:space="preserve"> </v>
      </c>
      <c r="AA299" s="166" t="str">
        <f t="shared" si="168"/>
        <v xml:space="preserve"> </v>
      </c>
      <c r="AB299" s="166" t="str">
        <f t="shared" si="169"/>
        <v xml:space="preserve"> </v>
      </c>
      <c r="AC299" s="167" t="str">
        <f t="shared" si="170"/>
        <v xml:space="preserve"> </v>
      </c>
      <c r="AD299" s="167" t="str">
        <f t="shared" si="171"/>
        <v xml:space="preserve"> </v>
      </c>
      <c r="AH299" s="149" t="str">
        <f>+IF(AH298&gt;0,10,"")</f>
        <v/>
      </c>
      <c r="AO299" s="149" t="str">
        <f>+IF(AO298&gt;0,10,"")</f>
        <v/>
      </c>
      <c r="AV299" s="149" t="str">
        <f>+IF(AV298&gt;0,10,"")</f>
        <v/>
      </c>
    </row>
    <row r="300" spans="2:49" ht="15" customHeight="1" x14ac:dyDescent="0.25">
      <c r="B300" s="156" t="str">
        <f t="shared" si="172"/>
        <v xml:space="preserve"> </v>
      </c>
      <c r="C300" s="156" t="str">
        <f t="shared" si="154"/>
        <v xml:space="preserve"> </v>
      </c>
      <c r="D300" s="157" t="str">
        <f t="shared" si="173"/>
        <v xml:space="preserve"> </v>
      </c>
      <c r="E300" s="158" t="str">
        <f t="shared" si="174"/>
        <v xml:space="preserve"> </v>
      </c>
      <c r="F300" s="158" t="str">
        <f t="shared" si="155"/>
        <v xml:space="preserve"> </v>
      </c>
      <c r="G300" s="158" t="str">
        <f t="shared" si="156"/>
        <v xml:space="preserve"> </v>
      </c>
      <c r="H300" s="158" t="str">
        <f t="shared" si="157"/>
        <v xml:space="preserve"> </v>
      </c>
      <c r="I300" s="159" t="str">
        <f t="shared" si="158"/>
        <v xml:space="preserve"> </v>
      </c>
      <c r="J300" s="159" t="str">
        <f t="shared" si="159"/>
        <v xml:space="preserve"> </v>
      </c>
      <c r="L300" s="156" t="str">
        <f t="shared" si="175"/>
        <v xml:space="preserve"> </v>
      </c>
      <c r="M300" s="156" t="str">
        <f t="shared" si="160"/>
        <v xml:space="preserve"> </v>
      </c>
      <c r="N300" s="157" t="str">
        <f t="shared" si="176"/>
        <v xml:space="preserve"> </v>
      </c>
      <c r="O300" s="158" t="str">
        <f t="shared" si="177"/>
        <v xml:space="preserve"> </v>
      </c>
      <c r="P300" s="158" t="str">
        <f t="shared" si="161"/>
        <v xml:space="preserve"> </v>
      </c>
      <c r="Q300" s="158" t="str">
        <f t="shared" si="162"/>
        <v xml:space="preserve"> </v>
      </c>
      <c r="R300" s="158" t="str">
        <f t="shared" si="163"/>
        <v xml:space="preserve"> </v>
      </c>
      <c r="S300" s="159" t="str">
        <f t="shared" si="164"/>
        <v xml:space="preserve"> </v>
      </c>
      <c r="T300" s="159" t="str">
        <f t="shared" si="165"/>
        <v xml:space="preserve"> </v>
      </c>
      <c r="V300" s="156" t="str">
        <f t="shared" si="178"/>
        <v xml:space="preserve"> </v>
      </c>
      <c r="W300" s="156" t="str">
        <f t="shared" si="166"/>
        <v xml:space="preserve"> </v>
      </c>
      <c r="X300" s="157" t="str">
        <f t="shared" si="179"/>
        <v xml:space="preserve"> </v>
      </c>
      <c r="Y300" s="158" t="str">
        <f t="shared" si="180"/>
        <v xml:space="preserve"> </v>
      </c>
      <c r="Z300" s="158" t="str">
        <f t="shared" si="167"/>
        <v xml:space="preserve"> </v>
      </c>
      <c r="AA300" s="158" t="str">
        <f t="shared" si="168"/>
        <v xml:space="preserve"> </v>
      </c>
      <c r="AB300" s="158" t="str">
        <f t="shared" si="169"/>
        <v xml:space="preserve"> </v>
      </c>
      <c r="AC300" s="159" t="str">
        <f t="shared" si="170"/>
        <v xml:space="preserve"> </v>
      </c>
      <c r="AD300" s="159" t="str">
        <f t="shared" si="171"/>
        <v xml:space="preserve"> </v>
      </c>
    </row>
    <row r="301" spans="2:49" ht="15" customHeight="1" x14ac:dyDescent="0.25">
      <c r="B301" s="160" t="str">
        <f t="shared" si="172"/>
        <v xml:space="preserve"> </v>
      </c>
      <c r="C301" s="160" t="str">
        <f t="shared" si="154"/>
        <v xml:space="preserve"> </v>
      </c>
      <c r="D301" s="161" t="str">
        <f t="shared" si="173"/>
        <v xml:space="preserve"> </v>
      </c>
      <c r="E301" s="162" t="str">
        <f t="shared" si="174"/>
        <v xml:space="preserve"> </v>
      </c>
      <c r="F301" s="162" t="str">
        <f t="shared" si="155"/>
        <v xml:space="preserve"> </v>
      </c>
      <c r="G301" s="162" t="str">
        <f t="shared" si="156"/>
        <v xml:space="preserve"> </v>
      </c>
      <c r="H301" s="162" t="str">
        <f t="shared" si="157"/>
        <v xml:space="preserve"> </v>
      </c>
      <c r="I301" s="163" t="str">
        <f t="shared" si="158"/>
        <v xml:space="preserve"> </v>
      </c>
      <c r="J301" s="163" t="str">
        <f t="shared" si="159"/>
        <v xml:space="preserve"> </v>
      </c>
      <c r="L301" s="160" t="str">
        <f t="shared" si="175"/>
        <v xml:space="preserve"> </v>
      </c>
      <c r="M301" s="160" t="str">
        <f t="shared" si="160"/>
        <v xml:space="preserve"> </v>
      </c>
      <c r="N301" s="161" t="str">
        <f t="shared" si="176"/>
        <v xml:space="preserve"> </v>
      </c>
      <c r="O301" s="162" t="str">
        <f t="shared" si="177"/>
        <v xml:space="preserve"> </v>
      </c>
      <c r="P301" s="162" t="str">
        <f t="shared" si="161"/>
        <v xml:space="preserve"> </v>
      </c>
      <c r="Q301" s="162" t="str">
        <f t="shared" si="162"/>
        <v xml:space="preserve"> </v>
      </c>
      <c r="R301" s="162" t="str">
        <f t="shared" si="163"/>
        <v xml:space="preserve"> </v>
      </c>
      <c r="S301" s="163" t="str">
        <f t="shared" si="164"/>
        <v xml:space="preserve"> </v>
      </c>
      <c r="T301" s="163" t="str">
        <f t="shared" si="165"/>
        <v xml:space="preserve"> </v>
      </c>
      <c r="V301" s="160" t="str">
        <f t="shared" si="178"/>
        <v xml:space="preserve"> </v>
      </c>
      <c r="W301" s="160" t="str">
        <f t="shared" si="166"/>
        <v xml:space="preserve"> </v>
      </c>
      <c r="X301" s="161" t="str">
        <f t="shared" si="179"/>
        <v xml:space="preserve"> </v>
      </c>
      <c r="Y301" s="162" t="str">
        <f t="shared" si="180"/>
        <v xml:space="preserve"> </v>
      </c>
      <c r="Z301" s="162" t="str">
        <f t="shared" si="167"/>
        <v xml:space="preserve"> </v>
      </c>
      <c r="AA301" s="162" t="str">
        <f t="shared" si="168"/>
        <v xml:space="preserve"> </v>
      </c>
      <c r="AB301" s="162" t="str">
        <f t="shared" si="169"/>
        <v xml:space="preserve"> </v>
      </c>
      <c r="AC301" s="163" t="str">
        <f t="shared" si="170"/>
        <v xml:space="preserve"> </v>
      </c>
      <c r="AD301" s="163" t="str">
        <f t="shared" si="171"/>
        <v xml:space="preserve"> </v>
      </c>
    </row>
    <row r="302" spans="2:49" ht="15" customHeight="1" x14ac:dyDescent="0.25">
      <c r="B302" s="160" t="str">
        <f t="shared" si="172"/>
        <v xml:space="preserve"> </v>
      </c>
      <c r="C302" s="160" t="str">
        <f t="shared" si="154"/>
        <v xml:space="preserve"> </v>
      </c>
      <c r="D302" s="161" t="str">
        <f t="shared" si="173"/>
        <v xml:space="preserve"> </v>
      </c>
      <c r="E302" s="162" t="str">
        <f t="shared" si="174"/>
        <v xml:space="preserve"> </v>
      </c>
      <c r="F302" s="162" t="str">
        <f t="shared" si="155"/>
        <v xml:space="preserve"> </v>
      </c>
      <c r="G302" s="162" t="str">
        <f t="shared" si="156"/>
        <v xml:space="preserve"> </v>
      </c>
      <c r="H302" s="162" t="str">
        <f t="shared" si="157"/>
        <v xml:space="preserve"> </v>
      </c>
      <c r="I302" s="163" t="str">
        <f t="shared" si="158"/>
        <v xml:space="preserve"> </v>
      </c>
      <c r="J302" s="163" t="str">
        <f t="shared" si="159"/>
        <v xml:space="preserve"> </v>
      </c>
      <c r="L302" s="160" t="str">
        <f t="shared" si="175"/>
        <v xml:space="preserve"> </v>
      </c>
      <c r="M302" s="160" t="str">
        <f t="shared" si="160"/>
        <v xml:space="preserve"> </v>
      </c>
      <c r="N302" s="161" t="str">
        <f t="shared" si="176"/>
        <v xml:space="preserve"> </v>
      </c>
      <c r="O302" s="162" t="str">
        <f t="shared" si="177"/>
        <v xml:space="preserve"> </v>
      </c>
      <c r="P302" s="162" t="str">
        <f t="shared" si="161"/>
        <v xml:space="preserve"> </v>
      </c>
      <c r="Q302" s="162" t="str">
        <f t="shared" si="162"/>
        <v xml:space="preserve"> </v>
      </c>
      <c r="R302" s="162" t="str">
        <f t="shared" si="163"/>
        <v xml:space="preserve"> </v>
      </c>
      <c r="S302" s="163" t="str">
        <f t="shared" si="164"/>
        <v xml:space="preserve"> </v>
      </c>
      <c r="T302" s="163" t="str">
        <f t="shared" si="165"/>
        <v xml:space="preserve"> </v>
      </c>
      <c r="V302" s="160" t="str">
        <f t="shared" si="178"/>
        <v xml:space="preserve"> </v>
      </c>
      <c r="W302" s="160" t="str">
        <f t="shared" si="166"/>
        <v xml:space="preserve"> </v>
      </c>
      <c r="X302" s="161" t="str">
        <f t="shared" si="179"/>
        <v xml:space="preserve"> </v>
      </c>
      <c r="Y302" s="162" t="str">
        <f t="shared" si="180"/>
        <v xml:space="preserve"> </v>
      </c>
      <c r="Z302" s="162" t="str">
        <f t="shared" si="167"/>
        <v xml:space="preserve"> </v>
      </c>
      <c r="AA302" s="162" t="str">
        <f t="shared" si="168"/>
        <v xml:space="preserve"> </v>
      </c>
      <c r="AB302" s="162" t="str">
        <f t="shared" si="169"/>
        <v xml:space="preserve"> </v>
      </c>
      <c r="AC302" s="163" t="str">
        <f t="shared" si="170"/>
        <v xml:space="preserve"> </v>
      </c>
      <c r="AD302" s="163" t="str">
        <f t="shared" si="171"/>
        <v xml:space="preserve"> </v>
      </c>
      <c r="AH302" s="168"/>
      <c r="AI302" s="168"/>
      <c r="AO302" s="168"/>
      <c r="AP302" s="168"/>
      <c r="AV302" s="168"/>
      <c r="AW302" s="168"/>
    </row>
    <row r="303" spans="2:49" ht="15" customHeight="1" x14ac:dyDescent="0.25">
      <c r="B303" s="160" t="str">
        <f t="shared" si="172"/>
        <v xml:space="preserve"> </v>
      </c>
      <c r="C303" s="160" t="str">
        <f t="shared" si="154"/>
        <v xml:space="preserve"> </v>
      </c>
      <c r="D303" s="161" t="str">
        <f t="shared" si="173"/>
        <v xml:space="preserve"> </v>
      </c>
      <c r="E303" s="162" t="str">
        <f t="shared" si="174"/>
        <v xml:space="preserve"> </v>
      </c>
      <c r="F303" s="162" t="str">
        <f t="shared" si="155"/>
        <v xml:space="preserve"> </v>
      </c>
      <c r="G303" s="162" t="str">
        <f t="shared" si="156"/>
        <v xml:space="preserve"> </v>
      </c>
      <c r="H303" s="162" t="str">
        <f t="shared" si="157"/>
        <v xml:space="preserve"> </v>
      </c>
      <c r="I303" s="163" t="str">
        <f t="shared" si="158"/>
        <v xml:space="preserve"> </v>
      </c>
      <c r="J303" s="163" t="str">
        <f t="shared" si="159"/>
        <v xml:space="preserve"> </v>
      </c>
      <c r="L303" s="160" t="str">
        <f t="shared" si="175"/>
        <v xml:space="preserve"> </v>
      </c>
      <c r="M303" s="160" t="str">
        <f t="shared" si="160"/>
        <v xml:space="preserve"> </v>
      </c>
      <c r="N303" s="161" t="str">
        <f t="shared" si="176"/>
        <v xml:space="preserve"> </v>
      </c>
      <c r="O303" s="162" t="str">
        <f t="shared" si="177"/>
        <v xml:space="preserve"> </v>
      </c>
      <c r="P303" s="162" t="str">
        <f t="shared" si="161"/>
        <v xml:space="preserve"> </v>
      </c>
      <c r="Q303" s="162" t="str">
        <f t="shared" si="162"/>
        <v xml:space="preserve"> </v>
      </c>
      <c r="R303" s="162" t="str">
        <f t="shared" si="163"/>
        <v xml:space="preserve"> </v>
      </c>
      <c r="S303" s="163" t="str">
        <f t="shared" si="164"/>
        <v xml:space="preserve"> </v>
      </c>
      <c r="T303" s="163" t="str">
        <f t="shared" si="165"/>
        <v xml:space="preserve"> </v>
      </c>
      <c r="V303" s="160" t="str">
        <f t="shared" si="178"/>
        <v xml:space="preserve"> </v>
      </c>
      <c r="W303" s="160" t="str">
        <f t="shared" si="166"/>
        <v xml:space="preserve"> </v>
      </c>
      <c r="X303" s="161" t="str">
        <f t="shared" si="179"/>
        <v xml:space="preserve"> </v>
      </c>
      <c r="Y303" s="162" t="str">
        <f t="shared" si="180"/>
        <v xml:space="preserve"> </v>
      </c>
      <c r="Z303" s="162" t="str">
        <f t="shared" si="167"/>
        <v xml:space="preserve"> </v>
      </c>
      <c r="AA303" s="162" t="str">
        <f t="shared" si="168"/>
        <v xml:space="preserve"> </v>
      </c>
      <c r="AB303" s="162" t="str">
        <f t="shared" si="169"/>
        <v xml:space="preserve"> </v>
      </c>
      <c r="AC303" s="163" t="str">
        <f t="shared" si="170"/>
        <v xml:space="preserve"> </v>
      </c>
      <c r="AD303" s="163" t="str">
        <f t="shared" si="171"/>
        <v xml:space="preserve"> </v>
      </c>
    </row>
    <row r="304" spans="2:49" ht="15" customHeight="1" x14ac:dyDescent="0.25">
      <c r="B304" s="164" t="str">
        <f t="shared" si="172"/>
        <v xml:space="preserve"> </v>
      </c>
      <c r="C304" s="164" t="str">
        <f t="shared" si="154"/>
        <v xml:space="preserve"> </v>
      </c>
      <c r="D304" s="165" t="str">
        <f t="shared" si="173"/>
        <v xml:space="preserve"> </v>
      </c>
      <c r="E304" s="166" t="str">
        <f t="shared" si="174"/>
        <v xml:space="preserve"> </v>
      </c>
      <c r="F304" s="166" t="str">
        <f t="shared" si="155"/>
        <v xml:space="preserve"> </v>
      </c>
      <c r="G304" s="166" t="str">
        <f t="shared" si="156"/>
        <v xml:space="preserve"> </v>
      </c>
      <c r="H304" s="166" t="str">
        <f t="shared" si="157"/>
        <v xml:space="preserve"> </v>
      </c>
      <c r="I304" s="167" t="str">
        <f t="shared" si="158"/>
        <v xml:space="preserve"> </v>
      </c>
      <c r="J304" s="167" t="str">
        <f t="shared" si="159"/>
        <v xml:space="preserve"> </v>
      </c>
      <c r="L304" s="164" t="str">
        <f t="shared" si="175"/>
        <v xml:space="preserve"> </v>
      </c>
      <c r="M304" s="164" t="str">
        <f t="shared" si="160"/>
        <v xml:space="preserve"> </v>
      </c>
      <c r="N304" s="165" t="str">
        <f t="shared" si="176"/>
        <v xml:space="preserve"> </v>
      </c>
      <c r="O304" s="166" t="str">
        <f t="shared" si="177"/>
        <v xml:space="preserve"> </v>
      </c>
      <c r="P304" s="166" t="str">
        <f t="shared" si="161"/>
        <v xml:space="preserve"> </v>
      </c>
      <c r="Q304" s="166" t="str">
        <f t="shared" si="162"/>
        <v xml:space="preserve"> </v>
      </c>
      <c r="R304" s="166" t="str">
        <f t="shared" si="163"/>
        <v xml:space="preserve"> </v>
      </c>
      <c r="S304" s="167" t="str">
        <f t="shared" si="164"/>
        <v xml:space="preserve"> </v>
      </c>
      <c r="T304" s="167" t="str">
        <f t="shared" si="165"/>
        <v xml:space="preserve"> </v>
      </c>
      <c r="V304" s="164" t="str">
        <f t="shared" si="178"/>
        <v xml:space="preserve"> </v>
      </c>
      <c r="W304" s="164" t="str">
        <f t="shared" si="166"/>
        <v xml:space="preserve"> </v>
      </c>
      <c r="X304" s="165" t="str">
        <f t="shared" si="179"/>
        <v xml:space="preserve"> </v>
      </c>
      <c r="Y304" s="166" t="str">
        <f t="shared" si="180"/>
        <v xml:space="preserve"> </v>
      </c>
      <c r="Z304" s="166" t="str">
        <f t="shared" si="167"/>
        <v xml:space="preserve"> </v>
      </c>
      <c r="AA304" s="166" t="str">
        <f t="shared" si="168"/>
        <v xml:space="preserve"> </v>
      </c>
      <c r="AB304" s="166" t="str">
        <f t="shared" si="169"/>
        <v xml:space="preserve"> </v>
      </c>
      <c r="AC304" s="167" t="str">
        <f t="shared" si="170"/>
        <v xml:space="preserve"> </v>
      </c>
      <c r="AD304" s="167" t="str">
        <f t="shared" si="171"/>
        <v xml:space="preserve"> </v>
      </c>
      <c r="AH304" s="149" t="str">
        <f>+IF(AH303&gt;0,10,"")</f>
        <v/>
      </c>
      <c r="AO304" s="149" t="str">
        <f>+IF(AO303&gt;0,10,"")</f>
        <v/>
      </c>
      <c r="AV304" s="149" t="str">
        <f>+IF(AV303&gt;0,10,"")</f>
        <v/>
      </c>
    </row>
    <row r="305" spans="2:49" ht="15" customHeight="1" x14ac:dyDescent="0.25">
      <c r="B305" s="156" t="str">
        <f t="shared" si="172"/>
        <v xml:space="preserve"> </v>
      </c>
      <c r="C305" s="156" t="str">
        <f t="shared" si="154"/>
        <v xml:space="preserve"> </v>
      </c>
      <c r="D305" s="157" t="str">
        <f t="shared" si="173"/>
        <v xml:space="preserve"> </v>
      </c>
      <c r="E305" s="158" t="str">
        <f t="shared" si="174"/>
        <v xml:space="preserve"> </v>
      </c>
      <c r="F305" s="158" t="str">
        <f t="shared" si="155"/>
        <v xml:space="preserve"> </v>
      </c>
      <c r="G305" s="158" t="str">
        <f t="shared" si="156"/>
        <v xml:space="preserve"> </v>
      </c>
      <c r="H305" s="158" t="str">
        <f t="shared" si="157"/>
        <v xml:space="preserve"> </v>
      </c>
      <c r="I305" s="159" t="str">
        <f t="shared" si="158"/>
        <v xml:space="preserve"> </v>
      </c>
      <c r="J305" s="159" t="str">
        <f t="shared" si="159"/>
        <v xml:space="preserve"> </v>
      </c>
      <c r="L305" s="156" t="str">
        <f t="shared" si="175"/>
        <v xml:space="preserve"> </v>
      </c>
      <c r="M305" s="156" t="str">
        <f t="shared" si="160"/>
        <v xml:space="preserve"> </v>
      </c>
      <c r="N305" s="157" t="str">
        <f t="shared" si="176"/>
        <v xml:space="preserve"> </v>
      </c>
      <c r="O305" s="158" t="str">
        <f t="shared" si="177"/>
        <v xml:space="preserve"> </v>
      </c>
      <c r="P305" s="158" t="str">
        <f t="shared" si="161"/>
        <v xml:space="preserve"> </v>
      </c>
      <c r="Q305" s="158" t="str">
        <f t="shared" si="162"/>
        <v xml:space="preserve"> </v>
      </c>
      <c r="R305" s="158" t="str">
        <f t="shared" si="163"/>
        <v xml:space="preserve"> </v>
      </c>
      <c r="S305" s="159" t="str">
        <f t="shared" si="164"/>
        <v xml:space="preserve"> </v>
      </c>
      <c r="T305" s="159" t="str">
        <f t="shared" si="165"/>
        <v xml:space="preserve"> </v>
      </c>
      <c r="V305" s="156" t="str">
        <f t="shared" si="178"/>
        <v xml:space="preserve"> </v>
      </c>
      <c r="W305" s="156" t="str">
        <f t="shared" si="166"/>
        <v xml:space="preserve"> </v>
      </c>
      <c r="X305" s="157" t="str">
        <f t="shared" si="179"/>
        <v xml:space="preserve"> </v>
      </c>
      <c r="Y305" s="158" t="str">
        <f t="shared" si="180"/>
        <v xml:space="preserve"> </v>
      </c>
      <c r="Z305" s="158" t="str">
        <f t="shared" si="167"/>
        <v xml:space="preserve"> </v>
      </c>
      <c r="AA305" s="158" t="str">
        <f t="shared" si="168"/>
        <v xml:space="preserve"> </v>
      </c>
      <c r="AB305" s="158" t="str">
        <f t="shared" si="169"/>
        <v xml:space="preserve"> </v>
      </c>
      <c r="AC305" s="159" t="str">
        <f t="shared" si="170"/>
        <v xml:space="preserve"> </v>
      </c>
      <c r="AD305" s="159" t="str">
        <f t="shared" si="171"/>
        <v xml:space="preserve"> </v>
      </c>
    </row>
    <row r="306" spans="2:49" ht="15" customHeight="1" x14ac:dyDescent="0.25">
      <c r="B306" s="160" t="str">
        <f t="shared" si="172"/>
        <v xml:space="preserve"> </v>
      </c>
      <c r="C306" s="160" t="str">
        <f t="shared" si="154"/>
        <v xml:space="preserve"> </v>
      </c>
      <c r="D306" s="161" t="str">
        <f t="shared" si="173"/>
        <v xml:space="preserve"> </v>
      </c>
      <c r="E306" s="162" t="str">
        <f t="shared" si="174"/>
        <v xml:space="preserve"> </v>
      </c>
      <c r="F306" s="162" t="str">
        <f t="shared" si="155"/>
        <v xml:space="preserve"> </v>
      </c>
      <c r="G306" s="162" t="str">
        <f t="shared" si="156"/>
        <v xml:space="preserve"> </v>
      </c>
      <c r="H306" s="162" t="str">
        <f t="shared" si="157"/>
        <v xml:space="preserve"> </v>
      </c>
      <c r="I306" s="163" t="str">
        <f t="shared" si="158"/>
        <v xml:space="preserve"> </v>
      </c>
      <c r="J306" s="163" t="str">
        <f t="shared" si="159"/>
        <v xml:space="preserve"> </v>
      </c>
      <c r="L306" s="160" t="str">
        <f t="shared" si="175"/>
        <v xml:space="preserve"> </v>
      </c>
      <c r="M306" s="160" t="str">
        <f t="shared" si="160"/>
        <v xml:space="preserve"> </v>
      </c>
      <c r="N306" s="161" t="str">
        <f t="shared" si="176"/>
        <v xml:space="preserve"> </v>
      </c>
      <c r="O306" s="162" t="str">
        <f t="shared" si="177"/>
        <v xml:space="preserve"> </v>
      </c>
      <c r="P306" s="162" t="str">
        <f t="shared" si="161"/>
        <v xml:space="preserve"> </v>
      </c>
      <c r="Q306" s="162" t="str">
        <f t="shared" si="162"/>
        <v xml:space="preserve"> </v>
      </c>
      <c r="R306" s="162" t="str">
        <f t="shared" si="163"/>
        <v xml:space="preserve"> </v>
      </c>
      <c r="S306" s="163" t="str">
        <f t="shared" si="164"/>
        <v xml:space="preserve"> </v>
      </c>
      <c r="T306" s="163" t="str">
        <f t="shared" si="165"/>
        <v xml:space="preserve"> </v>
      </c>
      <c r="V306" s="160" t="str">
        <f t="shared" si="178"/>
        <v xml:space="preserve"> </v>
      </c>
      <c r="W306" s="160" t="str">
        <f t="shared" si="166"/>
        <v xml:space="preserve"> </v>
      </c>
      <c r="X306" s="161" t="str">
        <f t="shared" si="179"/>
        <v xml:space="preserve"> </v>
      </c>
      <c r="Y306" s="162" t="str">
        <f t="shared" si="180"/>
        <v xml:space="preserve"> </v>
      </c>
      <c r="Z306" s="162" t="str">
        <f t="shared" si="167"/>
        <v xml:space="preserve"> </v>
      </c>
      <c r="AA306" s="162" t="str">
        <f t="shared" si="168"/>
        <v xml:space="preserve"> </v>
      </c>
      <c r="AB306" s="162" t="str">
        <f t="shared" si="169"/>
        <v xml:space="preserve"> </v>
      </c>
      <c r="AC306" s="163" t="str">
        <f t="shared" si="170"/>
        <v xml:space="preserve"> </v>
      </c>
      <c r="AD306" s="163" t="str">
        <f t="shared" si="171"/>
        <v xml:space="preserve"> </v>
      </c>
    </row>
    <row r="307" spans="2:49" ht="15" customHeight="1" x14ac:dyDescent="0.25">
      <c r="B307" s="160" t="str">
        <f t="shared" si="172"/>
        <v xml:space="preserve"> </v>
      </c>
      <c r="C307" s="160" t="str">
        <f t="shared" si="154"/>
        <v xml:space="preserve"> </v>
      </c>
      <c r="D307" s="161" t="str">
        <f t="shared" si="173"/>
        <v xml:space="preserve"> </v>
      </c>
      <c r="E307" s="162" t="str">
        <f t="shared" si="174"/>
        <v xml:space="preserve"> </v>
      </c>
      <c r="F307" s="162" t="str">
        <f t="shared" si="155"/>
        <v xml:space="preserve"> </v>
      </c>
      <c r="G307" s="162" t="str">
        <f t="shared" si="156"/>
        <v xml:space="preserve"> </v>
      </c>
      <c r="H307" s="162" t="str">
        <f t="shared" si="157"/>
        <v xml:space="preserve"> </v>
      </c>
      <c r="I307" s="163" t="str">
        <f t="shared" si="158"/>
        <v xml:space="preserve"> </v>
      </c>
      <c r="J307" s="163" t="str">
        <f t="shared" si="159"/>
        <v xml:space="preserve"> </v>
      </c>
      <c r="L307" s="160" t="str">
        <f t="shared" si="175"/>
        <v xml:space="preserve"> </v>
      </c>
      <c r="M307" s="160" t="str">
        <f t="shared" si="160"/>
        <v xml:space="preserve"> </v>
      </c>
      <c r="N307" s="161" t="str">
        <f t="shared" si="176"/>
        <v xml:space="preserve"> </v>
      </c>
      <c r="O307" s="162" t="str">
        <f t="shared" si="177"/>
        <v xml:space="preserve"> </v>
      </c>
      <c r="P307" s="162" t="str">
        <f t="shared" si="161"/>
        <v xml:space="preserve"> </v>
      </c>
      <c r="Q307" s="162" t="str">
        <f t="shared" si="162"/>
        <v xml:space="preserve"> </v>
      </c>
      <c r="R307" s="162" t="str">
        <f t="shared" si="163"/>
        <v xml:space="preserve"> </v>
      </c>
      <c r="S307" s="163" t="str">
        <f t="shared" si="164"/>
        <v xml:space="preserve"> </v>
      </c>
      <c r="T307" s="163" t="str">
        <f t="shared" si="165"/>
        <v xml:space="preserve"> </v>
      </c>
      <c r="V307" s="160" t="str">
        <f t="shared" si="178"/>
        <v xml:space="preserve"> </v>
      </c>
      <c r="W307" s="160" t="str">
        <f t="shared" si="166"/>
        <v xml:space="preserve"> </v>
      </c>
      <c r="X307" s="161" t="str">
        <f t="shared" si="179"/>
        <v xml:space="preserve"> </v>
      </c>
      <c r="Y307" s="162" t="str">
        <f t="shared" si="180"/>
        <v xml:space="preserve"> </v>
      </c>
      <c r="Z307" s="162" t="str">
        <f t="shared" si="167"/>
        <v xml:space="preserve"> </v>
      </c>
      <c r="AA307" s="162" t="str">
        <f t="shared" si="168"/>
        <v xml:space="preserve"> </v>
      </c>
      <c r="AB307" s="162" t="str">
        <f t="shared" si="169"/>
        <v xml:space="preserve"> </v>
      </c>
      <c r="AC307" s="163" t="str">
        <f t="shared" si="170"/>
        <v xml:space="preserve"> </v>
      </c>
      <c r="AD307" s="163" t="str">
        <f t="shared" si="171"/>
        <v xml:space="preserve"> </v>
      </c>
      <c r="AH307" s="168"/>
      <c r="AI307" s="168"/>
      <c r="AO307" s="168"/>
      <c r="AP307" s="168"/>
      <c r="AV307" s="168"/>
      <c r="AW307" s="168"/>
    </row>
    <row r="308" spans="2:49" ht="15" customHeight="1" x14ac:dyDescent="0.25">
      <c r="B308" s="160" t="str">
        <f t="shared" si="172"/>
        <v xml:space="preserve"> </v>
      </c>
      <c r="C308" s="160" t="str">
        <f t="shared" si="154"/>
        <v xml:space="preserve"> </v>
      </c>
      <c r="D308" s="161" t="str">
        <f t="shared" si="173"/>
        <v xml:space="preserve"> </v>
      </c>
      <c r="E308" s="162" t="str">
        <f t="shared" si="174"/>
        <v xml:space="preserve"> </v>
      </c>
      <c r="F308" s="162" t="str">
        <f t="shared" si="155"/>
        <v xml:space="preserve"> </v>
      </c>
      <c r="G308" s="162" t="str">
        <f t="shared" si="156"/>
        <v xml:space="preserve"> </v>
      </c>
      <c r="H308" s="162" t="str">
        <f t="shared" si="157"/>
        <v xml:space="preserve"> </v>
      </c>
      <c r="I308" s="163" t="str">
        <f t="shared" si="158"/>
        <v xml:space="preserve"> </v>
      </c>
      <c r="J308" s="163" t="str">
        <f t="shared" si="159"/>
        <v xml:space="preserve"> </v>
      </c>
      <c r="L308" s="160" t="str">
        <f t="shared" si="175"/>
        <v xml:space="preserve"> </v>
      </c>
      <c r="M308" s="160" t="str">
        <f t="shared" si="160"/>
        <v xml:space="preserve"> </v>
      </c>
      <c r="N308" s="161" t="str">
        <f t="shared" si="176"/>
        <v xml:space="preserve"> </v>
      </c>
      <c r="O308" s="162" t="str">
        <f t="shared" si="177"/>
        <v xml:space="preserve"> </v>
      </c>
      <c r="P308" s="162" t="str">
        <f t="shared" si="161"/>
        <v xml:space="preserve"> </v>
      </c>
      <c r="Q308" s="162" t="str">
        <f t="shared" si="162"/>
        <v xml:space="preserve"> </v>
      </c>
      <c r="R308" s="162" t="str">
        <f t="shared" si="163"/>
        <v xml:space="preserve"> </v>
      </c>
      <c r="S308" s="163" t="str">
        <f t="shared" si="164"/>
        <v xml:space="preserve"> </v>
      </c>
      <c r="T308" s="163" t="str">
        <f t="shared" si="165"/>
        <v xml:space="preserve"> </v>
      </c>
      <c r="V308" s="160" t="str">
        <f t="shared" si="178"/>
        <v xml:space="preserve"> </v>
      </c>
      <c r="W308" s="160" t="str">
        <f t="shared" si="166"/>
        <v xml:space="preserve"> </v>
      </c>
      <c r="X308" s="161" t="str">
        <f t="shared" si="179"/>
        <v xml:space="preserve"> </v>
      </c>
      <c r="Y308" s="162" t="str">
        <f t="shared" si="180"/>
        <v xml:space="preserve"> </v>
      </c>
      <c r="Z308" s="162" t="str">
        <f t="shared" si="167"/>
        <v xml:space="preserve"> </v>
      </c>
      <c r="AA308" s="162" t="str">
        <f t="shared" si="168"/>
        <v xml:space="preserve"> </v>
      </c>
      <c r="AB308" s="162" t="str">
        <f t="shared" si="169"/>
        <v xml:space="preserve"> </v>
      </c>
      <c r="AC308" s="163" t="str">
        <f t="shared" si="170"/>
        <v xml:space="preserve"> </v>
      </c>
      <c r="AD308" s="163" t="str">
        <f t="shared" si="171"/>
        <v xml:space="preserve"> </v>
      </c>
    </row>
    <row r="309" spans="2:49" ht="15" customHeight="1" x14ac:dyDescent="0.25">
      <c r="B309" s="164" t="str">
        <f t="shared" si="172"/>
        <v xml:space="preserve"> </v>
      </c>
      <c r="C309" s="164" t="str">
        <f t="shared" si="154"/>
        <v xml:space="preserve"> </v>
      </c>
      <c r="D309" s="165" t="str">
        <f t="shared" si="173"/>
        <v xml:space="preserve"> </v>
      </c>
      <c r="E309" s="166" t="str">
        <f t="shared" si="174"/>
        <v xml:space="preserve"> </v>
      </c>
      <c r="F309" s="166" t="str">
        <f t="shared" si="155"/>
        <v xml:space="preserve"> </v>
      </c>
      <c r="G309" s="166" t="str">
        <f t="shared" si="156"/>
        <v xml:space="preserve"> </v>
      </c>
      <c r="H309" s="166" t="str">
        <f t="shared" si="157"/>
        <v xml:space="preserve"> </v>
      </c>
      <c r="I309" s="167" t="str">
        <f t="shared" si="158"/>
        <v xml:space="preserve"> </v>
      </c>
      <c r="J309" s="167" t="str">
        <f t="shared" si="159"/>
        <v xml:space="preserve"> </v>
      </c>
      <c r="L309" s="164" t="str">
        <f t="shared" si="175"/>
        <v xml:space="preserve"> </v>
      </c>
      <c r="M309" s="164" t="str">
        <f t="shared" si="160"/>
        <v xml:space="preserve"> </v>
      </c>
      <c r="N309" s="165" t="str">
        <f t="shared" si="176"/>
        <v xml:space="preserve"> </v>
      </c>
      <c r="O309" s="166" t="str">
        <f t="shared" si="177"/>
        <v xml:space="preserve"> </v>
      </c>
      <c r="P309" s="166" t="str">
        <f t="shared" si="161"/>
        <v xml:space="preserve"> </v>
      </c>
      <c r="Q309" s="166" t="str">
        <f t="shared" si="162"/>
        <v xml:space="preserve"> </v>
      </c>
      <c r="R309" s="166" t="str">
        <f t="shared" si="163"/>
        <v xml:space="preserve"> </v>
      </c>
      <c r="S309" s="167" t="str">
        <f t="shared" si="164"/>
        <v xml:space="preserve"> </v>
      </c>
      <c r="T309" s="167" t="str">
        <f t="shared" si="165"/>
        <v xml:space="preserve"> </v>
      </c>
      <c r="V309" s="164" t="str">
        <f t="shared" si="178"/>
        <v xml:space="preserve"> </v>
      </c>
      <c r="W309" s="164" t="str">
        <f t="shared" si="166"/>
        <v xml:space="preserve"> </v>
      </c>
      <c r="X309" s="165" t="str">
        <f t="shared" si="179"/>
        <v xml:space="preserve"> </v>
      </c>
      <c r="Y309" s="166" t="str">
        <f t="shared" si="180"/>
        <v xml:space="preserve"> </v>
      </c>
      <c r="Z309" s="166" t="str">
        <f t="shared" si="167"/>
        <v xml:space="preserve"> </v>
      </c>
      <c r="AA309" s="166" t="str">
        <f t="shared" si="168"/>
        <v xml:space="preserve"> </v>
      </c>
      <c r="AB309" s="166" t="str">
        <f t="shared" si="169"/>
        <v xml:space="preserve"> </v>
      </c>
      <c r="AC309" s="167" t="str">
        <f t="shared" si="170"/>
        <v xml:space="preserve"> </v>
      </c>
      <c r="AD309" s="167" t="str">
        <f t="shared" si="171"/>
        <v xml:space="preserve"> </v>
      </c>
      <c r="AH309" s="149" t="str">
        <f>+IF(AH308&gt;0,10,"")</f>
        <v/>
      </c>
      <c r="AO309" s="149" t="str">
        <f>+IF(AO308&gt;0,10,"")</f>
        <v/>
      </c>
      <c r="AV309" s="149" t="str">
        <f>+IF(AV308&gt;0,10,"")</f>
        <v/>
      </c>
    </row>
    <row r="310" spans="2:49" ht="15" customHeight="1" x14ac:dyDescent="0.25">
      <c r="B310" s="156" t="str">
        <f t="shared" si="172"/>
        <v xml:space="preserve"> </v>
      </c>
      <c r="C310" s="156" t="str">
        <f t="shared" si="154"/>
        <v xml:space="preserve"> </v>
      </c>
      <c r="D310" s="157" t="str">
        <f t="shared" si="173"/>
        <v xml:space="preserve"> </v>
      </c>
      <c r="E310" s="158" t="str">
        <f t="shared" si="174"/>
        <v xml:space="preserve"> </v>
      </c>
      <c r="F310" s="158" t="str">
        <f t="shared" si="155"/>
        <v xml:space="preserve"> </v>
      </c>
      <c r="G310" s="158" t="str">
        <f t="shared" si="156"/>
        <v xml:space="preserve"> </v>
      </c>
      <c r="H310" s="158" t="str">
        <f t="shared" si="157"/>
        <v xml:space="preserve"> </v>
      </c>
      <c r="I310" s="159" t="str">
        <f t="shared" si="158"/>
        <v xml:space="preserve"> </v>
      </c>
      <c r="J310" s="159" t="str">
        <f t="shared" si="159"/>
        <v xml:space="preserve"> </v>
      </c>
      <c r="L310" s="156" t="str">
        <f t="shared" si="175"/>
        <v xml:space="preserve"> </v>
      </c>
      <c r="M310" s="156" t="str">
        <f t="shared" si="160"/>
        <v xml:space="preserve"> </v>
      </c>
      <c r="N310" s="157" t="str">
        <f t="shared" si="176"/>
        <v xml:space="preserve"> </v>
      </c>
      <c r="O310" s="158" t="str">
        <f t="shared" si="177"/>
        <v xml:space="preserve"> </v>
      </c>
      <c r="P310" s="158" t="str">
        <f t="shared" si="161"/>
        <v xml:space="preserve"> </v>
      </c>
      <c r="Q310" s="158" t="str">
        <f t="shared" si="162"/>
        <v xml:space="preserve"> </v>
      </c>
      <c r="R310" s="158" t="str">
        <f t="shared" si="163"/>
        <v xml:space="preserve"> </v>
      </c>
      <c r="S310" s="159" t="str">
        <f t="shared" si="164"/>
        <v xml:space="preserve"> </v>
      </c>
      <c r="T310" s="159" t="str">
        <f t="shared" si="165"/>
        <v xml:space="preserve"> </v>
      </c>
      <c r="V310" s="156" t="str">
        <f t="shared" si="178"/>
        <v xml:space="preserve"> </v>
      </c>
      <c r="W310" s="156" t="str">
        <f t="shared" si="166"/>
        <v xml:space="preserve"> </v>
      </c>
      <c r="X310" s="157" t="str">
        <f t="shared" si="179"/>
        <v xml:space="preserve"> </v>
      </c>
      <c r="Y310" s="158" t="str">
        <f t="shared" si="180"/>
        <v xml:space="preserve"> </v>
      </c>
      <c r="Z310" s="158" t="str">
        <f t="shared" si="167"/>
        <v xml:space="preserve"> </v>
      </c>
      <c r="AA310" s="158" t="str">
        <f t="shared" si="168"/>
        <v xml:space="preserve"> </v>
      </c>
      <c r="AB310" s="158" t="str">
        <f t="shared" si="169"/>
        <v xml:space="preserve"> </v>
      </c>
      <c r="AC310" s="159" t="str">
        <f t="shared" si="170"/>
        <v xml:space="preserve"> </v>
      </c>
      <c r="AD310" s="159" t="str">
        <f t="shared" si="171"/>
        <v xml:space="preserve"> </v>
      </c>
    </row>
    <row r="311" spans="2:49" ht="15" customHeight="1" x14ac:dyDescent="0.25">
      <c r="B311" s="160" t="str">
        <f t="shared" si="172"/>
        <v xml:space="preserve"> </v>
      </c>
      <c r="C311" s="160" t="str">
        <f t="shared" si="154"/>
        <v xml:space="preserve"> </v>
      </c>
      <c r="D311" s="161" t="str">
        <f t="shared" si="173"/>
        <v xml:space="preserve"> </v>
      </c>
      <c r="E311" s="162" t="str">
        <f t="shared" si="174"/>
        <v xml:space="preserve"> </v>
      </c>
      <c r="F311" s="162" t="str">
        <f t="shared" si="155"/>
        <v xml:space="preserve"> </v>
      </c>
      <c r="G311" s="162" t="str">
        <f t="shared" si="156"/>
        <v xml:space="preserve"> </v>
      </c>
      <c r="H311" s="162" t="str">
        <f t="shared" si="157"/>
        <v xml:space="preserve"> </v>
      </c>
      <c r="I311" s="163" t="str">
        <f t="shared" si="158"/>
        <v xml:space="preserve"> </v>
      </c>
      <c r="J311" s="163" t="str">
        <f t="shared" si="159"/>
        <v xml:space="preserve"> </v>
      </c>
      <c r="L311" s="160" t="str">
        <f t="shared" si="175"/>
        <v xml:space="preserve"> </v>
      </c>
      <c r="M311" s="160" t="str">
        <f t="shared" si="160"/>
        <v xml:space="preserve"> </v>
      </c>
      <c r="N311" s="161" t="str">
        <f t="shared" si="176"/>
        <v xml:space="preserve"> </v>
      </c>
      <c r="O311" s="162" t="str">
        <f t="shared" si="177"/>
        <v xml:space="preserve"> </v>
      </c>
      <c r="P311" s="162" t="str">
        <f t="shared" si="161"/>
        <v xml:space="preserve"> </v>
      </c>
      <c r="Q311" s="162" t="str">
        <f t="shared" si="162"/>
        <v xml:space="preserve"> </v>
      </c>
      <c r="R311" s="162" t="str">
        <f t="shared" si="163"/>
        <v xml:space="preserve"> </v>
      </c>
      <c r="S311" s="163" t="str">
        <f t="shared" si="164"/>
        <v xml:space="preserve"> </v>
      </c>
      <c r="T311" s="163" t="str">
        <f t="shared" si="165"/>
        <v xml:space="preserve"> </v>
      </c>
      <c r="V311" s="160" t="str">
        <f t="shared" si="178"/>
        <v xml:space="preserve"> </v>
      </c>
      <c r="W311" s="160" t="str">
        <f t="shared" si="166"/>
        <v xml:space="preserve"> </v>
      </c>
      <c r="X311" s="161" t="str">
        <f t="shared" si="179"/>
        <v xml:space="preserve"> </v>
      </c>
      <c r="Y311" s="162" t="str">
        <f t="shared" si="180"/>
        <v xml:space="preserve"> </v>
      </c>
      <c r="Z311" s="162" t="str">
        <f t="shared" si="167"/>
        <v xml:space="preserve"> </v>
      </c>
      <c r="AA311" s="162" t="str">
        <f t="shared" si="168"/>
        <v xml:space="preserve"> </v>
      </c>
      <c r="AB311" s="162" t="str">
        <f t="shared" si="169"/>
        <v xml:space="preserve"> </v>
      </c>
      <c r="AC311" s="163" t="str">
        <f t="shared" si="170"/>
        <v xml:space="preserve"> </v>
      </c>
      <c r="AD311" s="163" t="str">
        <f t="shared" si="171"/>
        <v xml:space="preserve"> </v>
      </c>
    </row>
    <row r="312" spans="2:49" ht="15" customHeight="1" x14ac:dyDescent="0.25">
      <c r="B312" s="160" t="str">
        <f t="shared" si="172"/>
        <v xml:space="preserve"> </v>
      </c>
      <c r="C312" s="160" t="str">
        <f t="shared" si="154"/>
        <v xml:space="preserve"> </v>
      </c>
      <c r="D312" s="161" t="str">
        <f t="shared" si="173"/>
        <v xml:space="preserve"> </v>
      </c>
      <c r="E312" s="162" t="str">
        <f t="shared" si="174"/>
        <v xml:space="preserve"> </v>
      </c>
      <c r="F312" s="162" t="str">
        <f t="shared" si="155"/>
        <v xml:space="preserve"> </v>
      </c>
      <c r="G312" s="162" t="str">
        <f t="shared" si="156"/>
        <v xml:space="preserve"> </v>
      </c>
      <c r="H312" s="162" t="str">
        <f t="shared" si="157"/>
        <v xml:space="preserve"> </v>
      </c>
      <c r="I312" s="163" t="str">
        <f t="shared" si="158"/>
        <v xml:space="preserve"> </v>
      </c>
      <c r="J312" s="163" t="str">
        <f t="shared" si="159"/>
        <v xml:space="preserve"> </v>
      </c>
      <c r="L312" s="160" t="str">
        <f t="shared" si="175"/>
        <v xml:space="preserve"> </v>
      </c>
      <c r="M312" s="160" t="str">
        <f t="shared" si="160"/>
        <v xml:space="preserve"> </v>
      </c>
      <c r="N312" s="161" t="str">
        <f t="shared" si="176"/>
        <v xml:space="preserve"> </v>
      </c>
      <c r="O312" s="162" t="str">
        <f t="shared" si="177"/>
        <v xml:space="preserve"> </v>
      </c>
      <c r="P312" s="162" t="str">
        <f t="shared" si="161"/>
        <v xml:space="preserve"> </v>
      </c>
      <c r="Q312" s="162" t="str">
        <f t="shared" si="162"/>
        <v xml:space="preserve"> </v>
      </c>
      <c r="R312" s="162" t="str">
        <f t="shared" si="163"/>
        <v xml:space="preserve"> </v>
      </c>
      <c r="S312" s="163" t="str">
        <f t="shared" si="164"/>
        <v xml:space="preserve"> </v>
      </c>
      <c r="T312" s="163" t="str">
        <f t="shared" si="165"/>
        <v xml:space="preserve"> </v>
      </c>
      <c r="V312" s="160" t="str">
        <f t="shared" si="178"/>
        <v xml:space="preserve"> </v>
      </c>
      <c r="W312" s="160" t="str">
        <f t="shared" si="166"/>
        <v xml:space="preserve"> </v>
      </c>
      <c r="X312" s="161" t="str">
        <f t="shared" si="179"/>
        <v xml:space="preserve"> </v>
      </c>
      <c r="Y312" s="162" t="str">
        <f t="shared" si="180"/>
        <v xml:space="preserve"> </v>
      </c>
      <c r="Z312" s="162" t="str">
        <f t="shared" si="167"/>
        <v xml:space="preserve"> </v>
      </c>
      <c r="AA312" s="162" t="str">
        <f t="shared" si="168"/>
        <v xml:space="preserve"> </v>
      </c>
      <c r="AB312" s="162" t="str">
        <f t="shared" si="169"/>
        <v xml:space="preserve"> </v>
      </c>
      <c r="AC312" s="163" t="str">
        <f t="shared" si="170"/>
        <v xml:space="preserve"> </v>
      </c>
      <c r="AD312" s="163" t="str">
        <f t="shared" si="171"/>
        <v xml:space="preserve"> </v>
      </c>
      <c r="AH312" s="168"/>
      <c r="AI312" s="168"/>
      <c r="AO312" s="168"/>
      <c r="AP312" s="168"/>
      <c r="AV312" s="168"/>
      <c r="AW312" s="168"/>
    </row>
    <row r="313" spans="2:49" ht="15" customHeight="1" x14ac:dyDescent="0.25">
      <c r="B313" s="160" t="str">
        <f t="shared" si="172"/>
        <v xml:space="preserve"> </v>
      </c>
      <c r="C313" s="160" t="str">
        <f t="shared" si="154"/>
        <v xml:space="preserve"> </v>
      </c>
      <c r="D313" s="161" t="str">
        <f t="shared" si="173"/>
        <v xml:space="preserve"> </v>
      </c>
      <c r="E313" s="162" t="str">
        <f t="shared" si="174"/>
        <v xml:space="preserve"> </v>
      </c>
      <c r="F313" s="162" t="str">
        <f t="shared" si="155"/>
        <v xml:space="preserve"> </v>
      </c>
      <c r="G313" s="162" t="str">
        <f t="shared" si="156"/>
        <v xml:space="preserve"> </v>
      </c>
      <c r="H313" s="162" t="str">
        <f t="shared" si="157"/>
        <v xml:space="preserve"> </v>
      </c>
      <c r="I313" s="163" t="str">
        <f t="shared" si="158"/>
        <v xml:space="preserve"> </v>
      </c>
      <c r="J313" s="163" t="str">
        <f t="shared" si="159"/>
        <v xml:space="preserve"> </v>
      </c>
      <c r="L313" s="160" t="str">
        <f t="shared" si="175"/>
        <v xml:space="preserve"> </v>
      </c>
      <c r="M313" s="160" t="str">
        <f t="shared" si="160"/>
        <v xml:space="preserve"> </v>
      </c>
      <c r="N313" s="161" t="str">
        <f t="shared" si="176"/>
        <v xml:space="preserve"> </v>
      </c>
      <c r="O313" s="162" t="str">
        <f t="shared" si="177"/>
        <v xml:space="preserve"> </v>
      </c>
      <c r="P313" s="162" t="str">
        <f t="shared" si="161"/>
        <v xml:space="preserve"> </v>
      </c>
      <c r="Q313" s="162" t="str">
        <f t="shared" si="162"/>
        <v xml:space="preserve"> </v>
      </c>
      <c r="R313" s="162" t="str">
        <f t="shared" si="163"/>
        <v xml:space="preserve"> </v>
      </c>
      <c r="S313" s="163" t="str">
        <f t="shared" si="164"/>
        <v xml:space="preserve"> </v>
      </c>
      <c r="T313" s="163" t="str">
        <f t="shared" si="165"/>
        <v xml:space="preserve"> </v>
      </c>
      <c r="V313" s="160" t="str">
        <f t="shared" si="178"/>
        <v xml:space="preserve"> </v>
      </c>
      <c r="W313" s="160" t="str">
        <f t="shared" si="166"/>
        <v xml:space="preserve"> </v>
      </c>
      <c r="X313" s="161" t="str">
        <f t="shared" si="179"/>
        <v xml:space="preserve"> </v>
      </c>
      <c r="Y313" s="162" t="str">
        <f t="shared" si="180"/>
        <v xml:space="preserve"> </v>
      </c>
      <c r="Z313" s="162" t="str">
        <f t="shared" si="167"/>
        <v xml:space="preserve"> </v>
      </c>
      <c r="AA313" s="162" t="str">
        <f t="shared" si="168"/>
        <v xml:space="preserve"> </v>
      </c>
      <c r="AB313" s="162" t="str">
        <f t="shared" si="169"/>
        <v xml:space="preserve"> </v>
      </c>
      <c r="AC313" s="163" t="str">
        <f t="shared" si="170"/>
        <v xml:space="preserve"> </v>
      </c>
      <c r="AD313" s="163" t="str">
        <f t="shared" si="171"/>
        <v xml:space="preserve"> </v>
      </c>
    </row>
    <row r="314" spans="2:49" ht="15" customHeight="1" x14ac:dyDescent="0.25">
      <c r="B314" s="164" t="str">
        <f t="shared" si="172"/>
        <v xml:space="preserve"> </v>
      </c>
      <c r="C314" s="164" t="str">
        <f t="shared" si="154"/>
        <v xml:space="preserve"> </v>
      </c>
      <c r="D314" s="165" t="str">
        <f t="shared" si="173"/>
        <v xml:space="preserve"> </v>
      </c>
      <c r="E314" s="166" t="str">
        <f t="shared" si="174"/>
        <v xml:space="preserve"> </v>
      </c>
      <c r="F314" s="166" t="str">
        <f t="shared" si="155"/>
        <v xml:space="preserve"> </v>
      </c>
      <c r="G314" s="166" t="str">
        <f t="shared" si="156"/>
        <v xml:space="preserve"> </v>
      </c>
      <c r="H314" s="166" t="str">
        <f t="shared" si="157"/>
        <v xml:space="preserve"> </v>
      </c>
      <c r="I314" s="167" t="str">
        <f t="shared" si="158"/>
        <v xml:space="preserve"> </v>
      </c>
      <c r="J314" s="167" t="str">
        <f t="shared" si="159"/>
        <v xml:space="preserve"> </v>
      </c>
      <c r="L314" s="164" t="str">
        <f t="shared" si="175"/>
        <v xml:space="preserve"> </v>
      </c>
      <c r="M314" s="164" t="str">
        <f t="shared" si="160"/>
        <v xml:space="preserve"> </v>
      </c>
      <c r="N314" s="165" t="str">
        <f t="shared" si="176"/>
        <v xml:space="preserve"> </v>
      </c>
      <c r="O314" s="166" t="str">
        <f t="shared" si="177"/>
        <v xml:space="preserve"> </v>
      </c>
      <c r="P314" s="166" t="str">
        <f t="shared" si="161"/>
        <v xml:space="preserve"> </v>
      </c>
      <c r="Q314" s="166" t="str">
        <f t="shared" si="162"/>
        <v xml:space="preserve"> </v>
      </c>
      <c r="R314" s="166" t="str">
        <f t="shared" si="163"/>
        <v xml:space="preserve"> </v>
      </c>
      <c r="S314" s="167" t="str">
        <f t="shared" si="164"/>
        <v xml:space="preserve"> </v>
      </c>
      <c r="T314" s="167" t="str">
        <f t="shared" si="165"/>
        <v xml:space="preserve"> </v>
      </c>
      <c r="V314" s="164" t="str">
        <f t="shared" si="178"/>
        <v xml:space="preserve"> </v>
      </c>
      <c r="W314" s="164" t="str">
        <f t="shared" si="166"/>
        <v xml:space="preserve"> </v>
      </c>
      <c r="X314" s="165" t="str">
        <f t="shared" si="179"/>
        <v xml:space="preserve"> </v>
      </c>
      <c r="Y314" s="166" t="str">
        <f t="shared" si="180"/>
        <v xml:space="preserve"> </v>
      </c>
      <c r="Z314" s="166" t="str">
        <f t="shared" si="167"/>
        <v xml:space="preserve"> </v>
      </c>
      <c r="AA314" s="166" t="str">
        <f t="shared" si="168"/>
        <v xml:space="preserve"> </v>
      </c>
      <c r="AB314" s="166" t="str">
        <f t="shared" si="169"/>
        <v xml:space="preserve"> </v>
      </c>
      <c r="AC314" s="167" t="str">
        <f t="shared" si="170"/>
        <v xml:space="preserve"> </v>
      </c>
      <c r="AD314" s="167" t="str">
        <f t="shared" si="171"/>
        <v xml:space="preserve"> </v>
      </c>
      <c r="AH314" s="149" t="str">
        <f>+IF(AH313&gt;0,10,"")</f>
        <v/>
      </c>
      <c r="AO314" s="149" t="str">
        <f>+IF(AO313&gt;0,10,"")</f>
        <v/>
      </c>
      <c r="AV314" s="149" t="str">
        <f>+IF(AV313&gt;0,10,"")</f>
        <v/>
      </c>
    </row>
    <row r="315" spans="2:49" ht="15" customHeight="1" x14ac:dyDescent="0.25">
      <c r="B315" s="156" t="str">
        <f t="shared" si="172"/>
        <v xml:space="preserve"> </v>
      </c>
      <c r="C315" s="156" t="str">
        <f t="shared" si="154"/>
        <v xml:space="preserve"> </v>
      </c>
      <c r="D315" s="157" t="str">
        <f t="shared" si="173"/>
        <v xml:space="preserve"> </v>
      </c>
      <c r="E315" s="158" t="str">
        <f t="shared" si="174"/>
        <v xml:space="preserve"> </v>
      </c>
      <c r="F315" s="158" t="str">
        <f t="shared" si="155"/>
        <v xml:space="preserve"> </v>
      </c>
      <c r="G315" s="158" t="str">
        <f t="shared" si="156"/>
        <v xml:space="preserve"> </v>
      </c>
      <c r="H315" s="158" t="str">
        <f t="shared" si="157"/>
        <v xml:space="preserve"> </v>
      </c>
      <c r="I315" s="159" t="str">
        <f t="shared" si="158"/>
        <v xml:space="preserve"> </v>
      </c>
      <c r="J315" s="159" t="str">
        <f t="shared" si="159"/>
        <v xml:space="preserve"> </v>
      </c>
      <c r="L315" s="156" t="str">
        <f t="shared" si="175"/>
        <v xml:space="preserve"> </v>
      </c>
      <c r="M315" s="156" t="str">
        <f t="shared" si="160"/>
        <v xml:space="preserve"> </v>
      </c>
      <c r="N315" s="157" t="str">
        <f t="shared" si="176"/>
        <v xml:space="preserve"> </v>
      </c>
      <c r="O315" s="158" t="str">
        <f t="shared" si="177"/>
        <v xml:space="preserve"> </v>
      </c>
      <c r="P315" s="158" t="str">
        <f t="shared" si="161"/>
        <v xml:space="preserve"> </v>
      </c>
      <c r="Q315" s="158" t="str">
        <f t="shared" si="162"/>
        <v xml:space="preserve"> </v>
      </c>
      <c r="R315" s="158" t="str">
        <f t="shared" si="163"/>
        <v xml:space="preserve"> </v>
      </c>
      <c r="S315" s="159" t="str">
        <f t="shared" si="164"/>
        <v xml:space="preserve"> </v>
      </c>
      <c r="T315" s="159" t="str">
        <f t="shared" si="165"/>
        <v xml:space="preserve"> </v>
      </c>
      <c r="V315" s="156" t="str">
        <f t="shared" si="178"/>
        <v xml:space="preserve"> </v>
      </c>
      <c r="W315" s="156" t="str">
        <f t="shared" si="166"/>
        <v xml:space="preserve"> </v>
      </c>
      <c r="X315" s="157" t="str">
        <f t="shared" si="179"/>
        <v xml:space="preserve"> </v>
      </c>
      <c r="Y315" s="158" t="str">
        <f t="shared" si="180"/>
        <v xml:space="preserve"> </v>
      </c>
      <c r="Z315" s="158" t="str">
        <f t="shared" si="167"/>
        <v xml:space="preserve"> </v>
      </c>
      <c r="AA315" s="158" t="str">
        <f t="shared" si="168"/>
        <v xml:space="preserve"> </v>
      </c>
      <c r="AB315" s="158" t="str">
        <f t="shared" si="169"/>
        <v xml:space="preserve"> </v>
      </c>
      <c r="AC315" s="159" t="str">
        <f t="shared" si="170"/>
        <v xml:space="preserve"> </v>
      </c>
      <c r="AD315" s="159" t="str">
        <f t="shared" si="171"/>
        <v xml:space="preserve"> </v>
      </c>
    </row>
    <row r="316" spans="2:49" ht="15" customHeight="1" x14ac:dyDescent="0.25">
      <c r="B316" s="160" t="str">
        <f t="shared" si="172"/>
        <v xml:space="preserve"> </v>
      </c>
      <c r="C316" s="160" t="str">
        <f t="shared" si="154"/>
        <v xml:space="preserve"> </v>
      </c>
      <c r="D316" s="161" t="str">
        <f t="shared" si="173"/>
        <v xml:space="preserve"> </v>
      </c>
      <c r="E316" s="162" t="str">
        <f t="shared" si="174"/>
        <v xml:space="preserve"> </v>
      </c>
      <c r="F316" s="162" t="str">
        <f t="shared" si="155"/>
        <v xml:space="preserve"> </v>
      </c>
      <c r="G316" s="162" t="str">
        <f t="shared" si="156"/>
        <v xml:space="preserve"> </v>
      </c>
      <c r="H316" s="162" t="str">
        <f t="shared" si="157"/>
        <v xml:space="preserve"> </v>
      </c>
      <c r="I316" s="163" t="str">
        <f t="shared" si="158"/>
        <v xml:space="preserve"> </v>
      </c>
      <c r="J316" s="163" t="str">
        <f t="shared" si="159"/>
        <v xml:space="preserve"> </v>
      </c>
      <c r="L316" s="160" t="str">
        <f t="shared" si="175"/>
        <v xml:space="preserve"> </v>
      </c>
      <c r="M316" s="160" t="str">
        <f t="shared" si="160"/>
        <v xml:space="preserve"> </v>
      </c>
      <c r="N316" s="161" t="str">
        <f t="shared" si="176"/>
        <v xml:space="preserve"> </v>
      </c>
      <c r="O316" s="162" t="str">
        <f t="shared" si="177"/>
        <v xml:space="preserve"> </v>
      </c>
      <c r="P316" s="162" t="str">
        <f t="shared" si="161"/>
        <v xml:space="preserve"> </v>
      </c>
      <c r="Q316" s="162" t="str">
        <f t="shared" si="162"/>
        <v xml:space="preserve"> </v>
      </c>
      <c r="R316" s="162" t="str">
        <f t="shared" si="163"/>
        <v xml:space="preserve"> </v>
      </c>
      <c r="S316" s="163" t="str">
        <f t="shared" si="164"/>
        <v xml:space="preserve"> </v>
      </c>
      <c r="T316" s="163" t="str">
        <f t="shared" si="165"/>
        <v xml:space="preserve"> </v>
      </c>
      <c r="V316" s="160" t="str">
        <f t="shared" si="178"/>
        <v xml:space="preserve"> </v>
      </c>
      <c r="W316" s="160" t="str">
        <f t="shared" si="166"/>
        <v xml:space="preserve"> </v>
      </c>
      <c r="X316" s="161" t="str">
        <f t="shared" si="179"/>
        <v xml:space="preserve"> </v>
      </c>
      <c r="Y316" s="162" t="str">
        <f t="shared" si="180"/>
        <v xml:space="preserve"> </v>
      </c>
      <c r="Z316" s="162" t="str">
        <f t="shared" si="167"/>
        <v xml:space="preserve"> </v>
      </c>
      <c r="AA316" s="162" t="str">
        <f t="shared" si="168"/>
        <v xml:space="preserve"> </v>
      </c>
      <c r="AB316" s="162" t="str">
        <f t="shared" si="169"/>
        <v xml:space="preserve"> </v>
      </c>
      <c r="AC316" s="163" t="str">
        <f t="shared" si="170"/>
        <v xml:space="preserve"> </v>
      </c>
      <c r="AD316" s="163" t="str">
        <f t="shared" si="171"/>
        <v xml:space="preserve"> </v>
      </c>
    </row>
    <row r="317" spans="2:49" ht="15" customHeight="1" x14ac:dyDescent="0.25">
      <c r="B317" s="160" t="str">
        <f t="shared" si="172"/>
        <v xml:space="preserve"> </v>
      </c>
      <c r="C317" s="160" t="str">
        <f t="shared" si="154"/>
        <v xml:space="preserve"> </v>
      </c>
      <c r="D317" s="161" t="str">
        <f t="shared" si="173"/>
        <v xml:space="preserve"> </v>
      </c>
      <c r="E317" s="162" t="str">
        <f t="shared" si="174"/>
        <v xml:space="preserve"> </v>
      </c>
      <c r="F317" s="162" t="str">
        <f t="shared" si="155"/>
        <v xml:space="preserve"> </v>
      </c>
      <c r="G317" s="162" t="str">
        <f t="shared" si="156"/>
        <v xml:space="preserve"> </v>
      </c>
      <c r="H317" s="162" t="str">
        <f t="shared" si="157"/>
        <v xml:space="preserve"> </v>
      </c>
      <c r="I317" s="163" t="str">
        <f t="shared" si="158"/>
        <v xml:space="preserve"> </v>
      </c>
      <c r="J317" s="163" t="str">
        <f t="shared" si="159"/>
        <v xml:space="preserve"> </v>
      </c>
      <c r="L317" s="160" t="str">
        <f t="shared" si="175"/>
        <v xml:space="preserve"> </v>
      </c>
      <c r="M317" s="160" t="str">
        <f t="shared" si="160"/>
        <v xml:space="preserve"> </v>
      </c>
      <c r="N317" s="161" t="str">
        <f t="shared" si="176"/>
        <v xml:space="preserve"> </v>
      </c>
      <c r="O317" s="162" t="str">
        <f t="shared" si="177"/>
        <v xml:space="preserve"> </v>
      </c>
      <c r="P317" s="162" t="str">
        <f t="shared" si="161"/>
        <v xml:space="preserve"> </v>
      </c>
      <c r="Q317" s="162" t="str">
        <f t="shared" si="162"/>
        <v xml:space="preserve"> </v>
      </c>
      <c r="R317" s="162" t="str">
        <f t="shared" si="163"/>
        <v xml:space="preserve"> </v>
      </c>
      <c r="S317" s="163" t="str">
        <f t="shared" si="164"/>
        <v xml:space="preserve"> </v>
      </c>
      <c r="T317" s="163" t="str">
        <f t="shared" si="165"/>
        <v xml:space="preserve"> </v>
      </c>
      <c r="V317" s="160" t="str">
        <f t="shared" si="178"/>
        <v xml:space="preserve"> </v>
      </c>
      <c r="W317" s="160" t="str">
        <f t="shared" si="166"/>
        <v xml:space="preserve"> </v>
      </c>
      <c r="X317" s="161" t="str">
        <f t="shared" si="179"/>
        <v xml:space="preserve"> </v>
      </c>
      <c r="Y317" s="162" t="str">
        <f t="shared" si="180"/>
        <v xml:space="preserve"> </v>
      </c>
      <c r="Z317" s="162" t="str">
        <f t="shared" si="167"/>
        <v xml:space="preserve"> </v>
      </c>
      <c r="AA317" s="162" t="str">
        <f t="shared" si="168"/>
        <v xml:space="preserve"> </v>
      </c>
      <c r="AB317" s="162" t="str">
        <f t="shared" si="169"/>
        <v xml:space="preserve"> </v>
      </c>
      <c r="AC317" s="163" t="str">
        <f t="shared" si="170"/>
        <v xml:space="preserve"> </v>
      </c>
      <c r="AD317" s="163" t="str">
        <f t="shared" si="171"/>
        <v xml:space="preserve"> </v>
      </c>
      <c r="AH317" s="168"/>
      <c r="AI317" s="168"/>
      <c r="AO317" s="168"/>
      <c r="AP317" s="168"/>
      <c r="AV317" s="168"/>
      <c r="AW317" s="168"/>
    </row>
    <row r="318" spans="2:49" ht="15" customHeight="1" x14ac:dyDescent="0.25">
      <c r="B318" s="160" t="str">
        <f t="shared" si="172"/>
        <v xml:space="preserve"> </v>
      </c>
      <c r="C318" s="160" t="str">
        <f t="shared" si="154"/>
        <v xml:space="preserve"> </v>
      </c>
      <c r="D318" s="161" t="str">
        <f t="shared" si="173"/>
        <v xml:space="preserve"> </v>
      </c>
      <c r="E318" s="162" t="str">
        <f t="shared" si="174"/>
        <v xml:space="preserve"> </v>
      </c>
      <c r="F318" s="162" t="str">
        <f t="shared" si="155"/>
        <v xml:space="preserve"> </v>
      </c>
      <c r="G318" s="162" t="str">
        <f t="shared" si="156"/>
        <v xml:space="preserve"> </v>
      </c>
      <c r="H318" s="162" t="str">
        <f t="shared" si="157"/>
        <v xml:space="preserve"> </v>
      </c>
      <c r="I318" s="163" t="str">
        <f t="shared" si="158"/>
        <v xml:space="preserve"> </v>
      </c>
      <c r="J318" s="163" t="str">
        <f t="shared" si="159"/>
        <v xml:space="preserve"> </v>
      </c>
      <c r="L318" s="160" t="str">
        <f t="shared" si="175"/>
        <v xml:space="preserve"> </v>
      </c>
      <c r="M318" s="160" t="str">
        <f t="shared" si="160"/>
        <v xml:space="preserve"> </v>
      </c>
      <c r="N318" s="161" t="str">
        <f t="shared" si="176"/>
        <v xml:space="preserve"> </v>
      </c>
      <c r="O318" s="162" t="str">
        <f t="shared" si="177"/>
        <v xml:space="preserve"> </v>
      </c>
      <c r="P318" s="162" t="str">
        <f t="shared" si="161"/>
        <v xml:space="preserve"> </v>
      </c>
      <c r="Q318" s="162" t="str">
        <f t="shared" si="162"/>
        <v xml:space="preserve"> </v>
      </c>
      <c r="R318" s="162" t="str">
        <f t="shared" si="163"/>
        <v xml:space="preserve"> </v>
      </c>
      <c r="S318" s="163" t="str">
        <f t="shared" si="164"/>
        <v xml:space="preserve"> </v>
      </c>
      <c r="T318" s="163" t="str">
        <f t="shared" si="165"/>
        <v xml:space="preserve"> </v>
      </c>
      <c r="V318" s="160" t="str">
        <f t="shared" si="178"/>
        <v xml:space="preserve"> </v>
      </c>
      <c r="W318" s="160" t="str">
        <f t="shared" si="166"/>
        <v xml:space="preserve"> </v>
      </c>
      <c r="X318" s="161" t="str">
        <f t="shared" si="179"/>
        <v xml:space="preserve"> </v>
      </c>
      <c r="Y318" s="162" t="str">
        <f t="shared" si="180"/>
        <v xml:space="preserve"> </v>
      </c>
      <c r="Z318" s="162" t="str">
        <f t="shared" si="167"/>
        <v xml:space="preserve"> </v>
      </c>
      <c r="AA318" s="162" t="str">
        <f t="shared" si="168"/>
        <v xml:space="preserve"> </v>
      </c>
      <c r="AB318" s="162" t="str">
        <f t="shared" si="169"/>
        <v xml:space="preserve"> </v>
      </c>
      <c r="AC318" s="163" t="str">
        <f t="shared" si="170"/>
        <v xml:space="preserve"> </v>
      </c>
      <c r="AD318" s="163" t="str">
        <f t="shared" si="171"/>
        <v xml:space="preserve"> </v>
      </c>
    </row>
    <row r="319" spans="2:49" ht="15" customHeight="1" x14ac:dyDescent="0.25">
      <c r="B319" s="164" t="str">
        <f t="shared" si="172"/>
        <v xml:space="preserve"> </v>
      </c>
      <c r="C319" s="164" t="str">
        <f t="shared" si="154"/>
        <v xml:space="preserve"> </v>
      </c>
      <c r="D319" s="165" t="str">
        <f t="shared" si="173"/>
        <v xml:space="preserve"> </v>
      </c>
      <c r="E319" s="166" t="str">
        <f t="shared" si="174"/>
        <v xml:space="preserve"> </v>
      </c>
      <c r="F319" s="166" t="str">
        <f t="shared" si="155"/>
        <v xml:space="preserve"> </v>
      </c>
      <c r="G319" s="166" t="str">
        <f t="shared" si="156"/>
        <v xml:space="preserve"> </v>
      </c>
      <c r="H319" s="166" t="str">
        <f t="shared" si="157"/>
        <v xml:space="preserve"> </v>
      </c>
      <c r="I319" s="167" t="str">
        <f t="shared" si="158"/>
        <v xml:space="preserve"> </v>
      </c>
      <c r="J319" s="167" t="str">
        <f t="shared" si="159"/>
        <v xml:space="preserve"> </v>
      </c>
      <c r="L319" s="164" t="str">
        <f t="shared" si="175"/>
        <v xml:space="preserve"> </v>
      </c>
      <c r="M319" s="164" t="str">
        <f t="shared" si="160"/>
        <v xml:space="preserve"> </v>
      </c>
      <c r="N319" s="165" t="str">
        <f t="shared" si="176"/>
        <v xml:space="preserve"> </v>
      </c>
      <c r="O319" s="166" t="str">
        <f t="shared" si="177"/>
        <v xml:space="preserve"> </v>
      </c>
      <c r="P319" s="166" t="str">
        <f t="shared" si="161"/>
        <v xml:space="preserve"> </v>
      </c>
      <c r="Q319" s="166" t="str">
        <f t="shared" si="162"/>
        <v xml:space="preserve"> </v>
      </c>
      <c r="R319" s="166" t="str">
        <f t="shared" si="163"/>
        <v xml:space="preserve"> </v>
      </c>
      <c r="S319" s="167" t="str">
        <f t="shared" si="164"/>
        <v xml:space="preserve"> </v>
      </c>
      <c r="T319" s="167" t="str">
        <f t="shared" si="165"/>
        <v xml:space="preserve"> </v>
      </c>
      <c r="V319" s="164" t="str">
        <f t="shared" si="178"/>
        <v xml:space="preserve"> </v>
      </c>
      <c r="W319" s="164" t="str">
        <f t="shared" si="166"/>
        <v xml:space="preserve"> </v>
      </c>
      <c r="X319" s="165" t="str">
        <f t="shared" si="179"/>
        <v xml:space="preserve"> </v>
      </c>
      <c r="Y319" s="166" t="str">
        <f t="shared" si="180"/>
        <v xml:space="preserve"> </v>
      </c>
      <c r="Z319" s="166" t="str">
        <f t="shared" si="167"/>
        <v xml:space="preserve"> </v>
      </c>
      <c r="AA319" s="166" t="str">
        <f t="shared" si="168"/>
        <v xml:space="preserve"> </v>
      </c>
      <c r="AB319" s="166" t="str">
        <f t="shared" si="169"/>
        <v xml:space="preserve"> </v>
      </c>
      <c r="AC319" s="167" t="str">
        <f t="shared" si="170"/>
        <v xml:space="preserve"> </v>
      </c>
      <c r="AD319" s="167" t="str">
        <f t="shared" si="171"/>
        <v xml:space="preserve"> </v>
      </c>
      <c r="AH319" s="149" t="str">
        <f>+IF(AH318&gt;0,10,"")</f>
        <v/>
      </c>
      <c r="AO319" s="149" t="str">
        <f>+IF(AO318&gt;0,10,"")</f>
        <v/>
      </c>
      <c r="AV319" s="149" t="str">
        <f>+IF(AV318&gt;0,10,"")</f>
        <v/>
      </c>
    </row>
    <row r="320" spans="2:49" ht="15" customHeight="1" x14ac:dyDescent="0.25">
      <c r="B320" s="156" t="str">
        <f t="shared" si="172"/>
        <v xml:space="preserve"> </v>
      </c>
      <c r="C320" s="156" t="str">
        <f t="shared" si="154"/>
        <v xml:space="preserve"> </v>
      </c>
      <c r="D320" s="157" t="str">
        <f t="shared" si="173"/>
        <v xml:space="preserve"> </v>
      </c>
      <c r="E320" s="158" t="str">
        <f t="shared" si="174"/>
        <v xml:space="preserve"> </v>
      </c>
      <c r="F320" s="158" t="str">
        <f t="shared" si="155"/>
        <v xml:space="preserve"> </v>
      </c>
      <c r="G320" s="158" t="str">
        <f t="shared" si="156"/>
        <v xml:space="preserve"> </v>
      </c>
      <c r="H320" s="158" t="str">
        <f t="shared" si="157"/>
        <v xml:space="preserve"> </v>
      </c>
      <c r="I320" s="159" t="str">
        <f t="shared" si="158"/>
        <v xml:space="preserve"> </v>
      </c>
      <c r="J320" s="159" t="str">
        <f t="shared" si="159"/>
        <v xml:space="preserve"> </v>
      </c>
      <c r="L320" s="156" t="str">
        <f t="shared" si="175"/>
        <v xml:space="preserve"> </v>
      </c>
      <c r="M320" s="156" t="str">
        <f t="shared" si="160"/>
        <v xml:space="preserve"> </v>
      </c>
      <c r="N320" s="157" t="str">
        <f t="shared" si="176"/>
        <v xml:space="preserve"> </v>
      </c>
      <c r="O320" s="158" t="str">
        <f t="shared" si="177"/>
        <v xml:space="preserve"> </v>
      </c>
      <c r="P320" s="158" t="str">
        <f t="shared" si="161"/>
        <v xml:space="preserve"> </v>
      </c>
      <c r="Q320" s="158" t="str">
        <f t="shared" si="162"/>
        <v xml:space="preserve"> </v>
      </c>
      <c r="R320" s="158" t="str">
        <f t="shared" si="163"/>
        <v xml:space="preserve"> </v>
      </c>
      <c r="S320" s="159" t="str">
        <f t="shared" si="164"/>
        <v xml:space="preserve"> </v>
      </c>
      <c r="T320" s="159" t="str">
        <f t="shared" si="165"/>
        <v xml:space="preserve"> </v>
      </c>
      <c r="V320" s="156" t="str">
        <f t="shared" si="178"/>
        <v xml:space="preserve"> </v>
      </c>
      <c r="W320" s="156" t="str">
        <f t="shared" si="166"/>
        <v xml:space="preserve"> </v>
      </c>
      <c r="X320" s="157" t="str">
        <f t="shared" si="179"/>
        <v xml:space="preserve"> </v>
      </c>
      <c r="Y320" s="158" t="str">
        <f t="shared" si="180"/>
        <v xml:space="preserve"> </v>
      </c>
      <c r="Z320" s="158" t="str">
        <f t="shared" si="167"/>
        <v xml:space="preserve"> </v>
      </c>
      <c r="AA320" s="158" t="str">
        <f t="shared" si="168"/>
        <v xml:space="preserve"> </v>
      </c>
      <c r="AB320" s="158" t="str">
        <f t="shared" si="169"/>
        <v xml:space="preserve"> </v>
      </c>
      <c r="AC320" s="159" t="str">
        <f t="shared" si="170"/>
        <v xml:space="preserve"> </v>
      </c>
      <c r="AD320" s="159" t="str">
        <f t="shared" si="171"/>
        <v xml:space="preserve"> </v>
      </c>
    </row>
    <row r="321" spans="2:49" ht="15" customHeight="1" x14ac:dyDescent="0.25">
      <c r="B321" s="160" t="str">
        <f t="shared" si="172"/>
        <v xml:space="preserve"> </v>
      </c>
      <c r="C321" s="160" t="str">
        <f t="shared" si="154"/>
        <v xml:space="preserve"> </v>
      </c>
      <c r="D321" s="161" t="str">
        <f t="shared" si="173"/>
        <v xml:space="preserve"> </v>
      </c>
      <c r="E321" s="162" t="str">
        <f t="shared" si="174"/>
        <v xml:space="preserve"> </v>
      </c>
      <c r="F321" s="162" t="str">
        <f t="shared" si="155"/>
        <v xml:space="preserve"> </v>
      </c>
      <c r="G321" s="162" t="str">
        <f t="shared" si="156"/>
        <v xml:space="preserve"> </v>
      </c>
      <c r="H321" s="162" t="str">
        <f t="shared" si="157"/>
        <v xml:space="preserve"> </v>
      </c>
      <c r="I321" s="163" t="str">
        <f t="shared" si="158"/>
        <v xml:space="preserve"> </v>
      </c>
      <c r="J321" s="163" t="str">
        <f t="shared" si="159"/>
        <v xml:space="preserve"> </v>
      </c>
      <c r="L321" s="160" t="str">
        <f t="shared" si="175"/>
        <v xml:space="preserve"> </v>
      </c>
      <c r="M321" s="160" t="str">
        <f t="shared" si="160"/>
        <v xml:space="preserve"> </v>
      </c>
      <c r="N321" s="161" t="str">
        <f t="shared" si="176"/>
        <v xml:space="preserve"> </v>
      </c>
      <c r="O321" s="162" t="str">
        <f t="shared" si="177"/>
        <v xml:space="preserve"> </v>
      </c>
      <c r="P321" s="162" t="str">
        <f t="shared" si="161"/>
        <v xml:space="preserve"> </v>
      </c>
      <c r="Q321" s="162" t="str">
        <f t="shared" si="162"/>
        <v xml:space="preserve"> </v>
      </c>
      <c r="R321" s="162" t="str">
        <f t="shared" si="163"/>
        <v xml:space="preserve"> </v>
      </c>
      <c r="S321" s="163" t="str">
        <f t="shared" si="164"/>
        <v xml:space="preserve"> </v>
      </c>
      <c r="T321" s="163" t="str">
        <f t="shared" si="165"/>
        <v xml:space="preserve"> </v>
      </c>
      <c r="V321" s="160" t="str">
        <f t="shared" si="178"/>
        <v xml:space="preserve"> </v>
      </c>
      <c r="W321" s="160" t="str">
        <f t="shared" si="166"/>
        <v xml:space="preserve"> </v>
      </c>
      <c r="X321" s="161" t="str">
        <f t="shared" si="179"/>
        <v xml:space="preserve"> </v>
      </c>
      <c r="Y321" s="162" t="str">
        <f t="shared" si="180"/>
        <v xml:space="preserve"> </v>
      </c>
      <c r="Z321" s="162" t="str">
        <f t="shared" si="167"/>
        <v xml:space="preserve"> </v>
      </c>
      <c r="AA321" s="162" t="str">
        <f t="shared" si="168"/>
        <v xml:space="preserve"> </v>
      </c>
      <c r="AB321" s="162" t="str">
        <f t="shared" si="169"/>
        <v xml:space="preserve"> </v>
      </c>
      <c r="AC321" s="163" t="str">
        <f t="shared" si="170"/>
        <v xml:space="preserve"> </v>
      </c>
      <c r="AD321" s="163" t="str">
        <f t="shared" si="171"/>
        <v xml:space="preserve"> </v>
      </c>
    </row>
    <row r="322" spans="2:49" ht="15" customHeight="1" x14ac:dyDescent="0.25">
      <c r="B322" s="160" t="str">
        <f t="shared" si="172"/>
        <v xml:space="preserve"> </v>
      </c>
      <c r="C322" s="160" t="str">
        <f t="shared" si="154"/>
        <v xml:space="preserve"> </v>
      </c>
      <c r="D322" s="161" t="str">
        <f t="shared" si="173"/>
        <v xml:space="preserve"> </v>
      </c>
      <c r="E322" s="162" t="str">
        <f t="shared" si="174"/>
        <v xml:space="preserve"> </v>
      </c>
      <c r="F322" s="162" t="str">
        <f t="shared" si="155"/>
        <v xml:space="preserve"> </v>
      </c>
      <c r="G322" s="162" t="str">
        <f t="shared" si="156"/>
        <v xml:space="preserve"> </v>
      </c>
      <c r="H322" s="162" t="str">
        <f t="shared" si="157"/>
        <v xml:space="preserve"> </v>
      </c>
      <c r="I322" s="163" t="str">
        <f t="shared" si="158"/>
        <v xml:space="preserve"> </v>
      </c>
      <c r="J322" s="163" t="str">
        <f t="shared" si="159"/>
        <v xml:space="preserve"> </v>
      </c>
      <c r="L322" s="160" t="str">
        <f t="shared" si="175"/>
        <v xml:space="preserve"> </v>
      </c>
      <c r="M322" s="160" t="str">
        <f t="shared" si="160"/>
        <v xml:space="preserve"> </v>
      </c>
      <c r="N322" s="161" t="str">
        <f t="shared" si="176"/>
        <v xml:space="preserve"> </v>
      </c>
      <c r="O322" s="162" t="str">
        <f t="shared" si="177"/>
        <v xml:space="preserve"> </v>
      </c>
      <c r="P322" s="162" t="str">
        <f t="shared" si="161"/>
        <v xml:space="preserve"> </v>
      </c>
      <c r="Q322" s="162" t="str">
        <f t="shared" si="162"/>
        <v xml:space="preserve"> </v>
      </c>
      <c r="R322" s="162" t="str">
        <f t="shared" si="163"/>
        <v xml:space="preserve"> </v>
      </c>
      <c r="S322" s="163" t="str">
        <f t="shared" si="164"/>
        <v xml:space="preserve"> </v>
      </c>
      <c r="T322" s="163" t="str">
        <f t="shared" si="165"/>
        <v xml:space="preserve"> </v>
      </c>
      <c r="V322" s="160" t="str">
        <f t="shared" si="178"/>
        <v xml:space="preserve"> </v>
      </c>
      <c r="W322" s="160" t="str">
        <f t="shared" si="166"/>
        <v xml:space="preserve"> </v>
      </c>
      <c r="X322" s="161" t="str">
        <f t="shared" si="179"/>
        <v xml:space="preserve"> </v>
      </c>
      <c r="Y322" s="162" t="str">
        <f t="shared" si="180"/>
        <v xml:space="preserve"> </v>
      </c>
      <c r="Z322" s="162" t="str">
        <f t="shared" si="167"/>
        <v xml:space="preserve"> </v>
      </c>
      <c r="AA322" s="162" t="str">
        <f t="shared" si="168"/>
        <v xml:space="preserve"> </v>
      </c>
      <c r="AB322" s="162" t="str">
        <f t="shared" si="169"/>
        <v xml:space="preserve"> </v>
      </c>
      <c r="AC322" s="163" t="str">
        <f t="shared" si="170"/>
        <v xml:space="preserve"> </v>
      </c>
      <c r="AD322" s="163" t="str">
        <f t="shared" si="171"/>
        <v xml:space="preserve"> </v>
      </c>
      <c r="AH322" s="168"/>
      <c r="AI322" s="168"/>
      <c r="AO322" s="168"/>
      <c r="AP322" s="168"/>
      <c r="AV322" s="168"/>
      <c r="AW322" s="168"/>
    </row>
    <row r="323" spans="2:49" ht="15" customHeight="1" x14ac:dyDescent="0.25">
      <c r="B323" s="160" t="str">
        <f t="shared" si="172"/>
        <v xml:space="preserve"> </v>
      </c>
      <c r="C323" s="160" t="str">
        <f t="shared" si="154"/>
        <v xml:space="preserve"> </v>
      </c>
      <c r="D323" s="161" t="str">
        <f t="shared" si="173"/>
        <v xml:space="preserve"> </v>
      </c>
      <c r="E323" s="162" t="str">
        <f t="shared" si="174"/>
        <v xml:space="preserve"> </v>
      </c>
      <c r="F323" s="162" t="str">
        <f t="shared" si="155"/>
        <v xml:space="preserve"> </v>
      </c>
      <c r="G323" s="162" t="str">
        <f t="shared" si="156"/>
        <v xml:space="preserve"> </v>
      </c>
      <c r="H323" s="162" t="str">
        <f t="shared" si="157"/>
        <v xml:space="preserve"> </v>
      </c>
      <c r="I323" s="163" t="str">
        <f t="shared" si="158"/>
        <v xml:space="preserve"> </v>
      </c>
      <c r="J323" s="163" t="str">
        <f t="shared" si="159"/>
        <v xml:space="preserve"> </v>
      </c>
      <c r="L323" s="160" t="str">
        <f t="shared" si="175"/>
        <v xml:space="preserve"> </v>
      </c>
      <c r="M323" s="160" t="str">
        <f t="shared" si="160"/>
        <v xml:space="preserve"> </v>
      </c>
      <c r="N323" s="161" t="str">
        <f t="shared" si="176"/>
        <v xml:space="preserve"> </v>
      </c>
      <c r="O323" s="162" t="str">
        <f t="shared" si="177"/>
        <v xml:space="preserve"> </v>
      </c>
      <c r="P323" s="162" t="str">
        <f t="shared" si="161"/>
        <v xml:space="preserve"> </v>
      </c>
      <c r="Q323" s="162" t="str">
        <f t="shared" si="162"/>
        <v xml:space="preserve"> </v>
      </c>
      <c r="R323" s="162" t="str">
        <f t="shared" si="163"/>
        <v xml:space="preserve"> </v>
      </c>
      <c r="S323" s="163" t="str">
        <f t="shared" si="164"/>
        <v xml:space="preserve"> </v>
      </c>
      <c r="T323" s="163" t="str">
        <f t="shared" si="165"/>
        <v xml:space="preserve"> </v>
      </c>
      <c r="V323" s="160" t="str">
        <f t="shared" si="178"/>
        <v xml:space="preserve"> </v>
      </c>
      <c r="W323" s="160" t="str">
        <f t="shared" si="166"/>
        <v xml:space="preserve"> </v>
      </c>
      <c r="X323" s="161" t="str">
        <f t="shared" si="179"/>
        <v xml:space="preserve"> </v>
      </c>
      <c r="Y323" s="162" t="str">
        <f t="shared" si="180"/>
        <v xml:space="preserve"> </v>
      </c>
      <c r="Z323" s="162" t="str">
        <f t="shared" si="167"/>
        <v xml:space="preserve"> </v>
      </c>
      <c r="AA323" s="162" t="str">
        <f t="shared" si="168"/>
        <v xml:space="preserve"> </v>
      </c>
      <c r="AB323" s="162" t="str">
        <f t="shared" si="169"/>
        <v xml:space="preserve"> </v>
      </c>
      <c r="AC323" s="163" t="str">
        <f t="shared" si="170"/>
        <v xml:space="preserve"> </v>
      </c>
      <c r="AD323" s="163" t="str">
        <f t="shared" si="171"/>
        <v xml:space="preserve"> </v>
      </c>
    </row>
    <row r="324" spans="2:49" ht="15" customHeight="1" x14ac:dyDescent="0.25">
      <c r="B324" s="164" t="str">
        <f t="shared" si="172"/>
        <v xml:space="preserve"> </v>
      </c>
      <c r="C324" s="164" t="str">
        <f t="shared" si="154"/>
        <v xml:space="preserve"> </v>
      </c>
      <c r="D324" s="165" t="str">
        <f t="shared" si="173"/>
        <v xml:space="preserve"> </v>
      </c>
      <c r="E324" s="166" t="str">
        <f t="shared" si="174"/>
        <v xml:space="preserve"> </v>
      </c>
      <c r="F324" s="166" t="str">
        <f t="shared" si="155"/>
        <v xml:space="preserve"> </v>
      </c>
      <c r="G324" s="166" t="str">
        <f t="shared" si="156"/>
        <v xml:space="preserve"> </v>
      </c>
      <c r="H324" s="166" t="str">
        <f t="shared" si="157"/>
        <v xml:space="preserve"> </v>
      </c>
      <c r="I324" s="167" t="str">
        <f t="shared" si="158"/>
        <v xml:space="preserve"> </v>
      </c>
      <c r="J324" s="167" t="str">
        <f t="shared" si="159"/>
        <v xml:space="preserve"> </v>
      </c>
      <c r="L324" s="164" t="str">
        <f t="shared" si="175"/>
        <v xml:space="preserve"> </v>
      </c>
      <c r="M324" s="164" t="str">
        <f t="shared" si="160"/>
        <v xml:space="preserve"> </v>
      </c>
      <c r="N324" s="165" t="str">
        <f t="shared" si="176"/>
        <v xml:space="preserve"> </v>
      </c>
      <c r="O324" s="166" t="str">
        <f t="shared" si="177"/>
        <v xml:space="preserve"> </v>
      </c>
      <c r="P324" s="166" t="str">
        <f t="shared" si="161"/>
        <v xml:space="preserve"> </v>
      </c>
      <c r="Q324" s="166" t="str">
        <f t="shared" si="162"/>
        <v xml:space="preserve"> </v>
      </c>
      <c r="R324" s="166" t="str">
        <f t="shared" si="163"/>
        <v xml:space="preserve"> </v>
      </c>
      <c r="S324" s="167" t="str">
        <f t="shared" si="164"/>
        <v xml:space="preserve"> </v>
      </c>
      <c r="T324" s="167" t="str">
        <f t="shared" si="165"/>
        <v xml:space="preserve"> </v>
      </c>
      <c r="V324" s="164" t="str">
        <f t="shared" si="178"/>
        <v xml:space="preserve"> </v>
      </c>
      <c r="W324" s="164" t="str">
        <f t="shared" si="166"/>
        <v xml:space="preserve"> </v>
      </c>
      <c r="X324" s="165" t="str">
        <f t="shared" si="179"/>
        <v xml:space="preserve"> </v>
      </c>
      <c r="Y324" s="166" t="str">
        <f t="shared" si="180"/>
        <v xml:space="preserve"> </v>
      </c>
      <c r="Z324" s="166" t="str">
        <f t="shared" si="167"/>
        <v xml:space="preserve"> </v>
      </c>
      <c r="AA324" s="166" t="str">
        <f t="shared" si="168"/>
        <v xml:space="preserve"> </v>
      </c>
      <c r="AB324" s="166" t="str">
        <f t="shared" si="169"/>
        <v xml:space="preserve"> </v>
      </c>
      <c r="AC324" s="167" t="str">
        <f t="shared" si="170"/>
        <v xml:space="preserve"> </v>
      </c>
      <c r="AD324" s="167" t="str">
        <f t="shared" si="171"/>
        <v xml:space="preserve"> </v>
      </c>
      <c r="AH324" s="149" t="str">
        <f>+IF(AH323&gt;0,10,"")</f>
        <v/>
      </c>
      <c r="AO324" s="149" t="str">
        <f>+IF(AO323&gt;0,10,"")</f>
        <v/>
      </c>
      <c r="AV324" s="149" t="str">
        <f>+IF(AV323&gt;0,10,"")</f>
        <v/>
      </c>
    </row>
    <row r="325" spans="2:49" ht="15" customHeight="1" x14ac:dyDescent="0.25">
      <c r="B325" s="156" t="str">
        <f t="shared" si="172"/>
        <v xml:space="preserve"> </v>
      </c>
      <c r="C325" s="156" t="str">
        <f t="shared" si="154"/>
        <v xml:space="preserve"> </v>
      </c>
      <c r="D325" s="157" t="str">
        <f t="shared" si="173"/>
        <v xml:space="preserve"> </v>
      </c>
      <c r="E325" s="158" t="str">
        <f t="shared" si="174"/>
        <v xml:space="preserve"> </v>
      </c>
      <c r="F325" s="158" t="str">
        <f t="shared" si="155"/>
        <v xml:space="preserve"> </v>
      </c>
      <c r="G325" s="158" t="str">
        <f t="shared" si="156"/>
        <v xml:space="preserve"> </v>
      </c>
      <c r="H325" s="158" t="str">
        <f t="shared" si="157"/>
        <v xml:space="preserve"> </v>
      </c>
      <c r="I325" s="159" t="str">
        <f t="shared" si="158"/>
        <v xml:space="preserve"> </v>
      </c>
      <c r="J325" s="159" t="str">
        <f t="shared" si="159"/>
        <v xml:space="preserve"> </v>
      </c>
      <c r="L325" s="156" t="str">
        <f t="shared" si="175"/>
        <v xml:space="preserve"> </v>
      </c>
      <c r="M325" s="156" t="str">
        <f t="shared" si="160"/>
        <v xml:space="preserve"> </v>
      </c>
      <c r="N325" s="157" t="str">
        <f t="shared" si="176"/>
        <v xml:space="preserve"> </v>
      </c>
      <c r="O325" s="158" t="str">
        <f t="shared" si="177"/>
        <v xml:space="preserve"> </v>
      </c>
      <c r="P325" s="158" t="str">
        <f t="shared" si="161"/>
        <v xml:space="preserve"> </v>
      </c>
      <c r="Q325" s="158" t="str">
        <f t="shared" si="162"/>
        <v xml:space="preserve"> </v>
      </c>
      <c r="R325" s="158" t="str">
        <f t="shared" si="163"/>
        <v xml:space="preserve"> </v>
      </c>
      <c r="S325" s="159" t="str">
        <f t="shared" si="164"/>
        <v xml:space="preserve"> </v>
      </c>
      <c r="T325" s="159" t="str">
        <f t="shared" si="165"/>
        <v xml:space="preserve"> </v>
      </c>
      <c r="V325" s="156" t="str">
        <f t="shared" si="178"/>
        <v xml:space="preserve"> </v>
      </c>
      <c r="W325" s="156" t="str">
        <f t="shared" si="166"/>
        <v xml:space="preserve"> </v>
      </c>
      <c r="X325" s="157" t="str">
        <f t="shared" si="179"/>
        <v xml:space="preserve"> </v>
      </c>
      <c r="Y325" s="158" t="str">
        <f t="shared" si="180"/>
        <v xml:space="preserve"> </v>
      </c>
      <c r="Z325" s="158" t="str">
        <f t="shared" si="167"/>
        <v xml:space="preserve"> </v>
      </c>
      <c r="AA325" s="158" t="str">
        <f t="shared" si="168"/>
        <v xml:space="preserve"> </v>
      </c>
      <c r="AB325" s="158" t="str">
        <f t="shared" si="169"/>
        <v xml:space="preserve"> </v>
      </c>
      <c r="AC325" s="159" t="str">
        <f t="shared" si="170"/>
        <v xml:space="preserve"> </v>
      </c>
      <c r="AD325" s="159" t="str">
        <f t="shared" si="171"/>
        <v xml:space="preserve"> </v>
      </c>
    </row>
    <row r="326" spans="2:49" ht="15" customHeight="1" x14ac:dyDescent="0.25">
      <c r="B326" s="160" t="str">
        <f t="shared" si="172"/>
        <v xml:space="preserve"> </v>
      </c>
      <c r="C326" s="160" t="str">
        <f t="shared" si="154"/>
        <v xml:space="preserve"> </v>
      </c>
      <c r="D326" s="161" t="str">
        <f t="shared" si="173"/>
        <v xml:space="preserve"> </v>
      </c>
      <c r="E326" s="162" t="str">
        <f t="shared" si="174"/>
        <v xml:space="preserve"> </v>
      </c>
      <c r="F326" s="162" t="str">
        <f t="shared" si="155"/>
        <v xml:space="preserve"> </v>
      </c>
      <c r="G326" s="162" t="str">
        <f t="shared" si="156"/>
        <v xml:space="preserve"> </v>
      </c>
      <c r="H326" s="162" t="str">
        <f t="shared" si="157"/>
        <v xml:space="preserve"> </v>
      </c>
      <c r="I326" s="163" t="str">
        <f t="shared" si="158"/>
        <v xml:space="preserve"> </v>
      </c>
      <c r="J326" s="163" t="str">
        <f t="shared" si="159"/>
        <v xml:space="preserve"> </v>
      </c>
      <c r="L326" s="160" t="str">
        <f t="shared" si="175"/>
        <v xml:space="preserve"> </v>
      </c>
      <c r="M326" s="160" t="str">
        <f t="shared" si="160"/>
        <v xml:space="preserve"> </v>
      </c>
      <c r="N326" s="161" t="str">
        <f t="shared" si="176"/>
        <v xml:space="preserve"> </v>
      </c>
      <c r="O326" s="162" t="str">
        <f t="shared" si="177"/>
        <v xml:space="preserve"> </v>
      </c>
      <c r="P326" s="162" t="str">
        <f t="shared" si="161"/>
        <v xml:space="preserve"> </v>
      </c>
      <c r="Q326" s="162" t="str">
        <f t="shared" si="162"/>
        <v xml:space="preserve"> </v>
      </c>
      <c r="R326" s="162" t="str">
        <f t="shared" si="163"/>
        <v xml:space="preserve"> </v>
      </c>
      <c r="S326" s="163" t="str">
        <f t="shared" si="164"/>
        <v xml:space="preserve"> </v>
      </c>
      <c r="T326" s="163" t="str">
        <f t="shared" si="165"/>
        <v xml:space="preserve"> </v>
      </c>
      <c r="V326" s="160" t="str">
        <f t="shared" si="178"/>
        <v xml:space="preserve"> </v>
      </c>
      <c r="W326" s="160" t="str">
        <f t="shared" si="166"/>
        <v xml:space="preserve"> </v>
      </c>
      <c r="X326" s="161" t="str">
        <f t="shared" si="179"/>
        <v xml:space="preserve"> </v>
      </c>
      <c r="Y326" s="162" t="str">
        <f t="shared" si="180"/>
        <v xml:space="preserve"> </v>
      </c>
      <c r="Z326" s="162" t="str">
        <f t="shared" si="167"/>
        <v xml:space="preserve"> </v>
      </c>
      <c r="AA326" s="162" t="str">
        <f t="shared" si="168"/>
        <v xml:space="preserve"> </v>
      </c>
      <c r="AB326" s="162" t="str">
        <f t="shared" si="169"/>
        <v xml:space="preserve"> </v>
      </c>
      <c r="AC326" s="163" t="str">
        <f t="shared" si="170"/>
        <v xml:space="preserve"> </v>
      </c>
      <c r="AD326" s="163" t="str">
        <f t="shared" si="171"/>
        <v xml:space="preserve"> </v>
      </c>
    </row>
    <row r="327" spans="2:49" ht="15" customHeight="1" x14ac:dyDescent="0.25">
      <c r="B327" s="160" t="str">
        <f t="shared" si="172"/>
        <v xml:space="preserve"> </v>
      </c>
      <c r="C327" s="160" t="str">
        <f t="shared" si="154"/>
        <v xml:space="preserve"> </v>
      </c>
      <c r="D327" s="161" t="str">
        <f t="shared" si="173"/>
        <v xml:space="preserve"> </v>
      </c>
      <c r="E327" s="162" t="str">
        <f t="shared" si="174"/>
        <v xml:space="preserve"> </v>
      </c>
      <c r="F327" s="162" t="str">
        <f t="shared" si="155"/>
        <v xml:space="preserve"> </v>
      </c>
      <c r="G327" s="162" t="str">
        <f t="shared" si="156"/>
        <v xml:space="preserve"> </v>
      </c>
      <c r="H327" s="162" t="str">
        <f t="shared" si="157"/>
        <v xml:space="preserve"> </v>
      </c>
      <c r="I327" s="163" t="str">
        <f t="shared" si="158"/>
        <v xml:space="preserve"> </v>
      </c>
      <c r="J327" s="163" t="str">
        <f t="shared" si="159"/>
        <v xml:space="preserve"> </v>
      </c>
      <c r="L327" s="160" t="str">
        <f t="shared" si="175"/>
        <v xml:space="preserve"> </v>
      </c>
      <c r="M327" s="160" t="str">
        <f t="shared" si="160"/>
        <v xml:space="preserve"> </v>
      </c>
      <c r="N327" s="161" t="str">
        <f t="shared" si="176"/>
        <v xml:space="preserve"> </v>
      </c>
      <c r="O327" s="162" t="str">
        <f t="shared" si="177"/>
        <v xml:space="preserve"> </v>
      </c>
      <c r="P327" s="162" t="str">
        <f t="shared" si="161"/>
        <v xml:space="preserve"> </v>
      </c>
      <c r="Q327" s="162" t="str">
        <f t="shared" si="162"/>
        <v xml:space="preserve"> </v>
      </c>
      <c r="R327" s="162" t="str">
        <f t="shared" si="163"/>
        <v xml:space="preserve"> </v>
      </c>
      <c r="S327" s="163" t="str">
        <f t="shared" si="164"/>
        <v xml:space="preserve"> </v>
      </c>
      <c r="T327" s="163" t="str">
        <f t="shared" si="165"/>
        <v xml:space="preserve"> </v>
      </c>
      <c r="V327" s="160" t="str">
        <f t="shared" si="178"/>
        <v xml:space="preserve"> </v>
      </c>
      <c r="W327" s="160" t="str">
        <f t="shared" si="166"/>
        <v xml:space="preserve"> </v>
      </c>
      <c r="X327" s="161" t="str">
        <f t="shared" si="179"/>
        <v xml:space="preserve"> </v>
      </c>
      <c r="Y327" s="162" t="str">
        <f t="shared" si="180"/>
        <v xml:space="preserve"> </v>
      </c>
      <c r="Z327" s="162" t="str">
        <f t="shared" si="167"/>
        <v xml:space="preserve"> </v>
      </c>
      <c r="AA327" s="162" t="str">
        <f t="shared" si="168"/>
        <v xml:space="preserve"> </v>
      </c>
      <c r="AB327" s="162" t="str">
        <f t="shared" si="169"/>
        <v xml:space="preserve"> </v>
      </c>
      <c r="AC327" s="163" t="str">
        <f t="shared" si="170"/>
        <v xml:space="preserve"> </v>
      </c>
      <c r="AD327" s="163" t="str">
        <f t="shared" si="171"/>
        <v xml:space="preserve"> </v>
      </c>
      <c r="AH327" s="168"/>
      <c r="AI327" s="168"/>
      <c r="AO327" s="168"/>
      <c r="AP327" s="168"/>
      <c r="AV327" s="168"/>
      <c r="AW327" s="168"/>
    </row>
    <row r="328" spans="2:49" ht="15" customHeight="1" x14ac:dyDescent="0.25">
      <c r="B328" s="160" t="str">
        <f t="shared" si="172"/>
        <v xml:space="preserve"> </v>
      </c>
      <c r="C328" s="160" t="str">
        <f t="shared" si="154"/>
        <v xml:space="preserve"> </v>
      </c>
      <c r="D328" s="161" t="str">
        <f t="shared" si="173"/>
        <v xml:space="preserve"> </v>
      </c>
      <c r="E328" s="162" t="str">
        <f t="shared" si="174"/>
        <v xml:space="preserve"> </v>
      </c>
      <c r="F328" s="162" t="str">
        <f t="shared" si="155"/>
        <v xml:space="preserve"> </v>
      </c>
      <c r="G328" s="162" t="str">
        <f t="shared" si="156"/>
        <v xml:space="preserve"> </v>
      </c>
      <c r="H328" s="162" t="str">
        <f t="shared" si="157"/>
        <v xml:space="preserve"> </v>
      </c>
      <c r="I328" s="163" t="str">
        <f t="shared" si="158"/>
        <v xml:space="preserve"> </v>
      </c>
      <c r="J328" s="163" t="str">
        <f t="shared" si="159"/>
        <v xml:space="preserve"> </v>
      </c>
      <c r="L328" s="160" t="str">
        <f t="shared" si="175"/>
        <v xml:space="preserve"> </v>
      </c>
      <c r="M328" s="160" t="str">
        <f t="shared" si="160"/>
        <v xml:space="preserve"> </v>
      </c>
      <c r="N328" s="161" t="str">
        <f t="shared" si="176"/>
        <v xml:space="preserve"> </v>
      </c>
      <c r="O328" s="162" t="str">
        <f t="shared" si="177"/>
        <v xml:space="preserve"> </v>
      </c>
      <c r="P328" s="162" t="str">
        <f t="shared" si="161"/>
        <v xml:space="preserve"> </v>
      </c>
      <c r="Q328" s="162" t="str">
        <f t="shared" si="162"/>
        <v xml:space="preserve"> </v>
      </c>
      <c r="R328" s="162" t="str">
        <f t="shared" si="163"/>
        <v xml:space="preserve"> </v>
      </c>
      <c r="S328" s="163" t="str">
        <f t="shared" si="164"/>
        <v xml:space="preserve"> </v>
      </c>
      <c r="T328" s="163" t="str">
        <f t="shared" si="165"/>
        <v xml:space="preserve"> </v>
      </c>
      <c r="V328" s="160" t="str">
        <f t="shared" si="178"/>
        <v xml:space="preserve"> </v>
      </c>
      <c r="W328" s="160" t="str">
        <f t="shared" si="166"/>
        <v xml:space="preserve"> </v>
      </c>
      <c r="X328" s="161" t="str">
        <f t="shared" si="179"/>
        <v xml:space="preserve"> </v>
      </c>
      <c r="Y328" s="162" t="str">
        <f t="shared" si="180"/>
        <v xml:space="preserve"> </v>
      </c>
      <c r="Z328" s="162" t="str">
        <f t="shared" si="167"/>
        <v xml:space="preserve"> </v>
      </c>
      <c r="AA328" s="162" t="str">
        <f t="shared" si="168"/>
        <v xml:space="preserve"> </v>
      </c>
      <c r="AB328" s="162" t="str">
        <f t="shared" si="169"/>
        <v xml:space="preserve"> </v>
      </c>
      <c r="AC328" s="163" t="str">
        <f t="shared" si="170"/>
        <v xml:space="preserve"> </v>
      </c>
      <c r="AD328" s="163" t="str">
        <f t="shared" si="171"/>
        <v xml:space="preserve"> </v>
      </c>
    </row>
    <row r="329" spans="2:49" ht="15" customHeight="1" x14ac:dyDescent="0.25">
      <c r="B329" s="164" t="str">
        <f t="shared" si="172"/>
        <v xml:space="preserve"> </v>
      </c>
      <c r="C329" s="164" t="str">
        <f t="shared" si="154"/>
        <v xml:space="preserve"> </v>
      </c>
      <c r="D329" s="165" t="str">
        <f t="shared" si="173"/>
        <v xml:space="preserve"> </v>
      </c>
      <c r="E329" s="166" t="str">
        <f t="shared" si="174"/>
        <v xml:space="preserve"> </v>
      </c>
      <c r="F329" s="166" t="str">
        <f t="shared" si="155"/>
        <v xml:space="preserve"> </v>
      </c>
      <c r="G329" s="166" t="str">
        <f t="shared" si="156"/>
        <v xml:space="preserve"> </v>
      </c>
      <c r="H329" s="166" t="str">
        <f t="shared" si="157"/>
        <v xml:space="preserve"> </v>
      </c>
      <c r="I329" s="167" t="str">
        <f t="shared" si="158"/>
        <v xml:space="preserve"> </v>
      </c>
      <c r="J329" s="167" t="str">
        <f t="shared" si="159"/>
        <v xml:space="preserve"> </v>
      </c>
      <c r="L329" s="164" t="str">
        <f t="shared" si="175"/>
        <v xml:space="preserve"> </v>
      </c>
      <c r="M329" s="164" t="str">
        <f t="shared" si="160"/>
        <v xml:space="preserve"> </v>
      </c>
      <c r="N329" s="165" t="str">
        <f t="shared" si="176"/>
        <v xml:space="preserve"> </v>
      </c>
      <c r="O329" s="166" t="str">
        <f t="shared" si="177"/>
        <v xml:space="preserve"> </v>
      </c>
      <c r="P329" s="166" t="str">
        <f t="shared" si="161"/>
        <v xml:space="preserve"> </v>
      </c>
      <c r="Q329" s="166" t="str">
        <f t="shared" si="162"/>
        <v xml:space="preserve"> </v>
      </c>
      <c r="R329" s="166" t="str">
        <f t="shared" si="163"/>
        <v xml:space="preserve"> </v>
      </c>
      <c r="S329" s="167" t="str">
        <f t="shared" si="164"/>
        <v xml:space="preserve"> </v>
      </c>
      <c r="T329" s="167" t="str">
        <f t="shared" si="165"/>
        <v xml:space="preserve"> </v>
      </c>
      <c r="V329" s="164" t="str">
        <f t="shared" si="178"/>
        <v xml:space="preserve"> </v>
      </c>
      <c r="W329" s="164" t="str">
        <f t="shared" si="166"/>
        <v xml:space="preserve"> </v>
      </c>
      <c r="X329" s="165" t="str">
        <f t="shared" si="179"/>
        <v xml:space="preserve"> </v>
      </c>
      <c r="Y329" s="166" t="str">
        <f t="shared" si="180"/>
        <v xml:space="preserve"> </v>
      </c>
      <c r="Z329" s="166" t="str">
        <f t="shared" si="167"/>
        <v xml:space="preserve"> </v>
      </c>
      <c r="AA329" s="166" t="str">
        <f t="shared" si="168"/>
        <v xml:space="preserve"> </v>
      </c>
      <c r="AB329" s="166" t="str">
        <f t="shared" si="169"/>
        <v xml:space="preserve"> </v>
      </c>
      <c r="AC329" s="167" t="str">
        <f t="shared" si="170"/>
        <v xml:space="preserve"> </v>
      </c>
      <c r="AD329" s="167" t="str">
        <f t="shared" si="171"/>
        <v xml:space="preserve"> </v>
      </c>
      <c r="AH329" s="149" t="str">
        <f>+IF(AH328&gt;0,10,"")</f>
        <v/>
      </c>
      <c r="AO329" s="149" t="str">
        <f>+IF(AO328&gt;0,10,"")</f>
        <v/>
      </c>
      <c r="AV329" s="149" t="str">
        <f>+IF(AV328&gt;0,10,"")</f>
        <v/>
      </c>
    </row>
    <row r="330" spans="2:49" ht="15" customHeight="1" x14ac:dyDescent="0.25">
      <c r="B330" s="156" t="str">
        <f t="shared" si="172"/>
        <v xml:space="preserve"> </v>
      </c>
      <c r="C330" s="156" t="str">
        <f t="shared" si="154"/>
        <v xml:space="preserve"> </v>
      </c>
      <c r="D330" s="157" t="str">
        <f t="shared" si="173"/>
        <v xml:space="preserve"> </v>
      </c>
      <c r="E330" s="158" t="str">
        <f t="shared" si="174"/>
        <v xml:space="preserve"> </v>
      </c>
      <c r="F330" s="158" t="str">
        <f t="shared" si="155"/>
        <v xml:space="preserve"> </v>
      </c>
      <c r="G330" s="158" t="str">
        <f t="shared" si="156"/>
        <v xml:space="preserve"> </v>
      </c>
      <c r="H330" s="158" t="str">
        <f t="shared" si="157"/>
        <v xml:space="preserve"> </v>
      </c>
      <c r="I330" s="159" t="str">
        <f t="shared" si="158"/>
        <v xml:space="preserve"> </v>
      </c>
      <c r="J330" s="159" t="str">
        <f t="shared" si="159"/>
        <v xml:space="preserve"> </v>
      </c>
      <c r="L330" s="156" t="str">
        <f t="shared" si="175"/>
        <v xml:space="preserve"> </v>
      </c>
      <c r="M330" s="156" t="str">
        <f t="shared" si="160"/>
        <v xml:space="preserve"> </v>
      </c>
      <c r="N330" s="157" t="str">
        <f t="shared" si="176"/>
        <v xml:space="preserve"> </v>
      </c>
      <c r="O330" s="158" t="str">
        <f t="shared" si="177"/>
        <v xml:space="preserve"> </v>
      </c>
      <c r="P330" s="158" t="str">
        <f t="shared" si="161"/>
        <v xml:space="preserve"> </v>
      </c>
      <c r="Q330" s="158" t="str">
        <f t="shared" si="162"/>
        <v xml:space="preserve"> </v>
      </c>
      <c r="R330" s="158" t="str">
        <f t="shared" si="163"/>
        <v xml:space="preserve"> </v>
      </c>
      <c r="S330" s="159" t="str">
        <f t="shared" si="164"/>
        <v xml:space="preserve"> </v>
      </c>
      <c r="T330" s="159" t="str">
        <f t="shared" si="165"/>
        <v xml:space="preserve"> </v>
      </c>
      <c r="V330" s="156" t="str">
        <f t="shared" si="178"/>
        <v xml:space="preserve"> </v>
      </c>
      <c r="W330" s="156" t="str">
        <f t="shared" si="166"/>
        <v xml:space="preserve"> </v>
      </c>
      <c r="X330" s="157" t="str">
        <f t="shared" si="179"/>
        <v xml:space="preserve"> </v>
      </c>
      <c r="Y330" s="158" t="str">
        <f t="shared" si="180"/>
        <v xml:space="preserve"> </v>
      </c>
      <c r="Z330" s="158" t="str">
        <f t="shared" si="167"/>
        <v xml:space="preserve"> </v>
      </c>
      <c r="AA330" s="158" t="str">
        <f t="shared" si="168"/>
        <v xml:space="preserve"> </v>
      </c>
      <c r="AB330" s="158" t="str">
        <f t="shared" si="169"/>
        <v xml:space="preserve"> </v>
      </c>
      <c r="AC330" s="159" t="str">
        <f t="shared" si="170"/>
        <v xml:space="preserve"> </v>
      </c>
      <c r="AD330" s="159" t="str">
        <f t="shared" si="171"/>
        <v xml:space="preserve"> </v>
      </c>
    </row>
    <row r="331" spans="2:49" ht="15" customHeight="1" x14ac:dyDescent="0.25">
      <c r="B331" s="160" t="str">
        <f t="shared" si="172"/>
        <v xml:space="preserve"> </v>
      </c>
      <c r="C331" s="160" t="str">
        <f t="shared" si="154"/>
        <v xml:space="preserve"> </v>
      </c>
      <c r="D331" s="161" t="str">
        <f t="shared" si="173"/>
        <v xml:space="preserve"> </v>
      </c>
      <c r="E331" s="162" t="str">
        <f t="shared" si="174"/>
        <v xml:space="preserve"> </v>
      </c>
      <c r="F331" s="162" t="str">
        <f t="shared" si="155"/>
        <v xml:space="preserve"> </v>
      </c>
      <c r="G331" s="162" t="str">
        <f t="shared" si="156"/>
        <v xml:space="preserve"> </v>
      </c>
      <c r="H331" s="162" t="str">
        <f t="shared" si="157"/>
        <v xml:space="preserve"> </v>
      </c>
      <c r="I331" s="163" t="str">
        <f t="shared" si="158"/>
        <v xml:space="preserve"> </v>
      </c>
      <c r="J331" s="163" t="str">
        <f t="shared" si="159"/>
        <v xml:space="preserve"> </v>
      </c>
      <c r="L331" s="160" t="str">
        <f t="shared" si="175"/>
        <v xml:space="preserve"> </v>
      </c>
      <c r="M331" s="160" t="str">
        <f t="shared" si="160"/>
        <v xml:space="preserve"> </v>
      </c>
      <c r="N331" s="161" t="str">
        <f t="shared" si="176"/>
        <v xml:space="preserve"> </v>
      </c>
      <c r="O331" s="162" t="str">
        <f t="shared" si="177"/>
        <v xml:space="preserve"> </v>
      </c>
      <c r="P331" s="162" t="str">
        <f t="shared" si="161"/>
        <v xml:space="preserve"> </v>
      </c>
      <c r="Q331" s="162" t="str">
        <f t="shared" si="162"/>
        <v xml:space="preserve"> </v>
      </c>
      <c r="R331" s="162" t="str">
        <f t="shared" si="163"/>
        <v xml:space="preserve"> </v>
      </c>
      <c r="S331" s="163" t="str">
        <f t="shared" si="164"/>
        <v xml:space="preserve"> </v>
      </c>
      <c r="T331" s="163" t="str">
        <f t="shared" si="165"/>
        <v xml:space="preserve"> </v>
      </c>
      <c r="V331" s="160" t="str">
        <f t="shared" si="178"/>
        <v xml:space="preserve"> </v>
      </c>
      <c r="W331" s="160" t="str">
        <f t="shared" si="166"/>
        <v xml:space="preserve"> </v>
      </c>
      <c r="X331" s="161" t="str">
        <f t="shared" si="179"/>
        <v xml:space="preserve"> </v>
      </c>
      <c r="Y331" s="162" t="str">
        <f t="shared" si="180"/>
        <v xml:space="preserve"> </v>
      </c>
      <c r="Z331" s="162" t="str">
        <f t="shared" si="167"/>
        <v xml:space="preserve"> </v>
      </c>
      <c r="AA331" s="162" t="str">
        <f t="shared" si="168"/>
        <v xml:space="preserve"> </v>
      </c>
      <c r="AB331" s="162" t="str">
        <f t="shared" si="169"/>
        <v xml:space="preserve"> </v>
      </c>
      <c r="AC331" s="163" t="str">
        <f t="shared" si="170"/>
        <v xml:space="preserve"> </v>
      </c>
      <c r="AD331" s="163" t="str">
        <f t="shared" si="171"/>
        <v xml:space="preserve"> </v>
      </c>
    </row>
    <row r="332" spans="2:49" ht="15" customHeight="1" x14ac:dyDescent="0.25">
      <c r="B332" s="160" t="str">
        <f t="shared" si="172"/>
        <v xml:space="preserve"> </v>
      </c>
      <c r="C332" s="160" t="str">
        <f t="shared" si="154"/>
        <v xml:space="preserve"> </v>
      </c>
      <c r="D332" s="161" t="str">
        <f t="shared" si="173"/>
        <v xml:space="preserve"> </v>
      </c>
      <c r="E332" s="162" t="str">
        <f t="shared" si="174"/>
        <v xml:space="preserve"> </v>
      </c>
      <c r="F332" s="162" t="str">
        <f t="shared" si="155"/>
        <v xml:space="preserve"> </v>
      </c>
      <c r="G332" s="162" t="str">
        <f t="shared" si="156"/>
        <v xml:space="preserve"> </v>
      </c>
      <c r="H332" s="162" t="str">
        <f t="shared" si="157"/>
        <v xml:space="preserve"> </v>
      </c>
      <c r="I332" s="163" t="str">
        <f t="shared" si="158"/>
        <v xml:space="preserve"> </v>
      </c>
      <c r="J332" s="163" t="str">
        <f t="shared" si="159"/>
        <v xml:space="preserve"> </v>
      </c>
      <c r="L332" s="160" t="str">
        <f t="shared" si="175"/>
        <v xml:space="preserve"> </v>
      </c>
      <c r="M332" s="160" t="str">
        <f t="shared" si="160"/>
        <v xml:space="preserve"> </v>
      </c>
      <c r="N332" s="161" t="str">
        <f t="shared" si="176"/>
        <v xml:space="preserve"> </v>
      </c>
      <c r="O332" s="162" t="str">
        <f t="shared" si="177"/>
        <v xml:space="preserve"> </v>
      </c>
      <c r="P332" s="162" t="str">
        <f t="shared" si="161"/>
        <v xml:space="preserve"> </v>
      </c>
      <c r="Q332" s="162" t="str">
        <f t="shared" si="162"/>
        <v xml:space="preserve"> </v>
      </c>
      <c r="R332" s="162" t="str">
        <f t="shared" si="163"/>
        <v xml:space="preserve"> </v>
      </c>
      <c r="S332" s="163" t="str">
        <f t="shared" si="164"/>
        <v xml:space="preserve"> </v>
      </c>
      <c r="T332" s="163" t="str">
        <f t="shared" si="165"/>
        <v xml:space="preserve"> </v>
      </c>
      <c r="V332" s="160" t="str">
        <f t="shared" si="178"/>
        <v xml:space="preserve"> </v>
      </c>
      <c r="W332" s="160" t="str">
        <f t="shared" si="166"/>
        <v xml:space="preserve"> </v>
      </c>
      <c r="X332" s="161" t="str">
        <f t="shared" si="179"/>
        <v xml:space="preserve"> </v>
      </c>
      <c r="Y332" s="162" t="str">
        <f t="shared" si="180"/>
        <v xml:space="preserve"> </v>
      </c>
      <c r="Z332" s="162" t="str">
        <f t="shared" si="167"/>
        <v xml:space="preserve"> </v>
      </c>
      <c r="AA332" s="162" t="str">
        <f t="shared" si="168"/>
        <v xml:space="preserve"> </v>
      </c>
      <c r="AB332" s="162" t="str">
        <f t="shared" si="169"/>
        <v xml:space="preserve"> </v>
      </c>
      <c r="AC332" s="163" t="str">
        <f t="shared" si="170"/>
        <v xml:space="preserve"> </v>
      </c>
      <c r="AD332" s="163" t="str">
        <f t="shared" si="171"/>
        <v xml:space="preserve"> </v>
      </c>
      <c r="AH332" s="168"/>
      <c r="AI332" s="168"/>
      <c r="AO332" s="168"/>
      <c r="AP332" s="168"/>
      <c r="AV332" s="168"/>
      <c r="AW332" s="168"/>
    </row>
    <row r="333" spans="2:49" ht="15" customHeight="1" x14ac:dyDescent="0.25">
      <c r="B333" s="160" t="str">
        <f t="shared" si="172"/>
        <v xml:space="preserve"> </v>
      </c>
      <c r="C333" s="160" t="str">
        <f t="shared" si="154"/>
        <v xml:space="preserve"> </v>
      </c>
      <c r="D333" s="161" t="str">
        <f t="shared" si="173"/>
        <v xml:space="preserve"> </v>
      </c>
      <c r="E333" s="162" t="str">
        <f t="shared" si="174"/>
        <v xml:space="preserve"> </v>
      </c>
      <c r="F333" s="162" t="str">
        <f t="shared" si="155"/>
        <v xml:space="preserve"> </v>
      </c>
      <c r="G333" s="162" t="str">
        <f t="shared" si="156"/>
        <v xml:space="preserve"> </v>
      </c>
      <c r="H333" s="162" t="str">
        <f t="shared" si="157"/>
        <v xml:space="preserve"> </v>
      </c>
      <c r="I333" s="163" t="str">
        <f t="shared" si="158"/>
        <v xml:space="preserve"> </v>
      </c>
      <c r="J333" s="163" t="str">
        <f t="shared" si="159"/>
        <v xml:space="preserve"> </v>
      </c>
      <c r="L333" s="160" t="str">
        <f t="shared" si="175"/>
        <v xml:space="preserve"> </v>
      </c>
      <c r="M333" s="160" t="str">
        <f t="shared" si="160"/>
        <v xml:space="preserve"> </v>
      </c>
      <c r="N333" s="161" t="str">
        <f t="shared" si="176"/>
        <v xml:space="preserve"> </v>
      </c>
      <c r="O333" s="162" t="str">
        <f t="shared" si="177"/>
        <v xml:space="preserve"> </v>
      </c>
      <c r="P333" s="162" t="str">
        <f t="shared" si="161"/>
        <v xml:space="preserve"> </v>
      </c>
      <c r="Q333" s="162" t="str">
        <f t="shared" si="162"/>
        <v xml:space="preserve"> </v>
      </c>
      <c r="R333" s="162" t="str">
        <f t="shared" si="163"/>
        <v xml:space="preserve"> </v>
      </c>
      <c r="S333" s="163" t="str">
        <f t="shared" si="164"/>
        <v xml:space="preserve"> </v>
      </c>
      <c r="T333" s="163" t="str">
        <f t="shared" si="165"/>
        <v xml:space="preserve"> </v>
      </c>
      <c r="V333" s="160" t="str">
        <f t="shared" si="178"/>
        <v xml:space="preserve"> </v>
      </c>
      <c r="W333" s="160" t="str">
        <f t="shared" si="166"/>
        <v xml:space="preserve"> </v>
      </c>
      <c r="X333" s="161" t="str">
        <f t="shared" si="179"/>
        <v xml:space="preserve"> </v>
      </c>
      <c r="Y333" s="162" t="str">
        <f t="shared" si="180"/>
        <v xml:space="preserve"> </v>
      </c>
      <c r="Z333" s="162" t="str">
        <f t="shared" si="167"/>
        <v xml:space="preserve"> </v>
      </c>
      <c r="AA333" s="162" t="str">
        <f t="shared" si="168"/>
        <v xml:space="preserve"> </v>
      </c>
      <c r="AB333" s="162" t="str">
        <f t="shared" si="169"/>
        <v xml:space="preserve"> </v>
      </c>
      <c r="AC333" s="163" t="str">
        <f t="shared" si="170"/>
        <v xml:space="preserve"> </v>
      </c>
      <c r="AD333" s="163" t="str">
        <f t="shared" si="171"/>
        <v xml:space="preserve"> </v>
      </c>
    </row>
    <row r="334" spans="2:49" ht="15" customHeight="1" x14ac:dyDescent="0.25">
      <c r="B334" s="164" t="str">
        <f t="shared" si="172"/>
        <v xml:space="preserve"> </v>
      </c>
      <c r="C334" s="164" t="str">
        <f t="shared" si="154"/>
        <v xml:space="preserve"> </v>
      </c>
      <c r="D334" s="165" t="str">
        <f t="shared" si="173"/>
        <v xml:space="preserve"> </v>
      </c>
      <c r="E334" s="166" t="str">
        <f t="shared" si="174"/>
        <v xml:space="preserve"> </v>
      </c>
      <c r="F334" s="166" t="str">
        <f t="shared" si="155"/>
        <v xml:space="preserve"> </v>
      </c>
      <c r="G334" s="166" t="str">
        <f t="shared" si="156"/>
        <v xml:space="preserve"> </v>
      </c>
      <c r="H334" s="166" t="str">
        <f t="shared" si="157"/>
        <v xml:space="preserve"> </v>
      </c>
      <c r="I334" s="167" t="str">
        <f t="shared" si="158"/>
        <v xml:space="preserve"> </v>
      </c>
      <c r="J334" s="167" t="str">
        <f t="shared" si="159"/>
        <v xml:space="preserve"> </v>
      </c>
      <c r="L334" s="164" t="str">
        <f t="shared" si="175"/>
        <v xml:space="preserve"> </v>
      </c>
      <c r="M334" s="164" t="str">
        <f t="shared" si="160"/>
        <v xml:space="preserve"> </v>
      </c>
      <c r="N334" s="165" t="str">
        <f t="shared" si="176"/>
        <v xml:space="preserve"> </v>
      </c>
      <c r="O334" s="166" t="str">
        <f t="shared" si="177"/>
        <v xml:space="preserve"> </v>
      </c>
      <c r="P334" s="166" t="str">
        <f t="shared" si="161"/>
        <v xml:space="preserve"> </v>
      </c>
      <c r="Q334" s="166" t="str">
        <f t="shared" si="162"/>
        <v xml:space="preserve"> </v>
      </c>
      <c r="R334" s="166" t="str">
        <f t="shared" si="163"/>
        <v xml:space="preserve"> </v>
      </c>
      <c r="S334" s="167" t="str">
        <f t="shared" si="164"/>
        <v xml:space="preserve"> </v>
      </c>
      <c r="T334" s="167" t="str">
        <f t="shared" si="165"/>
        <v xml:space="preserve"> </v>
      </c>
      <c r="V334" s="164" t="str">
        <f t="shared" si="178"/>
        <v xml:space="preserve"> </v>
      </c>
      <c r="W334" s="164" t="str">
        <f t="shared" si="166"/>
        <v xml:space="preserve"> </v>
      </c>
      <c r="X334" s="165" t="str">
        <f t="shared" si="179"/>
        <v xml:space="preserve"> </v>
      </c>
      <c r="Y334" s="166" t="str">
        <f t="shared" si="180"/>
        <v xml:space="preserve"> </v>
      </c>
      <c r="Z334" s="166" t="str">
        <f t="shared" si="167"/>
        <v xml:space="preserve"> </v>
      </c>
      <c r="AA334" s="166" t="str">
        <f t="shared" si="168"/>
        <v xml:space="preserve"> </v>
      </c>
      <c r="AB334" s="166" t="str">
        <f t="shared" si="169"/>
        <v xml:space="preserve"> </v>
      </c>
      <c r="AC334" s="167" t="str">
        <f t="shared" si="170"/>
        <v xml:space="preserve"> </v>
      </c>
      <c r="AD334" s="167" t="str">
        <f t="shared" si="171"/>
        <v xml:space="preserve"> </v>
      </c>
      <c r="AH334" s="149" t="str">
        <f>+IF(AH333&gt;0,10,"")</f>
        <v/>
      </c>
      <c r="AO334" s="149" t="str">
        <f>+IF(AO333&gt;0,10,"")</f>
        <v/>
      </c>
      <c r="AV334" s="149" t="str">
        <f>+IF(AV333&gt;0,10,"")</f>
        <v/>
      </c>
    </row>
    <row r="335" spans="2:49" ht="15" customHeight="1" x14ac:dyDescent="0.25">
      <c r="B335" s="156" t="str">
        <f t="shared" si="172"/>
        <v xml:space="preserve"> </v>
      </c>
      <c r="C335" s="156" t="str">
        <f t="shared" ref="C335:C376" si="181">+IF(E335=" "," ",I$10+I$9+1-B335)</f>
        <v xml:space="preserve"> </v>
      </c>
      <c r="D335" s="157" t="str">
        <f t="shared" si="173"/>
        <v xml:space="preserve"> </v>
      </c>
      <c r="E335" s="158" t="str">
        <f t="shared" si="174"/>
        <v xml:space="preserve"> </v>
      </c>
      <c r="F335" s="158" t="str">
        <f t="shared" ref="F335:F376" si="182">+IF(E335=" "," ",ROUND(E335*AK$11,8))</f>
        <v xml:space="preserve"> </v>
      </c>
      <c r="G335" s="158" t="str">
        <f t="shared" ref="G335:G376" si="183">+IF(E335=" "," ",H335-F335)</f>
        <v xml:space="preserve"> </v>
      </c>
      <c r="H335" s="158" t="str">
        <f t="shared" ref="H335:H376" si="184">+IF(E335=" "," ",IF(B335&gt;I$9,AK$10,F335))</f>
        <v xml:space="preserve"> </v>
      </c>
      <c r="I335" s="159" t="str">
        <f t="shared" ref="I335:I376" si="185">IF(D335=" "," ",+YEAR(D335))</f>
        <v xml:space="preserve"> </v>
      </c>
      <c r="J335" s="159" t="str">
        <f t="shared" ref="J335:J376" si="186">IF(D335=" "," ",+MONTH(D335))</f>
        <v xml:space="preserve"> </v>
      </c>
      <c r="L335" s="156" t="str">
        <f t="shared" si="175"/>
        <v xml:space="preserve"> </v>
      </c>
      <c r="M335" s="156" t="str">
        <f t="shared" ref="M335:M376" si="187">+IF(O335=" "," ",S$10+S$9+1-L335)</f>
        <v xml:space="preserve"> </v>
      </c>
      <c r="N335" s="157" t="str">
        <f t="shared" si="176"/>
        <v xml:space="preserve"> </v>
      </c>
      <c r="O335" s="158" t="str">
        <f t="shared" si="177"/>
        <v xml:space="preserve"> </v>
      </c>
      <c r="P335" s="158" t="str">
        <f t="shared" ref="P335:P376" si="188">+IF(O335=" "," ",ROUND(O335*AR$11,8))</f>
        <v xml:space="preserve"> </v>
      </c>
      <c r="Q335" s="158" t="str">
        <f t="shared" ref="Q335:Q376" si="189">+IF(O335=" "," ",R335-P335)</f>
        <v xml:space="preserve"> </v>
      </c>
      <c r="R335" s="158" t="str">
        <f t="shared" ref="R335:R376" si="190">+IF(O335=" "," ",IF(L335&gt;S$9,AR$10,P335))</f>
        <v xml:space="preserve"> </v>
      </c>
      <c r="S335" s="159" t="str">
        <f t="shared" ref="S335:S376" si="191">IF(N335=" "," ",+YEAR(N335))</f>
        <v xml:space="preserve"> </v>
      </c>
      <c r="T335" s="159" t="str">
        <f t="shared" ref="T335:T376" si="192">IF(N335=" "," ",+MONTH(N335))</f>
        <v xml:space="preserve"> </v>
      </c>
      <c r="V335" s="156" t="str">
        <f t="shared" si="178"/>
        <v xml:space="preserve"> </v>
      </c>
      <c r="W335" s="156" t="str">
        <f t="shared" ref="W335:W376" si="193">+IF(Y335=" "," ",AC$10+AC$9+1-V335)</f>
        <v xml:space="preserve"> </v>
      </c>
      <c r="X335" s="157" t="str">
        <f t="shared" si="179"/>
        <v xml:space="preserve"> </v>
      </c>
      <c r="Y335" s="158" t="str">
        <f t="shared" si="180"/>
        <v xml:space="preserve"> </v>
      </c>
      <c r="Z335" s="158" t="str">
        <f t="shared" ref="Z335:Z376" si="194">+IF(Y335=" "," ",ROUND(Y335*AY$11,8))</f>
        <v xml:space="preserve"> </v>
      </c>
      <c r="AA335" s="158" t="str">
        <f t="shared" ref="AA335:AA376" si="195">+IF(Y335=" "," ",AB335-Z335)</f>
        <v xml:space="preserve"> </v>
      </c>
      <c r="AB335" s="158" t="str">
        <f t="shared" ref="AB335:AB376" si="196">+IF(Y335=" "," ",IF(V335&gt;AC$9,AY$10,Z335))</f>
        <v xml:space="preserve"> </v>
      </c>
      <c r="AC335" s="159" t="str">
        <f t="shared" ref="AC335:AC376" si="197">IF(X335=" "," ",+YEAR(X335))</f>
        <v xml:space="preserve"> </v>
      </c>
      <c r="AD335" s="159" t="str">
        <f t="shared" ref="AD335:AD376" si="198">IF(X335=" "," ",+MONTH(X335))</f>
        <v xml:space="preserve"> </v>
      </c>
    </row>
    <row r="336" spans="2:49" ht="15" customHeight="1" x14ac:dyDescent="0.25">
      <c r="B336" s="160" t="str">
        <f t="shared" ref="B336:B376" si="199">IF(E336=" "," ",B335+1)</f>
        <v xml:space="preserve"> </v>
      </c>
      <c r="C336" s="160" t="str">
        <f t="shared" si="181"/>
        <v xml:space="preserve"> </v>
      </c>
      <c r="D336" s="161" t="str">
        <f t="shared" ref="D336:D376" si="200">+IF(E336=" "," ",DATE(YEAR(D335),MONTH(D335)+I$8,DAY(D335)))</f>
        <v xml:space="preserve"> </v>
      </c>
      <c r="E336" s="162" t="str">
        <f t="shared" ref="E336:E376" si="201">+IF(E335=" "," ",IF((E335-G335)&gt;1,E335-G335," "))</f>
        <v xml:space="preserve"> </v>
      </c>
      <c r="F336" s="162" t="str">
        <f t="shared" si="182"/>
        <v xml:space="preserve"> </v>
      </c>
      <c r="G336" s="162" t="str">
        <f t="shared" si="183"/>
        <v xml:space="preserve"> </v>
      </c>
      <c r="H336" s="162" t="str">
        <f t="shared" si="184"/>
        <v xml:space="preserve"> </v>
      </c>
      <c r="I336" s="163" t="str">
        <f t="shared" si="185"/>
        <v xml:space="preserve"> </v>
      </c>
      <c r="J336" s="163" t="str">
        <f t="shared" si="186"/>
        <v xml:space="preserve"> </v>
      </c>
      <c r="L336" s="160" t="str">
        <f t="shared" ref="L336:L376" si="202">IF(O336=" "," ",L335+1)</f>
        <v xml:space="preserve"> </v>
      </c>
      <c r="M336" s="160" t="str">
        <f t="shared" si="187"/>
        <v xml:space="preserve"> </v>
      </c>
      <c r="N336" s="161" t="str">
        <f t="shared" ref="N336:N376" si="203">+IF(O336=" "," ",DATE(YEAR(N335),MONTH(N335)+S$8,DAY(N335)))</f>
        <v xml:space="preserve"> </v>
      </c>
      <c r="O336" s="162" t="str">
        <f t="shared" ref="O336:O376" si="204">+IF(O335=" "," ",IF((O335-Q335)&gt;1,O335-Q335," "))</f>
        <v xml:space="preserve"> </v>
      </c>
      <c r="P336" s="162" t="str">
        <f t="shared" si="188"/>
        <v xml:space="preserve"> </v>
      </c>
      <c r="Q336" s="162" t="str">
        <f t="shared" si="189"/>
        <v xml:space="preserve"> </v>
      </c>
      <c r="R336" s="162" t="str">
        <f t="shared" si="190"/>
        <v xml:space="preserve"> </v>
      </c>
      <c r="S336" s="163" t="str">
        <f t="shared" si="191"/>
        <v xml:space="preserve"> </v>
      </c>
      <c r="T336" s="163" t="str">
        <f t="shared" si="192"/>
        <v xml:space="preserve"> </v>
      </c>
      <c r="V336" s="160" t="str">
        <f t="shared" ref="V336:V376" si="205">IF(Y336=" "," ",V335+1)</f>
        <v xml:space="preserve"> </v>
      </c>
      <c r="W336" s="160" t="str">
        <f t="shared" si="193"/>
        <v xml:space="preserve"> </v>
      </c>
      <c r="X336" s="161" t="str">
        <f t="shared" ref="X336:X376" si="206">+IF(Y336=" "," ",DATE(YEAR(X335),MONTH(X335)+AC$8,DAY(X335)))</f>
        <v xml:space="preserve"> </v>
      </c>
      <c r="Y336" s="162" t="str">
        <f t="shared" ref="Y336:Y376" si="207">+IF(Y335=" "," ",IF((Y335-AA335)&gt;1,Y335-AA335," "))</f>
        <v xml:space="preserve"> </v>
      </c>
      <c r="Z336" s="162" t="str">
        <f t="shared" si="194"/>
        <v xml:space="preserve"> </v>
      </c>
      <c r="AA336" s="162" t="str">
        <f t="shared" si="195"/>
        <v xml:space="preserve"> </v>
      </c>
      <c r="AB336" s="162" t="str">
        <f t="shared" si="196"/>
        <v xml:space="preserve"> </v>
      </c>
      <c r="AC336" s="163" t="str">
        <f t="shared" si="197"/>
        <v xml:space="preserve"> </v>
      </c>
      <c r="AD336" s="163" t="str">
        <f t="shared" si="198"/>
        <v xml:space="preserve"> </v>
      </c>
    </row>
    <row r="337" spans="2:49" ht="15" customHeight="1" x14ac:dyDescent="0.25">
      <c r="B337" s="160" t="str">
        <f t="shared" si="199"/>
        <v xml:space="preserve"> </v>
      </c>
      <c r="C337" s="160" t="str">
        <f t="shared" si="181"/>
        <v xml:space="preserve"> </v>
      </c>
      <c r="D337" s="161" t="str">
        <f t="shared" si="200"/>
        <v xml:space="preserve"> </v>
      </c>
      <c r="E337" s="162" t="str">
        <f t="shared" si="201"/>
        <v xml:space="preserve"> </v>
      </c>
      <c r="F337" s="162" t="str">
        <f t="shared" si="182"/>
        <v xml:space="preserve"> </v>
      </c>
      <c r="G337" s="162" t="str">
        <f t="shared" si="183"/>
        <v xml:space="preserve"> </v>
      </c>
      <c r="H337" s="162" t="str">
        <f t="shared" si="184"/>
        <v xml:space="preserve"> </v>
      </c>
      <c r="I337" s="163" t="str">
        <f t="shared" si="185"/>
        <v xml:space="preserve"> </v>
      </c>
      <c r="J337" s="163" t="str">
        <f t="shared" si="186"/>
        <v xml:space="preserve"> </v>
      </c>
      <c r="L337" s="160" t="str">
        <f t="shared" si="202"/>
        <v xml:space="preserve"> </v>
      </c>
      <c r="M337" s="160" t="str">
        <f t="shared" si="187"/>
        <v xml:space="preserve"> </v>
      </c>
      <c r="N337" s="161" t="str">
        <f t="shared" si="203"/>
        <v xml:space="preserve"> </v>
      </c>
      <c r="O337" s="162" t="str">
        <f t="shared" si="204"/>
        <v xml:space="preserve"> </v>
      </c>
      <c r="P337" s="162" t="str">
        <f t="shared" si="188"/>
        <v xml:space="preserve"> </v>
      </c>
      <c r="Q337" s="162" t="str">
        <f t="shared" si="189"/>
        <v xml:space="preserve"> </v>
      </c>
      <c r="R337" s="162" t="str">
        <f t="shared" si="190"/>
        <v xml:space="preserve"> </v>
      </c>
      <c r="S337" s="163" t="str">
        <f t="shared" si="191"/>
        <v xml:space="preserve"> </v>
      </c>
      <c r="T337" s="163" t="str">
        <f t="shared" si="192"/>
        <v xml:space="preserve"> </v>
      </c>
      <c r="V337" s="160" t="str">
        <f t="shared" si="205"/>
        <v xml:space="preserve"> </v>
      </c>
      <c r="W337" s="160" t="str">
        <f t="shared" si="193"/>
        <v xml:space="preserve"> </v>
      </c>
      <c r="X337" s="161" t="str">
        <f t="shared" si="206"/>
        <v xml:space="preserve"> </v>
      </c>
      <c r="Y337" s="162" t="str">
        <f t="shared" si="207"/>
        <v xml:space="preserve"> </v>
      </c>
      <c r="Z337" s="162" t="str">
        <f t="shared" si="194"/>
        <v xml:space="preserve"> </v>
      </c>
      <c r="AA337" s="162" t="str">
        <f t="shared" si="195"/>
        <v xml:space="preserve"> </v>
      </c>
      <c r="AB337" s="162" t="str">
        <f t="shared" si="196"/>
        <v xml:space="preserve"> </v>
      </c>
      <c r="AC337" s="163" t="str">
        <f t="shared" si="197"/>
        <v xml:space="preserve"> </v>
      </c>
      <c r="AD337" s="163" t="str">
        <f t="shared" si="198"/>
        <v xml:space="preserve"> </v>
      </c>
      <c r="AH337" s="168"/>
      <c r="AI337" s="168"/>
      <c r="AO337" s="168"/>
      <c r="AP337" s="168"/>
      <c r="AV337" s="168"/>
      <c r="AW337" s="168"/>
    </row>
    <row r="338" spans="2:49" ht="15" customHeight="1" x14ac:dyDescent="0.25">
      <c r="B338" s="160" t="str">
        <f t="shared" si="199"/>
        <v xml:space="preserve"> </v>
      </c>
      <c r="C338" s="160" t="str">
        <f t="shared" si="181"/>
        <v xml:space="preserve"> </v>
      </c>
      <c r="D338" s="161" t="str">
        <f t="shared" si="200"/>
        <v xml:space="preserve"> </v>
      </c>
      <c r="E338" s="162" t="str">
        <f t="shared" si="201"/>
        <v xml:space="preserve"> </v>
      </c>
      <c r="F338" s="162" t="str">
        <f t="shared" si="182"/>
        <v xml:space="preserve"> </v>
      </c>
      <c r="G338" s="162" t="str">
        <f t="shared" si="183"/>
        <v xml:space="preserve"> </v>
      </c>
      <c r="H338" s="162" t="str">
        <f t="shared" si="184"/>
        <v xml:space="preserve"> </v>
      </c>
      <c r="I338" s="163" t="str">
        <f t="shared" si="185"/>
        <v xml:space="preserve"> </v>
      </c>
      <c r="J338" s="163" t="str">
        <f t="shared" si="186"/>
        <v xml:space="preserve"> </v>
      </c>
      <c r="L338" s="160" t="str">
        <f t="shared" si="202"/>
        <v xml:space="preserve"> </v>
      </c>
      <c r="M338" s="160" t="str">
        <f t="shared" si="187"/>
        <v xml:space="preserve"> </v>
      </c>
      <c r="N338" s="161" t="str">
        <f t="shared" si="203"/>
        <v xml:space="preserve"> </v>
      </c>
      <c r="O338" s="162" t="str">
        <f t="shared" si="204"/>
        <v xml:space="preserve"> </v>
      </c>
      <c r="P338" s="162" t="str">
        <f t="shared" si="188"/>
        <v xml:space="preserve"> </v>
      </c>
      <c r="Q338" s="162" t="str">
        <f t="shared" si="189"/>
        <v xml:space="preserve"> </v>
      </c>
      <c r="R338" s="162" t="str">
        <f t="shared" si="190"/>
        <v xml:space="preserve"> </v>
      </c>
      <c r="S338" s="163" t="str">
        <f t="shared" si="191"/>
        <v xml:space="preserve"> </v>
      </c>
      <c r="T338" s="163" t="str">
        <f t="shared" si="192"/>
        <v xml:space="preserve"> </v>
      </c>
      <c r="V338" s="160" t="str">
        <f t="shared" si="205"/>
        <v xml:space="preserve"> </v>
      </c>
      <c r="W338" s="160" t="str">
        <f t="shared" si="193"/>
        <v xml:space="preserve"> </v>
      </c>
      <c r="X338" s="161" t="str">
        <f t="shared" si="206"/>
        <v xml:space="preserve"> </v>
      </c>
      <c r="Y338" s="162" t="str">
        <f t="shared" si="207"/>
        <v xml:space="preserve"> </v>
      </c>
      <c r="Z338" s="162" t="str">
        <f t="shared" si="194"/>
        <v xml:space="preserve"> </v>
      </c>
      <c r="AA338" s="162" t="str">
        <f t="shared" si="195"/>
        <v xml:space="preserve"> </v>
      </c>
      <c r="AB338" s="162" t="str">
        <f t="shared" si="196"/>
        <v xml:space="preserve"> </v>
      </c>
      <c r="AC338" s="163" t="str">
        <f t="shared" si="197"/>
        <v xml:space="preserve"> </v>
      </c>
      <c r="AD338" s="163" t="str">
        <f t="shared" si="198"/>
        <v xml:space="preserve"> </v>
      </c>
    </row>
    <row r="339" spans="2:49" ht="15" customHeight="1" x14ac:dyDescent="0.25">
      <c r="B339" s="164" t="str">
        <f t="shared" si="199"/>
        <v xml:space="preserve"> </v>
      </c>
      <c r="C339" s="164" t="str">
        <f t="shared" si="181"/>
        <v xml:space="preserve"> </v>
      </c>
      <c r="D339" s="165" t="str">
        <f t="shared" si="200"/>
        <v xml:space="preserve"> </v>
      </c>
      <c r="E339" s="166" t="str">
        <f t="shared" si="201"/>
        <v xml:space="preserve"> </v>
      </c>
      <c r="F339" s="166" t="str">
        <f t="shared" si="182"/>
        <v xml:space="preserve"> </v>
      </c>
      <c r="G339" s="166" t="str">
        <f t="shared" si="183"/>
        <v xml:space="preserve"> </v>
      </c>
      <c r="H339" s="166" t="str">
        <f t="shared" si="184"/>
        <v xml:space="preserve"> </v>
      </c>
      <c r="I339" s="167" t="str">
        <f t="shared" si="185"/>
        <v xml:space="preserve"> </v>
      </c>
      <c r="J339" s="167" t="str">
        <f t="shared" si="186"/>
        <v xml:space="preserve"> </v>
      </c>
      <c r="L339" s="164" t="str">
        <f t="shared" si="202"/>
        <v xml:space="preserve"> </v>
      </c>
      <c r="M339" s="164" t="str">
        <f t="shared" si="187"/>
        <v xml:space="preserve"> </v>
      </c>
      <c r="N339" s="165" t="str">
        <f t="shared" si="203"/>
        <v xml:space="preserve"> </v>
      </c>
      <c r="O339" s="166" t="str">
        <f t="shared" si="204"/>
        <v xml:space="preserve"> </v>
      </c>
      <c r="P339" s="166" t="str">
        <f t="shared" si="188"/>
        <v xml:space="preserve"> </v>
      </c>
      <c r="Q339" s="166" t="str">
        <f t="shared" si="189"/>
        <v xml:space="preserve"> </v>
      </c>
      <c r="R339" s="166" t="str">
        <f t="shared" si="190"/>
        <v xml:space="preserve"> </v>
      </c>
      <c r="S339" s="167" t="str">
        <f t="shared" si="191"/>
        <v xml:space="preserve"> </v>
      </c>
      <c r="T339" s="167" t="str">
        <f t="shared" si="192"/>
        <v xml:space="preserve"> </v>
      </c>
      <c r="V339" s="164" t="str">
        <f t="shared" si="205"/>
        <v xml:space="preserve"> </v>
      </c>
      <c r="W339" s="164" t="str">
        <f t="shared" si="193"/>
        <v xml:space="preserve"> </v>
      </c>
      <c r="X339" s="165" t="str">
        <f t="shared" si="206"/>
        <v xml:space="preserve"> </v>
      </c>
      <c r="Y339" s="166" t="str">
        <f t="shared" si="207"/>
        <v xml:space="preserve"> </v>
      </c>
      <c r="Z339" s="166" t="str">
        <f t="shared" si="194"/>
        <v xml:space="preserve"> </v>
      </c>
      <c r="AA339" s="166" t="str">
        <f t="shared" si="195"/>
        <v xml:space="preserve"> </v>
      </c>
      <c r="AB339" s="166" t="str">
        <f t="shared" si="196"/>
        <v xml:space="preserve"> </v>
      </c>
      <c r="AC339" s="167" t="str">
        <f t="shared" si="197"/>
        <v xml:space="preserve"> </v>
      </c>
      <c r="AD339" s="167" t="str">
        <f t="shared" si="198"/>
        <v xml:space="preserve"> </v>
      </c>
      <c r="AH339" s="149" t="str">
        <f>+IF(AH338&gt;0,10,"")</f>
        <v/>
      </c>
      <c r="AO339" s="149" t="str">
        <f>+IF(AO338&gt;0,10,"")</f>
        <v/>
      </c>
      <c r="AV339" s="149" t="str">
        <f>+IF(AV338&gt;0,10,"")</f>
        <v/>
      </c>
    </row>
    <row r="340" spans="2:49" ht="15" customHeight="1" x14ac:dyDescent="0.25">
      <c r="B340" s="156" t="str">
        <f t="shared" si="199"/>
        <v xml:space="preserve"> </v>
      </c>
      <c r="C340" s="156" t="str">
        <f t="shared" si="181"/>
        <v xml:space="preserve"> </v>
      </c>
      <c r="D340" s="157" t="str">
        <f t="shared" si="200"/>
        <v xml:space="preserve"> </v>
      </c>
      <c r="E340" s="158" t="str">
        <f t="shared" si="201"/>
        <v xml:space="preserve"> </v>
      </c>
      <c r="F340" s="158" t="str">
        <f t="shared" si="182"/>
        <v xml:space="preserve"> </v>
      </c>
      <c r="G340" s="158" t="str">
        <f t="shared" si="183"/>
        <v xml:space="preserve"> </v>
      </c>
      <c r="H340" s="158" t="str">
        <f t="shared" si="184"/>
        <v xml:space="preserve"> </v>
      </c>
      <c r="I340" s="159" t="str">
        <f t="shared" si="185"/>
        <v xml:space="preserve"> </v>
      </c>
      <c r="J340" s="159" t="str">
        <f t="shared" si="186"/>
        <v xml:space="preserve"> </v>
      </c>
      <c r="L340" s="156" t="str">
        <f t="shared" si="202"/>
        <v xml:space="preserve"> </v>
      </c>
      <c r="M340" s="156" t="str">
        <f t="shared" si="187"/>
        <v xml:space="preserve"> </v>
      </c>
      <c r="N340" s="157" t="str">
        <f t="shared" si="203"/>
        <v xml:space="preserve"> </v>
      </c>
      <c r="O340" s="158" t="str">
        <f t="shared" si="204"/>
        <v xml:space="preserve"> </v>
      </c>
      <c r="P340" s="158" t="str">
        <f t="shared" si="188"/>
        <v xml:space="preserve"> </v>
      </c>
      <c r="Q340" s="158" t="str">
        <f t="shared" si="189"/>
        <v xml:space="preserve"> </v>
      </c>
      <c r="R340" s="158" t="str">
        <f t="shared" si="190"/>
        <v xml:space="preserve"> </v>
      </c>
      <c r="S340" s="159" t="str">
        <f t="shared" si="191"/>
        <v xml:space="preserve"> </v>
      </c>
      <c r="T340" s="159" t="str">
        <f t="shared" si="192"/>
        <v xml:space="preserve"> </v>
      </c>
      <c r="V340" s="156" t="str">
        <f t="shared" si="205"/>
        <v xml:space="preserve"> </v>
      </c>
      <c r="W340" s="156" t="str">
        <f t="shared" si="193"/>
        <v xml:space="preserve"> </v>
      </c>
      <c r="X340" s="157" t="str">
        <f t="shared" si="206"/>
        <v xml:space="preserve"> </v>
      </c>
      <c r="Y340" s="158" t="str">
        <f t="shared" si="207"/>
        <v xml:space="preserve"> </v>
      </c>
      <c r="Z340" s="158" t="str">
        <f t="shared" si="194"/>
        <v xml:space="preserve"> </v>
      </c>
      <c r="AA340" s="158" t="str">
        <f t="shared" si="195"/>
        <v xml:space="preserve"> </v>
      </c>
      <c r="AB340" s="158" t="str">
        <f t="shared" si="196"/>
        <v xml:space="preserve"> </v>
      </c>
      <c r="AC340" s="159" t="str">
        <f t="shared" si="197"/>
        <v xml:space="preserve"> </v>
      </c>
      <c r="AD340" s="159" t="str">
        <f t="shared" si="198"/>
        <v xml:space="preserve"> </v>
      </c>
    </row>
    <row r="341" spans="2:49" ht="15" customHeight="1" x14ac:dyDescent="0.25">
      <c r="B341" s="160" t="str">
        <f t="shared" si="199"/>
        <v xml:space="preserve"> </v>
      </c>
      <c r="C341" s="160" t="str">
        <f t="shared" si="181"/>
        <v xml:space="preserve"> </v>
      </c>
      <c r="D341" s="161" t="str">
        <f t="shared" si="200"/>
        <v xml:space="preserve"> </v>
      </c>
      <c r="E341" s="162" t="str">
        <f t="shared" si="201"/>
        <v xml:space="preserve"> </v>
      </c>
      <c r="F341" s="162" t="str">
        <f t="shared" si="182"/>
        <v xml:space="preserve"> </v>
      </c>
      <c r="G341" s="162" t="str">
        <f t="shared" si="183"/>
        <v xml:space="preserve"> </v>
      </c>
      <c r="H341" s="162" t="str">
        <f t="shared" si="184"/>
        <v xml:space="preserve"> </v>
      </c>
      <c r="I341" s="163" t="str">
        <f t="shared" si="185"/>
        <v xml:space="preserve"> </v>
      </c>
      <c r="J341" s="163" t="str">
        <f t="shared" si="186"/>
        <v xml:space="preserve"> </v>
      </c>
      <c r="L341" s="160" t="str">
        <f t="shared" si="202"/>
        <v xml:space="preserve"> </v>
      </c>
      <c r="M341" s="160" t="str">
        <f t="shared" si="187"/>
        <v xml:space="preserve"> </v>
      </c>
      <c r="N341" s="161" t="str">
        <f t="shared" si="203"/>
        <v xml:space="preserve"> </v>
      </c>
      <c r="O341" s="162" t="str">
        <f t="shared" si="204"/>
        <v xml:space="preserve"> </v>
      </c>
      <c r="P341" s="162" t="str">
        <f t="shared" si="188"/>
        <v xml:space="preserve"> </v>
      </c>
      <c r="Q341" s="162" t="str">
        <f t="shared" si="189"/>
        <v xml:space="preserve"> </v>
      </c>
      <c r="R341" s="162" t="str">
        <f t="shared" si="190"/>
        <v xml:space="preserve"> </v>
      </c>
      <c r="S341" s="163" t="str">
        <f t="shared" si="191"/>
        <v xml:space="preserve"> </v>
      </c>
      <c r="T341" s="163" t="str">
        <f t="shared" si="192"/>
        <v xml:space="preserve"> </v>
      </c>
      <c r="V341" s="160" t="str">
        <f t="shared" si="205"/>
        <v xml:space="preserve"> </v>
      </c>
      <c r="W341" s="160" t="str">
        <f t="shared" si="193"/>
        <v xml:space="preserve"> </v>
      </c>
      <c r="X341" s="161" t="str">
        <f t="shared" si="206"/>
        <v xml:space="preserve"> </v>
      </c>
      <c r="Y341" s="162" t="str">
        <f t="shared" si="207"/>
        <v xml:space="preserve"> </v>
      </c>
      <c r="Z341" s="162" t="str">
        <f t="shared" si="194"/>
        <v xml:space="preserve"> </v>
      </c>
      <c r="AA341" s="162" t="str">
        <f t="shared" si="195"/>
        <v xml:space="preserve"> </v>
      </c>
      <c r="AB341" s="162" t="str">
        <f t="shared" si="196"/>
        <v xml:space="preserve"> </v>
      </c>
      <c r="AC341" s="163" t="str">
        <f t="shared" si="197"/>
        <v xml:space="preserve"> </v>
      </c>
      <c r="AD341" s="163" t="str">
        <f t="shared" si="198"/>
        <v xml:space="preserve"> </v>
      </c>
    </row>
    <row r="342" spans="2:49" ht="15" customHeight="1" x14ac:dyDescent="0.25">
      <c r="B342" s="160" t="str">
        <f t="shared" si="199"/>
        <v xml:space="preserve"> </v>
      </c>
      <c r="C342" s="160" t="str">
        <f t="shared" si="181"/>
        <v xml:space="preserve"> </v>
      </c>
      <c r="D342" s="161" t="str">
        <f t="shared" si="200"/>
        <v xml:space="preserve"> </v>
      </c>
      <c r="E342" s="162" t="str">
        <f t="shared" si="201"/>
        <v xml:space="preserve"> </v>
      </c>
      <c r="F342" s="162" t="str">
        <f t="shared" si="182"/>
        <v xml:space="preserve"> </v>
      </c>
      <c r="G342" s="162" t="str">
        <f t="shared" si="183"/>
        <v xml:space="preserve"> </v>
      </c>
      <c r="H342" s="162" t="str">
        <f t="shared" si="184"/>
        <v xml:space="preserve"> </v>
      </c>
      <c r="I342" s="163" t="str">
        <f t="shared" si="185"/>
        <v xml:space="preserve"> </v>
      </c>
      <c r="J342" s="163" t="str">
        <f t="shared" si="186"/>
        <v xml:space="preserve"> </v>
      </c>
      <c r="L342" s="160" t="str">
        <f t="shared" si="202"/>
        <v xml:space="preserve"> </v>
      </c>
      <c r="M342" s="160" t="str">
        <f t="shared" si="187"/>
        <v xml:space="preserve"> </v>
      </c>
      <c r="N342" s="161" t="str">
        <f t="shared" si="203"/>
        <v xml:space="preserve"> </v>
      </c>
      <c r="O342" s="162" t="str">
        <f t="shared" si="204"/>
        <v xml:space="preserve"> </v>
      </c>
      <c r="P342" s="162" t="str">
        <f t="shared" si="188"/>
        <v xml:space="preserve"> </v>
      </c>
      <c r="Q342" s="162" t="str">
        <f t="shared" si="189"/>
        <v xml:space="preserve"> </v>
      </c>
      <c r="R342" s="162" t="str">
        <f t="shared" si="190"/>
        <v xml:space="preserve"> </v>
      </c>
      <c r="S342" s="163" t="str">
        <f t="shared" si="191"/>
        <v xml:space="preserve"> </v>
      </c>
      <c r="T342" s="163" t="str">
        <f t="shared" si="192"/>
        <v xml:space="preserve"> </v>
      </c>
      <c r="V342" s="160" t="str">
        <f t="shared" si="205"/>
        <v xml:space="preserve"> </v>
      </c>
      <c r="W342" s="160" t="str">
        <f t="shared" si="193"/>
        <v xml:space="preserve"> </v>
      </c>
      <c r="X342" s="161" t="str">
        <f t="shared" si="206"/>
        <v xml:space="preserve"> </v>
      </c>
      <c r="Y342" s="162" t="str">
        <f t="shared" si="207"/>
        <v xml:space="preserve"> </v>
      </c>
      <c r="Z342" s="162" t="str">
        <f t="shared" si="194"/>
        <v xml:space="preserve"> </v>
      </c>
      <c r="AA342" s="162" t="str">
        <f t="shared" si="195"/>
        <v xml:space="preserve"> </v>
      </c>
      <c r="AB342" s="162" t="str">
        <f t="shared" si="196"/>
        <v xml:space="preserve"> </v>
      </c>
      <c r="AC342" s="163" t="str">
        <f t="shared" si="197"/>
        <v xml:space="preserve"> </v>
      </c>
      <c r="AD342" s="163" t="str">
        <f t="shared" si="198"/>
        <v xml:space="preserve"> </v>
      </c>
      <c r="AH342" s="168"/>
      <c r="AI342" s="168"/>
      <c r="AO342" s="168"/>
      <c r="AP342" s="168"/>
      <c r="AV342" s="168"/>
      <c r="AW342" s="168"/>
    </row>
    <row r="343" spans="2:49" ht="15" customHeight="1" x14ac:dyDescent="0.25">
      <c r="B343" s="160" t="str">
        <f t="shared" si="199"/>
        <v xml:space="preserve"> </v>
      </c>
      <c r="C343" s="160" t="str">
        <f t="shared" si="181"/>
        <v xml:space="preserve"> </v>
      </c>
      <c r="D343" s="161" t="str">
        <f t="shared" si="200"/>
        <v xml:space="preserve"> </v>
      </c>
      <c r="E343" s="162" t="str">
        <f t="shared" si="201"/>
        <v xml:space="preserve"> </v>
      </c>
      <c r="F343" s="162" t="str">
        <f t="shared" si="182"/>
        <v xml:space="preserve"> </v>
      </c>
      <c r="G343" s="162" t="str">
        <f t="shared" si="183"/>
        <v xml:space="preserve"> </v>
      </c>
      <c r="H343" s="162" t="str">
        <f t="shared" si="184"/>
        <v xml:space="preserve"> </v>
      </c>
      <c r="I343" s="163" t="str">
        <f t="shared" si="185"/>
        <v xml:space="preserve"> </v>
      </c>
      <c r="J343" s="163" t="str">
        <f t="shared" si="186"/>
        <v xml:space="preserve"> </v>
      </c>
      <c r="L343" s="160" t="str">
        <f t="shared" si="202"/>
        <v xml:space="preserve"> </v>
      </c>
      <c r="M343" s="160" t="str">
        <f t="shared" si="187"/>
        <v xml:space="preserve"> </v>
      </c>
      <c r="N343" s="161" t="str">
        <f t="shared" si="203"/>
        <v xml:space="preserve"> </v>
      </c>
      <c r="O343" s="162" t="str">
        <f t="shared" si="204"/>
        <v xml:space="preserve"> </v>
      </c>
      <c r="P343" s="162" t="str">
        <f t="shared" si="188"/>
        <v xml:space="preserve"> </v>
      </c>
      <c r="Q343" s="162" t="str">
        <f t="shared" si="189"/>
        <v xml:space="preserve"> </v>
      </c>
      <c r="R343" s="162" t="str">
        <f t="shared" si="190"/>
        <v xml:space="preserve"> </v>
      </c>
      <c r="S343" s="163" t="str">
        <f t="shared" si="191"/>
        <v xml:space="preserve"> </v>
      </c>
      <c r="T343" s="163" t="str">
        <f t="shared" si="192"/>
        <v xml:space="preserve"> </v>
      </c>
      <c r="V343" s="160" t="str">
        <f t="shared" si="205"/>
        <v xml:space="preserve"> </v>
      </c>
      <c r="W343" s="160" t="str">
        <f t="shared" si="193"/>
        <v xml:space="preserve"> </v>
      </c>
      <c r="X343" s="161" t="str">
        <f t="shared" si="206"/>
        <v xml:space="preserve"> </v>
      </c>
      <c r="Y343" s="162" t="str">
        <f t="shared" si="207"/>
        <v xml:space="preserve"> </v>
      </c>
      <c r="Z343" s="162" t="str">
        <f t="shared" si="194"/>
        <v xml:space="preserve"> </v>
      </c>
      <c r="AA343" s="162" t="str">
        <f t="shared" si="195"/>
        <v xml:space="preserve"> </v>
      </c>
      <c r="AB343" s="162" t="str">
        <f t="shared" si="196"/>
        <v xml:space="preserve"> </v>
      </c>
      <c r="AC343" s="163" t="str">
        <f t="shared" si="197"/>
        <v xml:space="preserve"> </v>
      </c>
      <c r="AD343" s="163" t="str">
        <f t="shared" si="198"/>
        <v xml:space="preserve"> </v>
      </c>
    </row>
    <row r="344" spans="2:49" ht="15" customHeight="1" x14ac:dyDescent="0.25">
      <c r="B344" s="164" t="str">
        <f t="shared" si="199"/>
        <v xml:space="preserve"> </v>
      </c>
      <c r="C344" s="164" t="str">
        <f t="shared" si="181"/>
        <v xml:space="preserve"> </v>
      </c>
      <c r="D344" s="165" t="str">
        <f t="shared" si="200"/>
        <v xml:space="preserve"> </v>
      </c>
      <c r="E344" s="166" t="str">
        <f t="shared" si="201"/>
        <v xml:space="preserve"> </v>
      </c>
      <c r="F344" s="166" t="str">
        <f t="shared" si="182"/>
        <v xml:space="preserve"> </v>
      </c>
      <c r="G344" s="166" t="str">
        <f t="shared" si="183"/>
        <v xml:space="preserve"> </v>
      </c>
      <c r="H344" s="166" t="str">
        <f t="shared" si="184"/>
        <v xml:space="preserve"> </v>
      </c>
      <c r="I344" s="167" t="str">
        <f t="shared" si="185"/>
        <v xml:space="preserve"> </v>
      </c>
      <c r="J344" s="167" t="str">
        <f t="shared" si="186"/>
        <v xml:space="preserve"> </v>
      </c>
      <c r="L344" s="164" t="str">
        <f t="shared" si="202"/>
        <v xml:space="preserve"> </v>
      </c>
      <c r="M344" s="164" t="str">
        <f t="shared" si="187"/>
        <v xml:space="preserve"> </v>
      </c>
      <c r="N344" s="165" t="str">
        <f t="shared" si="203"/>
        <v xml:space="preserve"> </v>
      </c>
      <c r="O344" s="166" t="str">
        <f t="shared" si="204"/>
        <v xml:space="preserve"> </v>
      </c>
      <c r="P344" s="166" t="str">
        <f t="shared" si="188"/>
        <v xml:space="preserve"> </v>
      </c>
      <c r="Q344" s="166" t="str">
        <f t="shared" si="189"/>
        <v xml:space="preserve"> </v>
      </c>
      <c r="R344" s="166" t="str">
        <f t="shared" si="190"/>
        <v xml:space="preserve"> </v>
      </c>
      <c r="S344" s="167" t="str">
        <f t="shared" si="191"/>
        <v xml:space="preserve"> </v>
      </c>
      <c r="T344" s="167" t="str">
        <f t="shared" si="192"/>
        <v xml:space="preserve"> </v>
      </c>
      <c r="V344" s="164" t="str">
        <f t="shared" si="205"/>
        <v xml:space="preserve"> </v>
      </c>
      <c r="W344" s="164" t="str">
        <f t="shared" si="193"/>
        <v xml:space="preserve"> </v>
      </c>
      <c r="X344" s="165" t="str">
        <f t="shared" si="206"/>
        <v xml:space="preserve"> </v>
      </c>
      <c r="Y344" s="166" t="str">
        <f t="shared" si="207"/>
        <v xml:space="preserve"> </v>
      </c>
      <c r="Z344" s="166" t="str">
        <f t="shared" si="194"/>
        <v xml:space="preserve"> </v>
      </c>
      <c r="AA344" s="166" t="str">
        <f t="shared" si="195"/>
        <v xml:space="preserve"> </v>
      </c>
      <c r="AB344" s="166" t="str">
        <f t="shared" si="196"/>
        <v xml:space="preserve"> </v>
      </c>
      <c r="AC344" s="167" t="str">
        <f t="shared" si="197"/>
        <v xml:space="preserve"> </v>
      </c>
      <c r="AD344" s="167" t="str">
        <f t="shared" si="198"/>
        <v xml:space="preserve"> </v>
      </c>
      <c r="AH344" s="149" t="str">
        <f>+IF(AH343&gt;0,10,"")</f>
        <v/>
      </c>
      <c r="AO344" s="149" t="str">
        <f>+IF(AO343&gt;0,10,"")</f>
        <v/>
      </c>
      <c r="AV344" s="149" t="str">
        <f>+IF(AV343&gt;0,10,"")</f>
        <v/>
      </c>
    </row>
    <row r="345" spans="2:49" ht="15" customHeight="1" x14ac:dyDescent="0.25">
      <c r="B345" s="156" t="str">
        <f t="shared" si="199"/>
        <v xml:space="preserve"> </v>
      </c>
      <c r="C345" s="156" t="str">
        <f t="shared" si="181"/>
        <v xml:space="preserve"> </v>
      </c>
      <c r="D345" s="157" t="str">
        <f t="shared" si="200"/>
        <v xml:space="preserve"> </v>
      </c>
      <c r="E345" s="158" t="str">
        <f t="shared" si="201"/>
        <v xml:space="preserve"> </v>
      </c>
      <c r="F345" s="158" t="str">
        <f t="shared" si="182"/>
        <v xml:space="preserve"> </v>
      </c>
      <c r="G345" s="158" t="str">
        <f t="shared" si="183"/>
        <v xml:space="preserve"> </v>
      </c>
      <c r="H345" s="158" t="str">
        <f t="shared" si="184"/>
        <v xml:space="preserve"> </v>
      </c>
      <c r="I345" s="159" t="str">
        <f t="shared" si="185"/>
        <v xml:space="preserve"> </v>
      </c>
      <c r="J345" s="159" t="str">
        <f t="shared" si="186"/>
        <v xml:space="preserve"> </v>
      </c>
      <c r="L345" s="156" t="str">
        <f t="shared" si="202"/>
        <v xml:space="preserve"> </v>
      </c>
      <c r="M345" s="156" t="str">
        <f t="shared" si="187"/>
        <v xml:space="preserve"> </v>
      </c>
      <c r="N345" s="157" t="str">
        <f t="shared" si="203"/>
        <v xml:space="preserve"> </v>
      </c>
      <c r="O345" s="158" t="str">
        <f t="shared" si="204"/>
        <v xml:space="preserve"> </v>
      </c>
      <c r="P345" s="158" t="str">
        <f t="shared" si="188"/>
        <v xml:space="preserve"> </v>
      </c>
      <c r="Q345" s="158" t="str">
        <f t="shared" si="189"/>
        <v xml:space="preserve"> </v>
      </c>
      <c r="R345" s="158" t="str">
        <f t="shared" si="190"/>
        <v xml:space="preserve"> </v>
      </c>
      <c r="S345" s="159" t="str">
        <f t="shared" si="191"/>
        <v xml:space="preserve"> </v>
      </c>
      <c r="T345" s="159" t="str">
        <f t="shared" si="192"/>
        <v xml:space="preserve"> </v>
      </c>
      <c r="V345" s="156" t="str">
        <f t="shared" si="205"/>
        <v xml:space="preserve"> </v>
      </c>
      <c r="W345" s="156" t="str">
        <f t="shared" si="193"/>
        <v xml:space="preserve"> </v>
      </c>
      <c r="X345" s="157" t="str">
        <f t="shared" si="206"/>
        <v xml:space="preserve"> </v>
      </c>
      <c r="Y345" s="158" t="str">
        <f t="shared" si="207"/>
        <v xml:space="preserve"> </v>
      </c>
      <c r="Z345" s="158" t="str">
        <f t="shared" si="194"/>
        <v xml:space="preserve"> </v>
      </c>
      <c r="AA345" s="158" t="str">
        <f t="shared" si="195"/>
        <v xml:space="preserve"> </v>
      </c>
      <c r="AB345" s="158" t="str">
        <f t="shared" si="196"/>
        <v xml:space="preserve"> </v>
      </c>
      <c r="AC345" s="159" t="str">
        <f t="shared" si="197"/>
        <v xml:space="preserve"> </v>
      </c>
      <c r="AD345" s="159" t="str">
        <f t="shared" si="198"/>
        <v xml:space="preserve"> </v>
      </c>
    </row>
    <row r="346" spans="2:49" ht="15" customHeight="1" x14ac:dyDescent="0.25">
      <c r="B346" s="160" t="str">
        <f t="shared" si="199"/>
        <v xml:space="preserve"> </v>
      </c>
      <c r="C346" s="160" t="str">
        <f t="shared" si="181"/>
        <v xml:space="preserve"> </v>
      </c>
      <c r="D346" s="161" t="str">
        <f t="shared" si="200"/>
        <v xml:space="preserve"> </v>
      </c>
      <c r="E346" s="162" t="str">
        <f t="shared" si="201"/>
        <v xml:space="preserve"> </v>
      </c>
      <c r="F346" s="162" t="str">
        <f t="shared" si="182"/>
        <v xml:space="preserve"> </v>
      </c>
      <c r="G346" s="162" t="str">
        <f t="shared" si="183"/>
        <v xml:space="preserve"> </v>
      </c>
      <c r="H346" s="162" t="str">
        <f t="shared" si="184"/>
        <v xml:space="preserve"> </v>
      </c>
      <c r="I346" s="163" t="str">
        <f t="shared" si="185"/>
        <v xml:space="preserve"> </v>
      </c>
      <c r="J346" s="163" t="str">
        <f t="shared" si="186"/>
        <v xml:space="preserve"> </v>
      </c>
      <c r="L346" s="160" t="str">
        <f t="shared" si="202"/>
        <v xml:space="preserve"> </v>
      </c>
      <c r="M346" s="160" t="str">
        <f t="shared" si="187"/>
        <v xml:space="preserve"> </v>
      </c>
      <c r="N346" s="161" t="str">
        <f t="shared" si="203"/>
        <v xml:space="preserve"> </v>
      </c>
      <c r="O346" s="162" t="str">
        <f t="shared" si="204"/>
        <v xml:space="preserve"> </v>
      </c>
      <c r="P346" s="162" t="str">
        <f t="shared" si="188"/>
        <v xml:space="preserve"> </v>
      </c>
      <c r="Q346" s="162" t="str">
        <f t="shared" si="189"/>
        <v xml:space="preserve"> </v>
      </c>
      <c r="R346" s="162" t="str">
        <f t="shared" si="190"/>
        <v xml:space="preserve"> </v>
      </c>
      <c r="S346" s="163" t="str">
        <f t="shared" si="191"/>
        <v xml:space="preserve"> </v>
      </c>
      <c r="T346" s="163" t="str">
        <f t="shared" si="192"/>
        <v xml:space="preserve"> </v>
      </c>
      <c r="V346" s="160" t="str">
        <f t="shared" si="205"/>
        <v xml:space="preserve"> </v>
      </c>
      <c r="W346" s="160" t="str">
        <f t="shared" si="193"/>
        <v xml:space="preserve"> </v>
      </c>
      <c r="X346" s="161" t="str">
        <f t="shared" si="206"/>
        <v xml:space="preserve"> </v>
      </c>
      <c r="Y346" s="162" t="str">
        <f t="shared" si="207"/>
        <v xml:space="preserve"> </v>
      </c>
      <c r="Z346" s="162" t="str">
        <f t="shared" si="194"/>
        <v xml:space="preserve"> </v>
      </c>
      <c r="AA346" s="162" t="str">
        <f t="shared" si="195"/>
        <v xml:space="preserve"> </v>
      </c>
      <c r="AB346" s="162" t="str">
        <f t="shared" si="196"/>
        <v xml:space="preserve"> </v>
      </c>
      <c r="AC346" s="163" t="str">
        <f t="shared" si="197"/>
        <v xml:space="preserve"> </v>
      </c>
      <c r="AD346" s="163" t="str">
        <f t="shared" si="198"/>
        <v xml:space="preserve"> </v>
      </c>
    </row>
    <row r="347" spans="2:49" ht="15" customHeight="1" x14ac:dyDescent="0.25">
      <c r="B347" s="160" t="str">
        <f t="shared" si="199"/>
        <v xml:space="preserve"> </v>
      </c>
      <c r="C347" s="160" t="str">
        <f t="shared" si="181"/>
        <v xml:space="preserve"> </v>
      </c>
      <c r="D347" s="161" t="str">
        <f t="shared" si="200"/>
        <v xml:space="preserve"> </v>
      </c>
      <c r="E347" s="162" t="str">
        <f t="shared" si="201"/>
        <v xml:space="preserve"> </v>
      </c>
      <c r="F347" s="162" t="str">
        <f t="shared" si="182"/>
        <v xml:space="preserve"> </v>
      </c>
      <c r="G347" s="162" t="str">
        <f t="shared" si="183"/>
        <v xml:space="preserve"> </v>
      </c>
      <c r="H347" s="162" t="str">
        <f t="shared" si="184"/>
        <v xml:space="preserve"> </v>
      </c>
      <c r="I347" s="163" t="str">
        <f t="shared" si="185"/>
        <v xml:space="preserve"> </v>
      </c>
      <c r="J347" s="163" t="str">
        <f t="shared" si="186"/>
        <v xml:space="preserve"> </v>
      </c>
      <c r="L347" s="160" t="str">
        <f t="shared" si="202"/>
        <v xml:space="preserve"> </v>
      </c>
      <c r="M347" s="160" t="str">
        <f t="shared" si="187"/>
        <v xml:space="preserve"> </v>
      </c>
      <c r="N347" s="161" t="str">
        <f t="shared" si="203"/>
        <v xml:space="preserve"> </v>
      </c>
      <c r="O347" s="162" t="str">
        <f t="shared" si="204"/>
        <v xml:space="preserve"> </v>
      </c>
      <c r="P347" s="162" t="str">
        <f t="shared" si="188"/>
        <v xml:space="preserve"> </v>
      </c>
      <c r="Q347" s="162" t="str">
        <f t="shared" si="189"/>
        <v xml:space="preserve"> </v>
      </c>
      <c r="R347" s="162" t="str">
        <f t="shared" si="190"/>
        <v xml:space="preserve"> </v>
      </c>
      <c r="S347" s="163" t="str">
        <f t="shared" si="191"/>
        <v xml:space="preserve"> </v>
      </c>
      <c r="T347" s="163" t="str">
        <f t="shared" si="192"/>
        <v xml:space="preserve"> </v>
      </c>
      <c r="V347" s="160" t="str">
        <f t="shared" si="205"/>
        <v xml:space="preserve"> </v>
      </c>
      <c r="W347" s="160" t="str">
        <f t="shared" si="193"/>
        <v xml:space="preserve"> </v>
      </c>
      <c r="X347" s="161" t="str">
        <f t="shared" si="206"/>
        <v xml:space="preserve"> </v>
      </c>
      <c r="Y347" s="162" t="str">
        <f t="shared" si="207"/>
        <v xml:space="preserve"> </v>
      </c>
      <c r="Z347" s="162" t="str">
        <f t="shared" si="194"/>
        <v xml:space="preserve"> </v>
      </c>
      <c r="AA347" s="162" t="str">
        <f t="shared" si="195"/>
        <v xml:space="preserve"> </v>
      </c>
      <c r="AB347" s="162" t="str">
        <f t="shared" si="196"/>
        <v xml:space="preserve"> </v>
      </c>
      <c r="AC347" s="163" t="str">
        <f t="shared" si="197"/>
        <v xml:space="preserve"> </v>
      </c>
      <c r="AD347" s="163" t="str">
        <f t="shared" si="198"/>
        <v xml:space="preserve"> </v>
      </c>
      <c r="AH347" s="168"/>
      <c r="AI347" s="168"/>
      <c r="AO347" s="168"/>
      <c r="AP347" s="168"/>
      <c r="AV347" s="168"/>
      <c r="AW347" s="168"/>
    </row>
    <row r="348" spans="2:49" ht="15" customHeight="1" x14ac:dyDescent="0.25">
      <c r="B348" s="160" t="str">
        <f t="shared" si="199"/>
        <v xml:space="preserve"> </v>
      </c>
      <c r="C348" s="160" t="str">
        <f t="shared" si="181"/>
        <v xml:space="preserve"> </v>
      </c>
      <c r="D348" s="161" t="str">
        <f t="shared" si="200"/>
        <v xml:space="preserve"> </v>
      </c>
      <c r="E348" s="162" t="str">
        <f t="shared" si="201"/>
        <v xml:space="preserve"> </v>
      </c>
      <c r="F348" s="162" t="str">
        <f t="shared" si="182"/>
        <v xml:space="preserve"> </v>
      </c>
      <c r="G348" s="162" t="str">
        <f t="shared" si="183"/>
        <v xml:space="preserve"> </v>
      </c>
      <c r="H348" s="162" t="str">
        <f t="shared" si="184"/>
        <v xml:space="preserve"> </v>
      </c>
      <c r="I348" s="163" t="str">
        <f t="shared" si="185"/>
        <v xml:space="preserve"> </v>
      </c>
      <c r="J348" s="163" t="str">
        <f t="shared" si="186"/>
        <v xml:space="preserve"> </v>
      </c>
      <c r="L348" s="160" t="str">
        <f t="shared" si="202"/>
        <v xml:space="preserve"> </v>
      </c>
      <c r="M348" s="160" t="str">
        <f t="shared" si="187"/>
        <v xml:space="preserve"> </v>
      </c>
      <c r="N348" s="161" t="str">
        <f t="shared" si="203"/>
        <v xml:space="preserve"> </v>
      </c>
      <c r="O348" s="162" t="str">
        <f t="shared" si="204"/>
        <v xml:space="preserve"> </v>
      </c>
      <c r="P348" s="162" t="str">
        <f t="shared" si="188"/>
        <v xml:space="preserve"> </v>
      </c>
      <c r="Q348" s="162" t="str">
        <f t="shared" si="189"/>
        <v xml:space="preserve"> </v>
      </c>
      <c r="R348" s="162" t="str">
        <f t="shared" si="190"/>
        <v xml:space="preserve"> </v>
      </c>
      <c r="S348" s="163" t="str">
        <f t="shared" si="191"/>
        <v xml:space="preserve"> </v>
      </c>
      <c r="T348" s="163" t="str">
        <f t="shared" si="192"/>
        <v xml:space="preserve"> </v>
      </c>
      <c r="V348" s="160" t="str">
        <f t="shared" si="205"/>
        <v xml:space="preserve"> </v>
      </c>
      <c r="W348" s="160" t="str">
        <f t="shared" si="193"/>
        <v xml:space="preserve"> </v>
      </c>
      <c r="X348" s="161" t="str">
        <f t="shared" si="206"/>
        <v xml:space="preserve"> </v>
      </c>
      <c r="Y348" s="162" t="str">
        <f t="shared" si="207"/>
        <v xml:space="preserve"> </v>
      </c>
      <c r="Z348" s="162" t="str">
        <f t="shared" si="194"/>
        <v xml:space="preserve"> </v>
      </c>
      <c r="AA348" s="162" t="str">
        <f t="shared" si="195"/>
        <v xml:space="preserve"> </v>
      </c>
      <c r="AB348" s="162" t="str">
        <f t="shared" si="196"/>
        <v xml:space="preserve"> </v>
      </c>
      <c r="AC348" s="163" t="str">
        <f t="shared" si="197"/>
        <v xml:space="preserve"> </v>
      </c>
      <c r="AD348" s="163" t="str">
        <f t="shared" si="198"/>
        <v xml:space="preserve"> </v>
      </c>
    </row>
    <row r="349" spans="2:49" ht="15" customHeight="1" x14ac:dyDescent="0.25">
      <c r="B349" s="164" t="str">
        <f t="shared" si="199"/>
        <v xml:space="preserve"> </v>
      </c>
      <c r="C349" s="164" t="str">
        <f t="shared" si="181"/>
        <v xml:space="preserve"> </v>
      </c>
      <c r="D349" s="165" t="str">
        <f t="shared" si="200"/>
        <v xml:space="preserve"> </v>
      </c>
      <c r="E349" s="166" t="str">
        <f t="shared" si="201"/>
        <v xml:space="preserve"> </v>
      </c>
      <c r="F349" s="166" t="str">
        <f t="shared" si="182"/>
        <v xml:space="preserve"> </v>
      </c>
      <c r="G349" s="166" t="str">
        <f t="shared" si="183"/>
        <v xml:space="preserve"> </v>
      </c>
      <c r="H349" s="166" t="str">
        <f t="shared" si="184"/>
        <v xml:space="preserve"> </v>
      </c>
      <c r="I349" s="167" t="str">
        <f t="shared" si="185"/>
        <v xml:space="preserve"> </v>
      </c>
      <c r="J349" s="167" t="str">
        <f t="shared" si="186"/>
        <v xml:space="preserve"> </v>
      </c>
      <c r="L349" s="164" t="str">
        <f t="shared" si="202"/>
        <v xml:space="preserve"> </v>
      </c>
      <c r="M349" s="164" t="str">
        <f t="shared" si="187"/>
        <v xml:space="preserve"> </v>
      </c>
      <c r="N349" s="165" t="str">
        <f t="shared" si="203"/>
        <v xml:space="preserve"> </v>
      </c>
      <c r="O349" s="166" t="str">
        <f t="shared" si="204"/>
        <v xml:space="preserve"> </v>
      </c>
      <c r="P349" s="166" t="str">
        <f t="shared" si="188"/>
        <v xml:space="preserve"> </v>
      </c>
      <c r="Q349" s="166" t="str">
        <f t="shared" si="189"/>
        <v xml:space="preserve"> </v>
      </c>
      <c r="R349" s="166" t="str">
        <f t="shared" si="190"/>
        <v xml:space="preserve"> </v>
      </c>
      <c r="S349" s="167" t="str">
        <f t="shared" si="191"/>
        <v xml:space="preserve"> </v>
      </c>
      <c r="T349" s="167" t="str">
        <f t="shared" si="192"/>
        <v xml:space="preserve"> </v>
      </c>
      <c r="V349" s="164" t="str">
        <f t="shared" si="205"/>
        <v xml:space="preserve"> </v>
      </c>
      <c r="W349" s="164" t="str">
        <f t="shared" si="193"/>
        <v xml:space="preserve"> </v>
      </c>
      <c r="X349" s="165" t="str">
        <f t="shared" si="206"/>
        <v xml:space="preserve"> </v>
      </c>
      <c r="Y349" s="166" t="str">
        <f t="shared" si="207"/>
        <v xml:space="preserve"> </v>
      </c>
      <c r="Z349" s="166" t="str">
        <f t="shared" si="194"/>
        <v xml:space="preserve"> </v>
      </c>
      <c r="AA349" s="166" t="str">
        <f t="shared" si="195"/>
        <v xml:space="preserve"> </v>
      </c>
      <c r="AB349" s="166" t="str">
        <f t="shared" si="196"/>
        <v xml:space="preserve"> </v>
      </c>
      <c r="AC349" s="167" t="str">
        <f t="shared" si="197"/>
        <v xml:space="preserve"> </v>
      </c>
      <c r="AD349" s="167" t="str">
        <f t="shared" si="198"/>
        <v xml:space="preserve"> </v>
      </c>
      <c r="AH349" s="149" t="str">
        <f>+IF(AH348&gt;0,10,"")</f>
        <v/>
      </c>
      <c r="AO349" s="149" t="str">
        <f>+IF(AO348&gt;0,10,"")</f>
        <v/>
      </c>
      <c r="AV349" s="149" t="str">
        <f>+IF(AV348&gt;0,10,"")</f>
        <v/>
      </c>
    </row>
    <row r="350" spans="2:49" ht="15" customHeight="1" x14ac:dyDescent="0.25">
      <c r="B350" s="156" t="str">
        <f t="shared" si="199"/>
        <v xml:space="preserve"> </v>
      </c>
      <c r="C350" s="156" t="str">
        <f t="shared" si="181"/>
        <v xml:space="preserve"> </v>
      </c>
      <c r="D350" s="157" t="str">
        <f t="shared" si="200"/>
        <v xml:space="preserve"> </v>
      </c>
      <c r="E350" s="158" t="str">
        <f t="shared" si="201"/>
        <v xml:space="preserve"> </v>
      </c>
      <c r="F350" s="158" t="str">
        <f t="shared" si="182"/>
        <v xml:space="preserve"> </v>
      </c>
      <c r="G350" s="158" t="str">
        <f t="shared" si="183"/>
        <v xml:space="preserve"> </v>
      </c>
      <c r="H350" s="158" t="str">
        <f t="shared" si="184"/>
        <v xml:space="preserve"> </v>
      </c>
      <c r="I350" s="159" t="str">
        <f t="shared" si="185"/>
        <v xml:space="preserve"> </v>
      </c>
      <c r="J350" s="159" t="str">
        <f t="shared" si="186"/>
        <v xml:space="preserve"> </v>
      </c>
      <c r="L350" s="156" t="str">
        <f t="shared" si="202"/>
        <v xml:space="preserve"> </v>
      </c>
      <c r="M350" s="156" t="str">
        <f t="shared" si="187"/>
        <v xml:space="preserve"> </v>
      </c>
      <c r="N350" s="157" t="str">
        <f t="shared" si="203"/>
        <v xml:space="preserve"> </v>
      </c>
      <c r="O350" s="158" t="str">
        <f t="shared" si="204"/>
        <v xml:space="preserve"> </v>
      </c>
      <c r="P350" s="158" t="str">
        <f t="shared" si="188"/>
        <v xml:space="preserve"> </v>
      </c>
      <c r="Q350" s="158" t="str">
        <f t="shared" si="189"/>
        <v xml:space="preserve"> </v>
      </c>
      <c r="R350" s="158" t="str">
        <f t="shared" si="190"/>
        <v xml:space="preserve"> </v>
      </c>
      <c r="S350" s="159" t="str">
        <f t="shared" si="191"/>
        <v xml:space="preserve"> </v>
      </c>
      <c r="T350" s="159" t="str">
        <f t="shared" si="192"/>
        <v xml:space="preserve"> </v>
      </c>
      <c r="V350" s="156" t="str">
        <f t="shared" si="205"/>
        <v xml:space="preserve"> </v>
      </c>
      <c r="W350" s="156" t="str">
        <f t="shared" si="193"/>
        <v xml:space="preserve"> </v>
      </c>
      <c r="X350" s="157" t="str">
        <f t="shared" si="206"/>
        <v xml:space="preserve"> </v>
      </c>
      <c r="Y350" s="158" t="str">
        <f t="shared" si="207"/>
        <v xml:space="preserve"> </v>
      </c>
      <c r="Z350" s="158" t="str">
        <f t="shared" si="194"/>
        <v xml:space="preserve"> </v>
      </c>
      <c r="AA350" s="158" t="str">
        <f t="shared" si="195"/>
        <v xml:space="preserve"> </v>
      </c>
      <c r="AB350" s="158" t="str">
        <f t="shared" si="196"/>
        <v xml:space="preserve"> </v>
      </c>
      <c r="AC350" s="159" t="str">
        <f t="shared" si="197"/>
        <v xml:space="preserve"> </v>
      </c>
      <c r="AD350" s="159" t="str">
        <f t="shared" si="198"/>
        <v xml:space="preserve"> </v>
      </c>
    </row>
    <row r="351" spans="2:49" ht="15" customHeight="1" x14ac:dyDescent="0.25">
      <c r="B351" s="160" t="str">
        <f t="shared" si="199"/>
        <v xml:space="preserve"> </v>
      </c>
      <c r="C351" s="160" t="str">
        <f t="shared" si="181"/>
        <v xml:space="preserve"> </v>
      </c>
      <c r="D351" s="161" t="str">
        <f t="shared" si="200"/>
        <v xml:space="preserve"> </v>
      </c>
      <c r="E351" s="162" t="str">
        <f t="shared" si="201"/>
        <v xml:space="preserve"> </v>
      </c>
      <c r="F351" s="162" t="str">
        <f t="shared" si="182"/>
        <v xml:space="preserve"> </v>
      </c>
      <c r="G351" s="162" t="str">
        <f t="shared" si="183"/>
        <v xml:space="preserve"> </v>
      </c>
      <c r="H351" s="162" t="str">
        <f t="shared" si="184"/>
        <v xml:space="preserve"> </v>
      </c>
      <c r="I351" s="163" t="str">
        <f t="shared" si="185"/>
        <v xml:space="preserve"> </v>
      </c>
      <c r="J351" s="163" t="str">
        <f t="shared" si="186"/>
        <v xml:space="preserve"> </v>
      </c>
      <c r="L351" s="160" t="str">
        <f t="shared" si="202"/>
        <v xml:space="preserve"> </v>
      </c>
      <c r="M351" s="160" t="str">
        <f t="shared" si="187"/>
        <v xml:space="preserve"> </v>
      </c>
      <c r="N351" s="161" t="str">
        <f t="shared" si="203"/>
        <v xml:space="preserve"> </v>
      </c>
      <c r="O351" s="162" t="str">
        <f t="shared" si="204"/>
        <v xml:space="preserve"> </v>
      </c>
      <c r="P351" s="162" t="str">
        <f t="shared" si="188"/>
        <v xml:space="preserve"> </v>
      </c>
      <c r="Q351" s="162" t="str">
        <f t="shared" si="189"/>
        <v xml:space="preserve"> </v>
      </c>
      <c r="R351" s="162" t="str">
        <f t="shared" si="190"/>
        <v xml:space="preserve"> </v>
      </c>
      <c r="S351" s="163" t="str">
        <f t="shared" si="191"/>
        <v xml:space="preserve"> </v>
      </c>
      <c r="T351" s="163" t="str">
        <f t="shared" si="192"/>
        <v xml:space="preserve"> </v>
      </c>
      <c r="V351" s="160" t="str">
        <f t="shared" si="205"/>
        <v xml:space="preserve"> </v>
      </c>
      <c r="W351" s="160" t="str">
        <f t="shared" si="193"/>
        <v xml:space="preserve"> </v>
      </c>
      <c r="X351" s="161" t="str">
        <f t="shared" si="206"/>
        <v xml:space="preserve"> </v>
      </c>
      <c r="Y351" s="162" t="str">
        <f t="shared" si="207"/>
        <v xml:space="preserve"> </v>
      </c>
      <c r="Z351" s="162" t="str">
        <f t="shared" si="194"/>
        <v xml:space="preserve"> </v>
      </c>
      <c r="AA351" s="162" t="str">
        <f t="shared" si="195"/>
        <v xml:space="preserve"> </v>
      </c>
      <c r="AB351" s="162" t="str">
        <f t="shared" si="196"/>
        <v xml:space="preserve"> </v>
      </c>
      <c r="AC351" s="163" t="str">
        <f t="shared" si="197"/>
        <v xml:space="preserve"> </v>
      </c>
      <c r="AD351" s="163" t="str">
        <f t="shared" si="198"/>
        <v xml:space="preserve"> </v>
      </c>
    </row>
    <row r="352" spans="2:49" ht="15" customHeight="1" x14ac:dyDescent="0.25">
      <c r="B352" s="160" t="str">
        <f t="shared" si="199"/>
        <v xml:space="preserve"> </v>
      </c>
      <c r="C352" s="160" t="str">
        <f t="shared" si="181"/>
        <v xml:space="preserve"> </v>
      </c>
      <c r="D352" s="161" t="str">
        <f t="shared" si="200"/>
        <v xml:space="preserve"> </v>
      </c>
      <c r="E352" s="162" t="str">
        <f t="shared" si="201"/>
        <v xml:space="preserve"> </v>
      </c>
      <c r="F352" s="162" t="str">
        <f t="shared" si="182"/>
        <v xml:space="preserve"> </v>
      </c>
      <c r="G352" s="162" t="str">
        <f t="shared" si="183"/>
        <v xml:space="preserve"> </v>
      </c>
      <c r="H352" s="162" t="str">
        <f t="shared" si="184"/>
        <v xml:space="preserve"> </v>
      </c>
      <c r="I352" s="163" t="str">
        <f t="shared" si="185"/>
        <v xml:space="preserve"> </v>
      </c>
      <c r="J352" s="163" t="str">
        <f t="shared" si="186"/>
        <v xml:space="preserve"> </v>
      </c>
      <c r="L352" s="160" t="str">
        <f t="shared" si="202"/>
        <v xml:space="preserve"> </v>
      </c>
      <c r="M352" s="160" t="str">
        <f t="shared" si="187"/>
        <v xml:space="preserve"> </v>
      </c>
      <c r="N352" s="161" t="str">
        <f t="shared" si="203"/>
        <v xml:space="preserve"> </v>
      </c>
      <c r="O352" s="162" t="str">
        <f t="shared" si="204"/>
        <v xml:space="preserve"> </v>
      </c>
      <c r="P352" s="162" t="str">
        <f t="shared" si="188"/>
        <v xml:space="preserve"> </v>
      </c>
      <c r="Q352" s="162" t="str">
        <f t="shared" si="189"/>
        <v xml:space="preserve"> </v>
      </c>
      <c r="R352" s="162" t="str">
        <f t="shared" si="190"/>
        <v xml:space="preserve"> </v>
      </c>
      <c r="S352" s="163" t="str">
        <f t="shared" si="191"/>
        <v xml:space="preserve"> </v>
      </c>
      <c r="T352" s="163" t="str">
        <f t="shared" si="192"/>
        <v xml:space="preserve"> </v>
      </c>
      <c r="V352" s="160" t="str">
        <f t="shared" si="205"/>
        <v xml:space="preserve"> </v>
      </c>
      <c r="W352" s="160" t="str">
        <f t="shared" si="193"/>
        <v xml:space="preserve"> </v>
      </c>
      <c r="X352" s="161" t="str">
        <f t="shared" si="206"/>
        <v xml:space="preserve"> </v>
      </c>
      <c r="Y352" s="162" t="str">
        <f t="shared" si="207"/>
        <v xml:space="preserve"> </v>
      </c>
      <c r="Z352" s="162" t="str">
        <f t="shared" si="194"/>
        <v xml:space="preserve"> </v>
      </c>
      <c r="AA352" s="162" t="str">
        <f t="shared" si="195"/>
        <v xml:space="preserve"> </v>
      </c>
      <c r="AB352" s="162" t="str">
        <f t="shared" si="196"/>
        <v xml:space="preserve"> </v>
      </c>
      <c r="AC352" s="163" t="str">
        <f t="shared" si="197"/>
        <v xml:space="preserve"> </v>
      </c>
      <c r="AD352" s="163" t="str">
        <f t="shared" si="198"/>
        <v xml:space="preserve"> </v>
      </c>
      <c r="AH352" s="168"/>
      <c r="AI352" s="168"/>
      <c r="AO352" s="168"/>
      <c r="AP352" s="168"/>
      <c r="AV352" s="168"/>
      <c r="AW352" s="168"/>
    </row>
    <row r="353" spans="2:49" ht="15" customHeight="1" x14ac:dyDescent="0.25">
      <c r="B353" s="160" t="str">
        <f t="shared" si="199"/>
        <v xml:space="preserve"> </v>
      </c>
      <c r="C353" s="160" t="str">
        <f t="shared" si="181"/>
        <v xml:space="preserve"> </v>
      </c>
      <c r="D353" s="161" t="str">
        <f t="shared" si="200"/>
        <v xml:space="preserve"> </v>
      </c>
      <c r="E353" s="162" t="str">
        <f t="shared" si="201"/>
        <v xml:space="preserve"> </v>
      </c>
      <c r="F353" s="162" t="str">
        <f t="shared" si="182"/>
        <v xml:space="preserve"> </v>
      </c>
      <c r="G353" s="162" t="str">
        <f t="shared" si="183"/>
        <v xml:space="preserve"> </v>
      </c>
      <c r="H353" s="162" t="str">
        <f t="shared" si="184"/>
        <v xml:space="preserve"> </v>
      </c>
      <c r="I353" s="163" t="str">
        <f t="shared" si="185"/>
        <v xml:space="preserve"> </v>
      </c>
      <c r="J353" s="163" t="str">
        <f t="shared" si="186"/>
        <v xml:space="preserve"> </v>
      </c>
      <c r="L353" s="160" t="str">
        <f t="shared" si="202"/>
        <v xml:space="preserve"> </v>
      </c>
      <c r="M353" s="160" t="str">
        <f t="shared" si="187"/>
        <v xml:space="preserve"> </v>
      </c>
      <c r="N353" s="161" t="str">
        <f t="shared" si="203"/>
        <v xml:space="preserve"> </v>
      </c>
      <c r="O353" s="162" t="str">
        <f t="shared" si="204"/>
        <v xml:space="preserve"> </v>
      </c>
      <c r="P353" s="162" t="str">
        <f t="shared" si="188"/>
        <v xml:space="preserve"> </v>
      </c>
      <c r="Q353" s="162" t="str">
        <f t="shared" si="189"/>
        <v xml:space="preserve"> </v>
      </c>
      <c r="R353" s="162" t="str">
        <f t="shared" si="190"/>
        <v xml:space="preserve"> </v>
      </c>
      <c r="S353" s="163" t="str">
        <f t="shared" si="191"/>
        <v xml:space="preserve"> </v>
      </c>
      <c r="T353" s="163" t="str">
        <f t="shared" si="192"/>
        <v xml:space="preserve"> </v>
      </c>
      <c r="V353" s="160" t="str">
        <f t="shared" si="205"/>
        <v xml:space="preserve"> </v>
      </c>
      <c r="W353" s="160" t="str">
        <f t="shared" si="193"/>
        <v xml:space="preserve"> </v>
      </c>
      <c r="X353" s="161" t="str">
        <f t="shared" si="206"/>
        <v xml:space="preserve"> </v>
      </c>
      <c r="Y353" s="162" t="str">
        <f t="shared" si="207"/>
        <v xml:space="preserve"> </v>
      </c>
      <c r="Z353" s="162" t="str">
        <f t="shared" si="194"/>
        <v xml:space="preserve"> </v>
      </c>
      <c r="AA353" s="162" t="str">
        <f t="shared" si="195"/>
        <v xml:space="preserve"> </v>
      </c>
      <c r="AB353" s="162" t="str">
        <f t="shared" si="196"/>
        <v xml:space="preserve"> </v>
      </c>
      <c r="AC353" s="163" t="str">
        <f t="shared" si="197"/>
        <v xml:space="preserve"> </v>
      </c>
      <c r="AD353" s="163" t="str">
        <f t="shared" si="198"/>
        <v xml:space="preserve"> </v>
      </c>
    </row>
    <row r="354" spans="2:49" ht="15" customHeight="1" x14ac:dyDescent="0.25">
      <c r="B354" s="164" t="str">
        <f t="shared" si="199"/>
        <v xml:space="preserve"> </v>
      </c>
      <c r="C354" s="164" t="str">
        <f t="shared" si="181"/>
        <v xml:space="preserve"> </v>
      </c>
      <c r="D354" s="165" t="str">
        <f t="shared" si="200"/>
        <v xml:space="preserve"> </v>
      </c>
      <c r="E354" s="166" t="str">
        <f t="shared" si="201"/>
        <v xml:space="preserve"> </v>
      </c>
      <c r="F354" s="166" t="str">
        <f t="shared" si="182"/>
        <v xml:space="preserve"> </v>
      </c>
      <c r="G354" s="166" t="str">
        <f t="shared" si="183"/>
        <v xml:space="preserve"> </v>
      </c>
      <c r="H354" s="166" t="str">
        <f t="shared" si="184"/>
        <v xml:space="preserve"> </v>
      </c>
      <c r="I354" s="167" t="str">
        <f t="shared" si="185"/>
        <v xml:space="preserve"> </v>
      </c>
      <c r="J354" s="167" t="str">
        <f t="shared" si="186"/>
        <v xml:space="preserve"> </v>
      </c>
      <c r="L354" s="164" t="str">
        <f t="shared" si="202"/>
        <v xml:space="preserve"> </v>
      </c>
      <c r="M354" s="164" t="str">
        <f t="shared" si="187"/>
        <v xml:space="preserve"> </v>
      </c>
      <c r="N354" s="165" t="str">
        <f t="shared" si="203"/>
        <v xml:space="preserve"> </v>
      </c>
      <c r="O354" s="166" t="str">
        <f t="shared" si="204"/>
        <v xml:space="preserve"> </v>
      </c>
      <c r="P354" s="166" t="str">
        <f t="shared" si="188"/>
        <v xml:space="preserve"> </v>
      </c>
      <c r="Q354" s="166" t="str">
        <f t="shared" si="189"/>
        <v xml:space="preserve"> </v>
      </c>
      <c r="R354" s="166" t="str">
        <f t="shared" si="190"/>
        <v xml:space="preserve"> </v>
      </c>
      <c r="S354" s="167" t="str">
        <f t="shared" si="191"/>
        <v xml:space="preserve"> </v>
      </c>
      <c r="T354" s="167" t="str">
        <f t="shared" si="192"/>
        <v xml:space="preserve"> </v>
      </c>
      <c r="V354" s="164" t="str">
        <f t="shared" si="205"/>
        <v xml:space="preserve"> </v>
      </c>
      <c r="W354" s="164" t="str">
        <f t="shared" si="193"/>
        <v xml:space="preserve"> </v>
      </c>
      <c r="X354" s="165" t="str">
        <f t="shared" si="206"/>
        <v xml:space="preserve"> </v>
      </c>
      <c r="Y354" s="166" t="str">
        <f t="shared" si="207"/>
        <v xml:space="preserve"> </v>
      </c>
      <c r="Z354" s="166" t="str">
        <f t="shared" si="194"/>
        <v xml:space="preserve"> </v>
      </c>
      <c r="AA354" s="166" t="str">
        <f t="shared" si="195"/>
        <v xml:space="preserve"> </v>
      </c>
      <c r="AB354" s="166" t="str">
        <f t="shared" si="196"/>
        <v xml:space="preserve"> </v>
      </c>
      <c r="AC354" s="167" t="str">
        <f t="shared" si="197"/>
        <v xml:space="preserve"> </v>
      </c>
      <c r="AD354" s="167" t="str">
        <f t="shared" si="198"/>
        <v xml:space="preserve"> </v>
      </c>
      <c r="AH354" s="149" t="str">
        <f>+IF(AH353&gt;0,10,"")</f>
        <v/>
      </c>
      <c r="AO354" s="149" t="str">
        <f>+IF(AO353&gt;0,10,"")</f>
        <v/>
      </c>
      <c r="AV354" s="149" t="str">
        <f>+IF(AV353&gt;0,10,"")</f>
        <v/>
      </c>
    </row>
    <row r="355" spans="2:49" ht="15" customHeight="1" x14ac:dyDescent="0.25">
      <c r="B355" s="156" t="str">
        <f t="shared" si="199"/>
        <v xml:space="preserve"> </v>
      </c>
      <c r="C355" s="156" t="str">
        <f t="shared" si="181"/>
        <v xml:space="preserve"> </v>
      </c>
      <c r="D355" s="157" t="str">
        <f t="shared" si="200"/>
        <v xml:space="preserve"> </v>
      </c>
      <c r="E355" s="158" t="str">
        <f t="shared" si="201"/>
        <v xml:space="preserve"> </v>
      </c>
      <c r="F355" s="158" t="str">
        <f t="shared" si="182"/>
        <v xml:space="preserve"> </v>
      </c>
      <c r="G355" s="158" t="str">
        <f t="shared" si="183"/>
        <v xml:space="preserve"> </v>
      </c>
      <c r="H355" s="158" t="str">
        <f t="shared" si="184"/>
        <v xml:space="preserve"> </v>
      </c>
      <c r="I355" s="159" t="str">
        <f t="shared" si="185"/>
        <v xml:space="preserve"> </v>
      </c>
      <c r="J355" s="159" t="str">
        <f t="shared" si="186"/>
        <v xml:space="preserve"> </v>
      </c>
      <c r="L355" s="156" t="str">
        <f t="shared" si="202"/>
        <v xml:space="preserve"> </v>
      </c>
      <c r="M355" s="156" t="str">
        <f t="shared" si="187"/>
        <v xml:space="preserve"> </v>
      </c>
      <c r="N355" s="157" t="str">
        <f t="shared" si="203"/>
        <v xml:space="preserve"> </v>
      </c>
      <c r="O355" s="158" t="str">
        <f t="shared" si="204"/>
        <v xml:space="preserve"> </v>
      </c>
      <c r="P355" s="158" t="str">
        <f t="shared" si="188"/>
        <v xml:space="preserve"> </v>
      </c>
      <c r="Q355" s="158" t="str">
        <f t="shared" si="189"/>
        <v xml:space="preserve"> </v>
      </c>
      <c r="R355" s="158" t="str">
        <f t="shared" si="190"/>
        <v xml:space="preserve"> </v>
      </c>
      <c r="S355" s="159" t="str">
        <f t="shared" si="191"/>
        <v xml:space="preserve"> </v>
      </c>
      <c r="T355" s="159" t="str">
        <f t="shared" si="192"/>
        <v xml:space="preserve"> </v>
      </c>
      <c r="V355" s="156" t="str">
        <f t="shared" si="205"/>
        <v xml:space="preserve"> </v>
      </c>
      <c r="W355" s="156" t="str">
        <f t="shared" si="193"/>
        <v xml:space="preserve"> </v>
      </c>
      <c r="X355" s="157" t="str">
        <f t="shared" si="206"/>
        <v xml:space="preserve"> </v>
      </c>
      <c r="Y355" s="158" t="str">
        <f t="shared" si="207"/>
        <v xml:space="preserve"> </v>
      </c>
      <c r="Z355" s="158" t="str">
        <f t="shared" si="194"/>
        <v xml:space="preserve"> </v>
      </c>
      <c r="AA355" s="158" t="str">
        <f t="shared" si="195"/>
        <v xml:space="preserve"> </v>
      </c>
      <c r="AB355" s="158" t="str">
        <f t="shared" si="196"/>
        <v xml:space="preserve"> </v>
      </c>
      <c r="AC355" s="159" t="str">
        <f t="shared" si="197"/>
        <v xml:space="preserve"> </v>
      </c>
      <c r="AD355" s="159" t="str">
        <f t="shared" si="198"/>
        <v xml:space="preserve"> </v>
      </c>
    </row>
    <row r="356" spans="2:49" ht="15" customHeight="1" x14ac:dyDescent="0.25">
      <c r="B356" s="160" t="str">
        <f t="shared" si="199"/>
        <v xml:space="preserve"> </v>
      </c>
      <c r="C356" s="160" t="str">
        <f t="shared" si="181"/>
        <v xml:space="preserve"> </v>
      </c>
      <c r="D356" s="161" t="str">
        <f t="shared" si="200"/>
        <v xml:space="preserve"> </v>
      </c>
      <c r="E356" s="162" t="str">
        <f t="shared" si="201"/>
        <v xml:space="preserve"> </v>
      </c>
      <c r="F356" s="162" t="str">
        <f t="shared" si="182"/>
        <v xml:space="preserve"> </v>
      </c>
      <c r="G356" s="162" t="str">
        <f t="shared" si="183"/>
        <v xml:space="preserve"> </v>
      </c>
      <c r="H356" s="162" t="str">
        <f t="shared" si="184"/>
        <v xml:space="preserve"> </v>
      </c>
      <c r="I356" s="163" t="str">
        <f t="shared" si="185"/>
        <v xml:space="preserve"> </v>
      </c>
      <c r="J356" s="163" t="str">
        <f t="shared" si="186"/>
        <v xml:space="preserve"> </v>
      </c>
      <c r="L356" s="160" t="str">
        <f t="shared" si="202"/>
        <v xml:space="preserve"> </v>
      </c>
      <c r="M356" s="160" t="str">
        <f t="shared" si="187"/>
        <v xml:space="preserve"> </v>
      </c>
      <c r="N356" s="161" t="str">
        <f t="shared" si="203"/>
        <v xml:space="preserve"> </v>
      </c>
      <c r="O356" s="162" t="str">
        <f t="shared" si="204"/>
        <v xml:space="preserve"> </v>
      </c>
      <c r="P356" s="162" t="str">
        <f t="shared" si="188"/>
        <v xml:space="preserve"> </v>
      </c>
      <c r="Q356" s="162" t="str">
        <f t="shared" si="189"/>
        <v xml:space="preserve"> </v>
      </c>
      <c r="R356" s="162" t="str">
        <f t="shared" si="190"/>
        <v xml:space="preserve"> </v>
      </c>
      <c r="S356" s="163" t="str">
        <f t="shared" si="191"/>
        <v xml:space="preserve"> </v>
      </c>
      <c r="T356" s="163" t="str">
        <f t="shared" si="192"/>
        <v xml:space="preserve"> </v>
      </c>
      <c r="V356" s="160" t="str">
        <f t="shared" si="205"/>
        <v xml:space="preserve"> </v>
      </c>
      <c r="W356" s="160" t="str">
        <f t="shared" si="193"/>
        <v xml:space="preserve"> </v>
      </c>
      <c r="X356" s="161" t="str">
        <f t="shared" si="206"/>
        <v xml:space="preserve"> </v>
      </c>
      <c r="Y356" s="162" t="str">
        <f t="shared" si="207"/>
        <v xml:space="preserve"> </v>
      </c>
      <c r="Z356" s="162" t="str">
        <f t="shared" si="194"/>
        <v xml:space="preserve"> </v>
      </c>
      <c r="AA356" s="162" t="str">
        <f t="shared" si="195"/>
        <v xml:space="preserve"> </v>
      </c>
      <c r="AB356" s="162" t="str">
        <f t="shared" si="196"/>
        <v xml:space="preserve"> </v>
      </c>
      <c r="AC356" s="163" t="str">
        <f t="shared" si="197"/>
        <v xml:space="preserve"> </v>
      </c>
      <c r="AD356" s="163" t="str">
        <f t="shared" si="198"/>
        <v xml:space="preserve"> </v>
      </c>
    </row>
    <row r="357" spans="2:49" ht="15" customHeight="1" x14ac:dyDescent="0.25">
      <c r="B357" s="160" t="str">
        <f t="shared" si="199"/>
        <v xml:space="preserve"> </v>
      </c>
      <c r="C357" s="160" t="str">
        <f t="shared" si="181"/>
        <v xml:space="preserve"> </v>
      </c>
      <c r="D357" s="161" t="str">
        <f t="shared" si="200"/>
        <v xml:space="preserve"> </v>
      </c>
      <c r="E357" s="162" t="str">
        <f t="shared" si="201"/>
        <v xml:space="preserve"> </v>
      </c>
      <c r="F357" s="162" t="str">
        <f t="shared" si="182"/>
        <v xml:space="preserve"> </v>
      </c>
      <c r="G357" s="162" t="str">
        <f t="shared" si="183"/>
        <v xml:space="preserve"> </v>
      </c>
      <c r="H357" s="162" t="str">
        <f t="shared" si="184"/>
        <v xml:space="preserve"> </v>
      </c>
      <c r="I357" s="163" t="str">
        <f t="shared" si="185"/>
        <v xml:space="preserve"> </v>
      </c>
      <c r="J357" s="163" t="str">
        <f t="shared" si="186"/>
        <v xml:space="preserve"> </v>
      </c>
      <c r="L357" s="160" t="str">
        <f t="shared" si="202"/>
        <v xml:space="preserve"> </v>
      </c>
      <c r="M357" s="160" t="str">
        <f t="shared" si="187"/>
        <v xml:space="preserve"> </v>
      </c>
      <c r="N357" s="161" t="str">
        <f t="shared" si="203"/>
        <v xml:space="preserve"> </v>
      </c>
      <c r="O357" s="162" t="str">
        <f t="shared" si="204"/>
        <v xml:space="preserve"> </v>
      </c>
      <c r="P357" s="162" t="str">
        <f t="shared" si="188"/>
        <v xml:space="preserve"> </v>
      </c>
      <c r="Q357" s="162" t="str">
        <f t="shared" si="189"/>
        <v xml:space="preserve"> </v>
      </c>
      <c r="R357" s="162" t="str">
        <f t="shared" si="190"/>
        <v xml:space="preserve"> </v>
      </c>
      <c r="S357" s="163" t="str">
        <f t="shared" si="191"/>
        <v xml:space="preserve"> </v>
      </c>
      <c r="T357" s="163" t="str">
        <f t="shared" si="192"/>
        <v xml:space="preserve"> </v>
      </c>
      <c r="V357" s="160" t="str">
        <f t="shared" si="205"/>
        <v xml:space="preserve"> </v>
      </c>
      <c r="W357" s="160" t="str">
        <f t="shared" si="193"/>
        <v xml:space="preserve"> </v>
      </c>
      <c r="X357" s="161" t="str">
        <f t="shared" si="206"/>
        <v xml:space="preserve"> </v>
      </c>
      <c r="Y357" s="162" t="str">
        <f t="shared" si="207"/>
        <v xml:space="preserve"> </v>
      </c>
      <c r="Z357" s="162" t="str">
        <f t="shared" si="194"/>
        <v xml:space="preserve"> </v>
      </c>
      <c r="AA357" s="162" t="str">
        <f t="shared" si="195"/>
        <v xml:space="preserve"> </v>
      </c>
      <c r="AB357" s="162" t="str">
        <f t="shared" si="196"/>
        <v xml:space="preserve"> </v>
      </c>
      <c r="AC357" s="163" t="str">
        <f t="shared" si="197"/>
        <v xml:space="preserve"> </v>
      </c>
      <c r="AD357" s="163" t="str">
        <f t="shared" si="198"/>
        <v xml:space="preserve"> </v>
      </c>
      <c r="AH357" s="168"/>
      <c r="AI357" s="168"/>
      <c r="AO357" s="168"/>
      <c r="AP357" s="168"/>
      <c r="AV357" s="168"/>
      <c r="AW357" s="168"/>
    </row>
    <row r="358" spans="2:49" ht="15" customHeight="1" x14ac:dyDescent="0.25">
      <c r="B358" s="160" t="str">
        <f t="shared" si="199"/>
        <v xml:space="preserve"> </v>
      </c>
      <c r="C358" s="160" t="str">
        <f t="shared" si="181"/>
        <v xml:space="preserve"> </v>
      </c>
      <c r="D358" s="161" t="str">
        <f t="shared" si="200"/>
        <v xml:space="preserve"> </v>
      </c>
      <c r="E358" s="162" t="str">
        <f t="shared" si="201"/>
        <v xml:space="preserve"> </v>
      </c>
      <c r="F358" s="162" t="str">
        <f t="shared" si="182"/>
        <v xml:space="preserve"> </v>
      </c>
      <c r="G358" s="162" t="str">
        <f t="shared" si="183"/>
        <v xml:space="preserve"> </v>
      </c>
      <c r="H358" s="162" t="str">
        <f t="shared" si="184"/>
        <v xml:space="preserve"> </v>
      </c>
      <c r="I358" s="163" t="str">
        <f t="shared" si="185"/>
        <v xml:space="preserve"> </v>
      </c>
      <c r="J358" s="163" t="str">
        <f t="shared" si="186"/>
        <v xml:space="preserve"> </v>
      </c>
      <c r="L358" s="160" t="str">
        <f t="shared" si="202"/>
        <v xml:space="preserve"> </v>
      </c>
      <c r="M358" s="160" t="str">
        <f t="shared" si="187"/>
        <v xml:space="preserve"> </v>
      </c>
      <c r="N358" s="161" t="str">
        <f t="shared" si="203"/>
        <v xml:space="preserve"> </v>
      </c>
      <c r="O358" s="162" t="str">
        <f t="shared" si="204"/>
        <v xml:space="preserve"> </v>
      </c>
      <c r="P358" s="162" t="str">
        <f t="shared" si="188"/>
        <v xml:space="preserve"> </v>
      </c>
      <c r="Q358" s="162" t="str">
        <f t="shared" si="189"/>
        <v xml:space="preserve"> </v>
      </c>
      <c r="R358" s="162" t="str">
        <f t="shared" si="190"/>
        <v xml:space="preserve"> </v>
      </c>
      <c r="S358" s="163" t="str">
        <f t="shared" si="191"/>
        <v xml:space="preserve"> </v>
      </c>
      <c r="T358" s="163" t="str">
        <f t="shared" si="192"/>
        <v xml:space="preserve"> </v>
      </c>
      <c r="V358" s="160" t="str">
        <f t="shared" si="205"/>
        <v xml:space="preserve"> </v>
      </c>
      <c r="W358" s="160" t="str">
        <f t="shared" si="193"/>
        <v xml:space="preserve"> </v>
      </c>
      <c r="X358" s="161" t="str">
        <f t="shared" si="206"/>
        <v xml:space="preserve"> </v>
      </c>
      <c r="Y358" s="162" t="str">
        <f t="shared" si="207"/>
        <v xml:space="preserve"> </v>
      </c>
      <c r="Z358" s="162" t="str">
        <f t="shared" si="194"/>
        <v xml:space="preserve"> </v>
      </c>
      <c r="AA358" s="162" t="str">
        <f t="shared" si="195"/>
        <v xml:space="preserve"> </v>
      </c>
      <c r="AB358" s="162" t="str">
        <f t="shared" si="196"/>
        <v xml:space="preserve"> </v>
      </c>
      <c r="AC358" s="163" t="str">
        <f t="shared" si="197"/>
        <v xml:space="preserve"> </v>
      </c>
      <c r="AD358" s="163" t="str">
        <f t="shared" si="198"/>
        <v xml:space="preserve"> </v>
      </c>
    </row>
    <row r="359" spans="2:49" ht="15" customHeight="1" x14ac:dyDescent="0.25">
      <c r="B359" s="164" t="str">
        <f t="shared" si="199"/>
        <v xml:space="preserve"> </v>
      </c>
      <c r="C359" s="164" t="str">
        <f t="shared" si="181"/>
        <v xml:space="preserve"> </v>
      </c>
      <c r="D359" s="165" t="str">
        <f t="shared" si="200"/>
        <v xml:space="preserve"> </v>
      </c>
      <c r="E359" s="166" t="str">
        <f t="shared" si="201"/>
        <v xml:space="preserve"> </v>
      </c>
      <c r="F359" s="166" t="str">
        <f t="shared" si="182"/>
        <v xml:space="preserve"> </v>
      </c>
      <c r="G359" s="166" t="str">
        <f t="shared" si="183"/>
        <v xml:space="preserve"> </v>
      </c>
      <c r="H359" s="166" t="str">
        <f t="shared" si="184"/>
        <v xml:space="preserve"> </v>
      </c>
      <c r="I359" s="167" t="str">
        <f t="shared" si="185"/>
        <v xml:space="preserve"> </v>
      </c>
      <c r="J359" s="167" t="str">
        <f t="shared" si="186"/>
        <v xml:space="preserve"> </v>
      </c>
      <c r="L359" s="164" t="str">
        <f t="shared" si="202"/>
        <v xml:space="preserve"> </v>
      </c>
      <c r="M359" s="164" t="str">
        <f t="shared" si="187"/>
        <v xml:space="preserve"> </v>
      </c>
      <c r="N359" s="165" t="str">
        <f t="shared" si="203"/>
        <v xml:space="preserve"> </v>
      </c>
      <c r="O359" s="166" t="str">
        <f t="shared" si="204"/>
        <v xml:space="preserve"> </v>
      </c>
      <c r="P359" s="166" t="str">
        <f t="shared" si="188"/>
        <v xml:space="preserve"> </v>
      </c>
      <c r="Q359" s="166" t="str">
        <f t="shared" si="189"/>
        <v xml:space="preserve"> </v>
      </c>
      <c r="R359" s="166" t="str">
        <f t="shared" si="190"/>
        <v xml:space="preserve"> </v>
      </c>
      <c r="S359" s="167" t="str">
        <f t="shared" si="191"/>
        <v xml:space="preserve"> </v>
      </c>
      <c r="T359" s="167" t="str">
        <f t="shared" si="192"/>
        <v xml:space="preserve"> </v>
      </c>
      <c r="V359" s="164" t="str">
        <f t="shared" si="205"/>
        <v xml:space="preserve"> </v>
      </c>
      <c r="W359" s="164" t="str">
        <f t="shared" si="193"/>
        <v xml:space="preserve"> </v>
      </c>
      <c r="X359" s="165" t="str">
        <f t="shared" si="206"/>
        <v xml:space="preserve"> </v>
      </c>
      <c r="Y359" s="166" t="str">
        <f t="shared" si="207"/>
        <v xml:space="preserve"> </v>
      </c>
      <c r="Z359" s="166" t="str">
        <f t="shared" si="194"/>
        <v xml:space="preserve"> </v>
      </c>
      <c r="AA359" s="166" t="str">
        <f t="shared" si="195"/>
        <v xml:space="preserve"> </v>
      </c>
      <c r="AB359" s="166" t="str">
        <f t="shared" si="196"/>
        <v xml:space="preserve"> </v>
      </c>
      <c r="AC359" s="167" t="str">
        <f t="shared" si="197"/>
        <v xml:space="preserve"> </v>
      </c>
      <c r="AD359" s="167" t="str">
        <f t="shared" si="198"/>
        <v xml:space="preserve"> </v>
      </c>
      <c r="AH359" s="149" t="str">
        <f>+IF(AH358&gt;0,10,"")</f>
        <v/>
      </c>
      <c r="AO359" s="149" t="str">
        <f>+IF(AO358&gt;0,10,"")</f>
        <v/>
      </c>
      <c r="AV359" s="149" t="str">
        <f>+IF(AV358&gt;0,10,"")</f>
        <v/>
      </c>
    </row>
    <row r="360" spans="2:49" ht="15" customHeight="1" x14ac:dyDescent="0.25">
      <c r="B360" s="156" t="str">
        <f t="shared" si="199"/>
        <v xml:space="preserve"> </v>
      </c>
      <c r="C360" s="156" t="str">
        <f t="shared" si="181"/>
        <v xml:space="preserve"> </v>
      </c>
      <c r="D360" s="157" t="str">
        <f t="shared" si="200"/>
        <v xml:space="preserve"> </v>
      </c>
      <c r="E360" s="158" t="str">
        <f t="shared" si="201"/>
        <v xml:space="preserve"> </v>
      </c>
      <c r="F360" s="158" t="str">
        <f t="shared" si="182"/>
        <v xml:space="preserve"> </v>
      </c>
      <c r="G360" s="158" t="str">
        <f t="shared" si="183"/>
        <v xml:space="preserve"> </v>
      </c>
      <c r="H360" s="158" t="str">
        <f t="shared" si="184"/>
        <v xml:space="preserve"> </v>
      </c>
      <c r="I360" s="159" t="str">
        <f t="shared" si="185"/>
        <v xml:space="preserve"> </v>
      </c>
      <c r="J360" s="159" t="str">
        <f t="shared" si="186"/>
        <v xml:space="preserve"> </v>
      </c>
      <c r="L360" s="156" t="str">
        <f t="shared" si="202"/>
        <v xml:space="preserve"> </v>
      </c>
      <c r="M360" s="156" t="str">
        <f t="shared" si="187"/>
        <v xml:space="preserve"> </v>
      </c>
      <c r="N360" s="157" t="str">
        <f t="shared" si="203"/>
        <v xml:space="preserve"> </v>
      </c>
      <c r="O360" s="158" t="str">
        <f t="shared" si="204"/>
        <v xml:space="preserve"> </v>
      </c>
      <c r="P360" s="158" t="str">
        <f t="shared" si="188"/>
        <v xml:space="preserve"> </v>
      </c>
      <c r="Q360" s="158" t="str">
        <f t="shared" si="189"/>
        <v xml:space="preserve"> </v>
      </c>
      <c r="R360" s="158" t="str">
        <f t="shared" si="190"/>
        <v xml:space="preserve"> </v>
      </c>
      <c r="S360" s="159" t="str">
        <f t="shared" si="191"/>
        <v xml:space="preserve"> </v>
      </c>
      <c r="T360" s="159" t="str">
        <f t="shared" si="192"/>
        <v xml:space="preserve"> </v>
      </c>
      <c r="V360" s="156" t="str">
        <f t="shared" si="205"/>
        <v xml:space="preserve"> </v>
      </c>
      <c r="W360" s="156" t="str">
        <f t="shared" si="193"/>
        <v xml:space="preserve"> </v>
      </c>
      <c r="X360" s="157" t="str">
        <f t="shared" si="206"/>
        <v xml:space="preserve"> </v>
      </c>
      <c r="Y360" s="158" t="str">
        <f t="shared" si="207"/>
        <v xml:space="preserve"> </v>
      </c>
      <c r="Z360" s="158" t="str">
        <f t="shared" si="194"/>
        <v xml:space="preserve"> </v>
      </c>
      <c r="AA360" s="158" t="str">
        <f t="shared" si="195"/>
        <v xml:space="preserve"> </v>
      </c>
      <c r="AB360" s="158" t="str">
        <f t="shared" si="196"/>
        <v xml:space="preserve"> </v>
      </c>
      <c r="AC360" s="159" t="str">
        <f t="shared" si="197"/>
        <v xml:space="preserve"> </v>
      </c>
      <c r="AD360" s="159" t="str">
        <f t="shared" si="198"/>
        <v xml:space="preserve"> </v>
      </c>
    </row>
    <row r="361" spans="2:49" ht="15" customHeight="1" x14ac:dyDescent="0.25">
      <c r="B361" s="160" t="str">
        <f t="shared" si="199"/>
        <v xml:space="preserve"> </v>
      </c>
      <c r="C361" s="160" t="str">
        <f t="shared" si="181"/>
        <v xml:space="preserve"> </v>
      </c>
      <c r="D361" s="161" t="str">
        <f t="shared" si="200"/>
        <v xml:space="preserve"> </v>
      </c>
      <c r="E361" s="162" t="str">
        <f t="shared" si="201"/>
        <v xml:space="preserve"> </v>
      </c>
      <c r="F361" s="162" t="str">
        <f t="shared" si="182"/>
        <v xml:space="preserve"> </v>
      </c>
      <c r="G361" s="162" t="str">
        <f t="shared" si="183"/>
        <v xml:space="preserve"> </v>
      </c>
      <c r="H361" s="162" t="str">
        <f t="shared" si="184"/>
        <v xml:space="preserve"> </v>
      </c>
      <c r="I361" s="163" t="str">
        <f t="shared" si="185"/>
        <v xml:space="preserve"> </v>
      </c>
      <c r="J361" s="163" t="str">
        <f t="shared" si="186"/>
        <v xml:space="preserve"> </v>
      </c>
      <c r="L361" s="160" t="str">
        <f t="shared" si="202"/>
        <v xml:space="preserve"> </v>
      </c>
      <c r="M361" s="160" t="str">
        <f t="shared" si="187"/>
        <v xml:space="preserve"> </v>
      </c>
      <c r="N361" s="161" t="str">
        <f t="shared" si="203"/>
        <v xml:space="preserve"> </v>
      </c>
      <c r="O361" s="162" t="str">
        <f t="shared" si="204"/>
        <v xml:space="preserve"> </v>
      </c>
      <c r="P361" s="162" t="str">
        <f t="shared" si="188"/>
        <v xml:space="preserve"> </v>
      </c>
      <c r="Q361" s="162" t="str">
        <f t="shared" si="189"/>
        <v xml:space="preserve"> </v>
      </c>
      <c r="R361" s="162" t="str">
        <f t="shared" si="190"/>
        <v xml:space="preserve"> </v>
      </c>
      <c r="S361" s="163" t="str">
        <f t="shared" si="191"/>
        <v xml:space="preserve"> </v>
      </c>
      <c r="T361" s="163" t="str">
        <f t="shared" si="192"/>
        <v xml:space="preserve"> </v>
      </c>
      <c r="V361" s="160" t="str">
        <f t="shared" si="205"/>
        <v xml:space="preserve"> </v>
      </c>
      <c r="W361" s="160" t="str">
        <f t="shared" si="193"/>
        <v xml:space="preserve"> </v>
      </c>
      <c r="X361" s="161" t="str">
        <f t="shared" si="206"/>
        <v xml:space="preserve"> </v>
      </c>
      <c r="Y361" s="162" t="str">
        <f t="shared" si="207"/>
        <v xml:space="preserve"> </v>
      </c>
      <c r="Z361" s="162" t="str">
        <f t="shared" si="194"/>
        <v xml:space="preserve"> </v>
      </c>
      <c r="AA361" s="162" t="str">
        <f t="shared" si="195"/>
        <v xml:space="preserve"> </v>
      </c>
      <c r="AB361" s="162" t="str">
        <f t="shared" si="196"/>
        <v xml:space="preserve"> </v>
      </c>
      <c r="AC361" s="163" t="str">
        <f t="shared" si="197"/>
        <v xml:space="preserve"> </v>
      </c>
      <c r="AD361" s="163" t="str">
        <f t="shared" si="198"/>
        <v xml:space="preserve"> </v>
      </c>
    </row>
    <row r="362" spans="2:49" ht="15" customHeight="1" x14ac:dyDescent="0.25">
      <c r="B362" s="160" t="str">
        <f t="shared" si="199"/>
        <v xml:space="preserve"> </v>
      </c>
      <c r="C362" s="160" t="str">
        <f t="shared" si="181"/>
        <v xml:space="preserve"> </v>
      </c>
      <c r="D362" s="161" t="str">
        <f t="shared" si="200"/>
        <v xml:space="preserve"> </v>
      </c>
      <c r="E362" s="162" t="str">
        <f t="shared" si="201"/>
        <v xml:space="preserve"> </v>
      </c>
      <c r="F362" s="162" t="str">
        <f t="shared" si="182"/>
        <v xml:space="preserve"> </v>
      </c>
      <c r="G362" s="162" t="str">
        <f t="shared" si="183"/>
        <v xml:space="preserve"> </v>
      </c>
      <c r="H362" s="162" t="str">
        <f t="shared" si="184"/>
        <v xml:space="preserve"> </v>
      </c>
      <c r="I362" s="163" t="str">
        <f t="shared" si="185"/>
        <v xml:space="preserve"> </v>
      </c>
      <c r="J362" s="163" t="str">
        <f t="shared" si="186"/>
        <v xml:space="preserve"> </v>
      </c>
      <c r="L362" s="160" t="str">
        <f t="shared" si="202"/>
        <v xml:space="preserve"> </v>
      </c>
      <c r="M362" s="160" t="str">
        <f t="shared" si="187"/>
        <v xml:space="preserve"> </v>
      </c>
      <c r="N362" s="161" t="str">
        <f t="shared" si="203"/>
        <v xml:space="preserve"> </v>
      </c>
      <c r="O362" s="162" t="str">
        <f t="shared" si="204"/>
        <v xml:space="preserve"> </v>
      </c>
      <c r="P362" s="162" t="str">
        <f t="shared" si="188"/>
        <v xml:space="preserve"> </v>
      </c>
      <c r="Q362" s="162" t="str">
        <f t="shared" si="189"/>
        <v xml:space="preserve"> </v>
      </c>
      <c r="R362" s="162" t="str">
        <f t="shared" si="190"/>
        <v xml:space="preserve"> </v>
      </c>
      <c r="S362" s="163" t="str">
        <f t="shared" si="191"/>
        <v xml:space="preserve"> </v>
      </c>
      <c r="T362" s="163" t="str">
        <f t="shared" si="192"/>
        <v xml:space="preserve"> </v>
      </c>
      <c r="V362" s="160" t="str">
        <f t="shared" si="205"/>
        <v xml:space="preserve"> </v>
      </c>
      <c r="W362" s="160" t="str">
        <f t="shared" si="193"/>
        <v xml:space="preserve"> </v>
      </c>
      <c r="X362" s="161" t="str">
        <f t="shared" si="206"/>
        <v xml:space="preserve"> </v>
      </c>
      <c r="Y362" s="162" t="str">
        <f t="shared" si="207"/>
        <v xml:space="preserve"> </v>
      </c>
      <c r="Z362" s="162" t="str">
        <f t="shared" si="194"/>
        <v xml:space="preserve"> </v>
      </c>
      <c r="AA362" s="162" t="str">
        <f t="shared" si="195"/>
        <v xml:space="preserve"> </v>
      </c>
      <c r="AB362" s="162" t="str">
        <f t="shared" si="196"/>
        <v xml:space="preserve"> </v>
      </c>
      <c r="AC362" s="163" t="str">
        <f t="shared" si="197"/>
        <v xml:space="preserve"> </v>
      </c>
      <c r="AD362" s="163" t="str">
        <f t="shared" si="198"/>
        <v xml:space="preserve"> </v>
      </c>
      <c r="AH362" s="168"/>
      <c r="AI362" s="168"/>
      <c r="AO362" s="168"/>
      <c r="AP362" s="168"/>
      <c r="AV362" s="168"/>
      <c r="AW362" s="168"/>
    </row>
    <row r="363" spans="2:49" ht="15" customHeight="1" x14ac:dyDescent="0.25">
      <c r="B363" s="160" t="str">
        <f t="shared" si="199"/>
        <v xml:space="preserve"> </v>
      </c>
      <c r="C363" s="160" t="str">
        <f t="shared" si="181"/>
        <v xml:space="preserve"> </v>
      </c>
      <c r="D363" s="161" t="str">
        <f t="shared" si="200"/>
        <v xml:space="preserve"> </v>
      </c>
      <c r="E363" s="162" t="str">
        <f t="shared" si="201"/>
        <v xml:space="preserve"> </v>
      </c>
      <c r="F363" s="162" t="str">
        <f t="shared" si="182"/>
        <v xml:space="preserve"> </v>
      </c>
      <c r="G363" s="162" t="str">
        <f t="shared" si="183"/>
        <v xml:space="preserve"> </v>
      </c>
      <c r="H363" s="162" t="str">
        <f t="shared" si="184"/>
        <v xml:space="preserve"> </v>
      </c>
      <c r="I363" s="163" t="str">
        <f t="shared" si="185"/>
        <v xml:space="preserve"> </v>
      </c>
      <c r="J363" s="163" t="str">
        <f t="shared" si="186"/>
        <v xml:space="preserve"> </v>
      </c>
      <c r="L363" s="160" t="str">
        <f t="shared" si="202"/>
        <v xml:space="preserve"> </v>
      </c>
      <c r="M363" s="160" t="str">
        <f t="shared" si="187"/>
        <v xml:space="preserve"> </v>
      </c>
      <c r="N363" s="161" t="str">
        <f t="shared" si="203"/>
        <v xml:space="preserve"> </v>
      </c>
      <c r="O363" s="162" t="str">
        <f t="shared" si="204"/>
        <v xml:space="preserve"> </v>
      </c>
      <c r="P363" s="162" t="str">
        <f t="shared" si="188"/>
        <v xml:space="preserve"> </v>
      </c>
      <c r="Q363" s="162" t="str">
        <f t="shared" si="189"/>
        <v xml:space="preserve"> </v>
      </c>
      <c r="R363" s="162" t="str">
        <f t="shared" si="190"/>
        <v xml:space="preserve"> </v>
      </c>
      <c r="S363" s="163" t="str">
        <f t="shared" si="191"/>
        <v xml:space="preserve"> </v>
      </c>
      <c r="T363" s="163" t="str">
        <f t="shared" si="192"/>
        <v xml:space="preserve"> </v>
      </c>
      <c r="V363" s="160" t="str">
        <f t="shared" si="205"/>
        <v xml:space="preserve"> </v>
      </c>
      <c r="W363" s="160" t="str">
        <f t="shared" si="193"/>
        <v xml:space="preserve"> </v>
      </c>
      <c r="X363" s="161" t="str">
        <f t="shared" si="206"/>
        <v xml:space="preserve"> </v>
      </c>
      <c r="Y363" s="162" t="str">
        <f t="shared" si="207"/>
        <v xml:space="preserve"> </v>
      </c>
      <c r="Z363" s="162" t="str">
        <f t="shared" si="194"/>
        <v xml:space="preserve"> </v>
      </c>
      <c r="AA363" s="162" t="str">
        <f t="shared" si="195"/>
        <v xml:space="preserve"> </v>
      </c>
      <c r="AB363" s="162" t="str">
        <f t="shared" si="196"/>
        <v xml:space="preserve"> </v>
      </c>
      <c r="AC363" s="163" t="str">
        <f t="shared" si="197"/>
        <v xml:space="preserve"> </v>
      </c>
      <c r="AD363" s="163" t="str">
        <f t="shared" si="198"/>
        <v xml:space="preserve"> </v>
      </c>
    </row>
    <row r="364" spans="2:49" ht="15" customHeight="1" x14ac:dyDescent="0.25">
      <c r="B364" s="164" t="str">
        <f t="shared" si="199"/>
        <v xml:space="preserve"> </v>
      </c>
      <c r="C364" s="164" t="str">
        <f t="shared" si="181"/>
        <v xml:space="preserve"> </v>
      </c>
      <c r="D364" s="165" t="str">
        <f t="shared" si="200"/>
        <v xml:space="preserve"> </v>
      </c>
      <c r="E364" s="166" t="str">
        <f t="shared" si="201"/>
        <v xml:space="preserve"> </v>
      </c>
      <c r="F364" s="166" t="str">
        <f t="shared" si="182"/>
        <v xml:space="preserve"> </v>
      </c>
      <c r="G364" s="166" t="str">
        <f t="shared" si="183"/>
        <v xml:space="preserve"> </v>
      </c>
      <c r="H364" s="166" t="str">
        <f t="shared" si="184"/>
        <v xml:space="preserve"> </v>
      </c>
      <c r="I364" s="167" t="str">
        <f t="shared" si="185"/>
        <v xml:space="preserve"> </v>
      </c>
      <c r="J364" s="167" t="str">
        <f t="shared" si="186"/>
        <v xml:space="preserve"> </v>
      </c>
      <c r="L364" s="164" t="str">
        <f t="shared" si="202"/>
        <v xml:space="preserve"> </v>
      </c>
      <c r="M364" s="164" t="str">
        <f t="shared" si="187"/>
        <v xml:space="preserve"> </v>
      </c>
      <c r="N364" s="165" t="str">
        <f t="shared" si="203"/>
        <v xml:space="preserve"> </v>
      </c>
      <c r="O364" s="166" t="str">
        <f t="shared" si="204"/>
        <v xml:space="preserve"> </v>
      </c>
      <c r="P364" s="166" t="str">
        <f t="shared" si="188"/>
        <v xml:space="preserve"> </v>
      </c>
      <c r="Q364" s="166" t="str">
        <f t="shared" si="189"/>
        <v xml:space="preserve"> </v>
      </c>
      <c r="R364" s="166" t="str">
        <f t="shared" si="190"/>
        <v xml:space="preserve"> </v>
      </c>
      <c r="S364" s="167" t="str">
        <f t="shared" si="191"/>
        <v xml:space="preserve"> </v>
      </c>
      <c r="T364" s="167" t="str">
        <f t="shared" si="192"/>
        <v xml:space="preserve"> </v>
      </c>
      <c r="V364" s="164" t="str">
        <f t="shared" si="205"/>
        <v xml:space="preserve"> </v>
      </c>
      <c r="W364" s="164" t="str">
        <f t="shared" si="193"/>
        <v xml:space="preserve"> </v>
      </c>
      <c r="X364" s="165" t="str">
        <f t="shared" si="206"/>
        <v xml:space="preserve"> </v>
      </c>
      <c r="Y364" s="166" t="str">
        <f t="shared" si="207"/>
        <v xml:space="preserve"> </v>
      </c>
      <c r="Z364" s="166" t="str">
        <f t="shared" si="194"/>
        <v xml:space="preserve"> </v>
      </c>
      <c r="AA364" s="166" t="str">
        <f t="shared" si="195"/>
        <v xml:space="preserve"> </v>
      </c>
      <c r="AB364" s="166" t="str">
        <f t="shared" si="196"/>
        <v xml:space="preserve"> </v>
      </c>
      <c r="AC364" s="167" t="str">
        <f t="shared" si="197"/>
        <v xml:space="preserve"> </v>
      </c>
      <c r="AD364" s="167" t="str">
        <f t="shared" si="198"/>
        <v xml:space="preserve"> </v>
      </c>
      <c r="AH364" s="149" t="str">
        <f>+IF(AH363&gt;0,10,"")</f>
        <v/>
      </c>
      <c r="AO364" s="149" t="str">
        <f>+IF(AO363&gt;0,10,"")</f>
        <v/>
      </c>
      <c r="AV364" s="149" t="str">
        <f>+IF(AV363&gt;0,10,"")</f>
        <v/>
      </c>
    </row>
    <row r="365" spans="2:49" ht="15" customHeight="1" x14ac:dyDescent="0.25">
      <c r="B365" s="156" t="str">
        <f t="shared" si="199"/>
        <v xml:space="preserve"> </v>
      </c>
      <c r="C365" s="156" t="str">
        <f t="shared" si="181"/>
        <v xml:space="preserve"> </v>
      </c>
      <c r="D365" s="157" t="str">
        <f t="shared" si="200"/>
        <v xml:space="preserve"> </v>
      </c>
      <c r="E365" s="158" t="str">
        <f t="shared" si="201"/>
        <v xml:space="preserve"> </v>
      </c>
      <c r="F365" s="158" t="str">
        <f t="shared" si="182"/>
        <v xml:space="preserve"> </v>
      </c>
      <c r="G365" s="158" t="str">
        <f t="shared" si="183"/>
        <v xml:space="preserve"> </v>
      </c>
      <c r="H365" s="158" t="str">
        <f t="shared" si="184"/>
        <v xml:space="preserve"> </v>
      </c>
      <c r="I365" s="159" t="str">
        <f t="shared" si="185"/>
        <v xml:space="preserve"> </v>
      </c>
      <c r="J365" s="159" t="str">
        <f t="shared" si="186"/>
        <v xml:space="preserve"> </v>
      </c>
      <c r="L365" s="156" t="str">
        <f t="shared" si="202"/>
        <v xml:space="preserve"> </v>
      </c>
      <c r="M365" s="156" t="str">
        <f t="shared" si="187"/>
        <v xml:space="preserve"> </v>
      </c>
      <c r="N365" s="157" t="str">
        <f t="shared" si="203"/>
        <v xml:space="preserve"> </v>
      </c>
      <c r="O365" s="158" t="str">
        <f t="shared" si="204"/>
        <v xml:space="preserve"> </v>
      </c>
      <c r="P365" s="158" t="str">
        <f t="shared" si="188"/>
        <v xml:space="preserve"> </v>
      </c>
      <c r="Q365" s="158" t="str">
        <f t="shared" si="189"/>
        <v xml:space="preserve"> </v>
      </c>
      <c r="R365" s="158" t="str">
        <f t="shared" si="190"/>
        <v xml:space="preserve"> </v>
      </c>
      <c r="S365" s="159" t="str">
        <f t="shared" si="191"/>
        <v xml:space="preserve"> </v>
      </c>
      <c r="T365" s="159" t="str">
        <f t="shared" si="192"/>
        <v xml:space="preserve"> </v>
      </c>
      <c r="V365" s="156" t="str">
        <f t="shared" si="205"/>
        <v xml:space="preserve"> </v>
      </c>
      <c r="W365" s="156" t="str">
        <f t="shared" si="193"/>
        <v xml:space="preserve"> </v>
      </c>
      <c r="X365" s="157" t="str">
        <f t="shared" si="206"/>
        <v xml:space="preserve"> </v>
      </c>
      <c r="Y365" s="158" t="str">
        <f t="shared" si="207"/>
        <v xml:space="preserve"> </v>
      </c>
      <c r="Z365" s="158" t="str">
        <f t="shared" si="194"/>
        <v xml:space="preserve"> </v>
      </c>
      <c r="AA365" s="158" t="str">
        <f t="shared" si="195"/>
        <v xml:space="preserve"> </v>
      </c>
      <c r="AB365" s="158" t="str">
        <f t="shared" si="196"/>
        <v xml:space="preserve"> </v>
      </c>
      <c r="AC365" s="159" t="str">
        <f t="shared" si="197"/>
        <v xml:space="preserve"> </v>
      </c>
      <c r="AD365" s="159" t="str">
        <f t="shared" si="198"/>
        <v xml:space="preserve"> </v>
      </c>
    </row>
    <row r="366" spans="2:49" ht="15" customHeight="1" x14ac:dyDescent="0.25">
      <c r="B366" s="160" t="str">
        <f t="shared" si="199"/>
        <v xml:space="preserve"> </v>
      </c>
      <c r="C366" s="160" t="str">
        <f t="shared" si="181"/>
        <v xml:space="preserve"> </v>
      </c>
      <c r="D366" s="161" t="str">
        <f t="shared" si="200"/>
        <v xml:space="preserve"> </v>
      </c>
      <c r="E366" s="162" t="str">
        <f t="shared" si="201"/>
        <v xml:space="preserve"> </v>
      </c>
      <c r="F366" s="162" t="str">
        <f t="shared" si="182"/>
        <v xml:space="preserve"> </v>
      </c>
      <c r="G366" s="162" t="str">
        <f t="shared" si="183"/>
        <v xml:space="preserve"> </v>
      </c>
      <c r="H366" s="162" t="str">
        <f t="shared" si="184"/>
        <v xml:space="preserve"> </v>
      </c>
      <c r="I366" s="163" t="str">
        <f t="shared" si="185"/>
        <v xml:space="preserve"> </v>
      </c>
      <c r="J366" s="163" t="str">
        <f t="shared" si="186"/>
        <v xml:space="preserve"> </v>
      </c>
      <c r="L366" s="160" t="str">
        <f t="shared" si="202"/>
        <v xml:space="preserve"> </v>
      </c>
      <c r="M366" s="160" t="str">
        <f t="shared" si="187"/>
        <v xml:space="preserve"> </v>
      </c>
      <c r="N366" s="161" t="str">
        <f t="shared" si="203"/>
        <v xml:space="preserve"> </v>
      </c>
      <c r="O366" s="162" t="str">
        <f t="shared" si="204"/>
        <v xml:space="preserve"> </v>
      </c>
      <c r="P366" s="162" t="str">
        <f t="shared" si="188"/>
        <v xml:space="preserve"> </v>
      </c>
      <c r="Q366" s="162" t="str">
        <f t="shared" si="189"/>
        <v xml:space="preserve"> </v>
      </c>
      <c r="R366" s="162" t="str">
        <f t="shared" si="190"/>
        <v xml:space="preserve"> </v>
      </c>
      <c r="S366" s="163" t="str">
        <f t="shared" si="191"/>
        <v xml:space="preserve"> </v>
      </c>
      <c r="T366" s="163" t="str">
        <f t="shared" si="192"/>
        <v xml:space="preserve"> </v>
      </c>
      <c r="V366" s="160" t="str">
        <f t="shared" si="205"/>
        <v xml:space="preserve"> </v>
      </c>
      <c r="W366" s="160" t="str">
        <f t="shared" si="193"/>
        <v xml:space="preserve"> </v>
      </c>
      <c r="X366" s="161" t="str">
        <f t="shared" si="206"/>
        <v xml:space="preserve"> </v>
      </c>
      <c r="Y366" s="162" t="str">
        <f t="shared" si="207"/>
        <v xml:space="preserve"> </v>
      </c>
      <c r="Z366" s="162" t="str">
        <f t="shared" si="194"/>
        <v xml:space="preserve"> </v>
      </c>
      <c r="AA366" s="162" t="str">
        <f t="shared" si="195"/>
        <v xml:space="preserve"> </v>
      </c>
      <c r="AB366" s="162" t="str">
        <f t="shared" si="196"/>
        <v xml:space="preserve"> </v>
      </c>
      <c r="AC366" s="163" t="str">
        <f t="shared" si="197"/>
        <v xml:space="preserve"> </v>
      </c>
      <c r="AD366" s="163" t="str">
        <f t="shared" si="198"/>
        <v xml:space="preserve"> </v>
      </c>
    </row>
    <row r="367" spans="2:49" ht="15" customHeight="1" x14ac:dyDescent="0.25">
      <c r="B367" s="160" t="str">
        <f t="shared" si="199"/>
        <v xml:space="preserve"> </v>
      </c>
      <c r="C367" s="160" t="str">
        <f t="shared" si="181"/>
        <v xml:space="preserve"> </v>
      </c>
      <c r="D367" s="161" t="str">
        <f t="shared" si="200"/>
        <v xml:space="preserve"> </v>
      </c>
      <c r="E367" s="162" t="str">
        <f t="shared" si="201"/>
        <v xml:space="preserve"> </v>
      </c>
      <c r="F367" s="162" t="str">
        <f t="shared" si="182"/>
        <v xml:space="preserve"> </v>
      </c>
      <c r="G367" s="162" t="str">
        <f t="shared" si="183"/>
        <v xml:space="preserve"> </v>
      </c>
      <c r="H367" s="162" t="str">
        <f t="shared" si="184"/>
        <v xml:space="preserve"> </v>
      </c>
      <c r="I367" s="163" t="str">
        <f t="shared" si="185"/>
        <v xml:space="preserve"> </v>
      </c>
      <c r="J367" s="163" t="str">
        <f t="shared" si="186"/>
        <v xml:space="preserve"> </v>
      </c>
      <c r="L367" s="160" t="str">
        <f t="shared" si="202"/>
        <v xml:space="preserve"> </v>
      </c>
      <c r="M367" s="160" t="str">
        <f t="shared" si="187"/>
        <v xml:space="preserve"> </v>
      </c>
      <c r="N367" s="161" t="str">
        <f t="shared" si="203"/>
        <v xml:space="preserve"> </v>
      </c>
      <c r="O367" s="162" t="str">
        <f t="shared" si="204"/>
        <v xml:space="preserve"> </v>
      </c>
      <c r="P367" s="162" t="str">
        <f t="shared" si="188"/>
        <v xml:space="preserve"> </v>
      </c>
      <c r="Q367" s="162" t="str">
        <f t="shared" si="189"/>
        <v xml:space="preserve"> </v>
      </c>
      <c r="R367" s="162" t="str">
        <f t="shared" si="190"/>
        <v xml:space="preserve"> </v>
      </c>
      <c r="S367" s="163" t="str">
        <f t="shared" si="191"/>
        <v xml:space="preserve"> </v>
      </c>
      <c r="T367" s="163" t="str">
        <f t="shared" si="192"/>
        <v xml:space="preserve"> </v>
      </c>
      <c r="V367" s="160" t="str">
        <f t="shared" si="205"/>
        <v xml:space="preserve"> </v>
      </c>
      <c r="W367" s="160" t="str">
        <f t="shared" si="193"/>
        <v xml:space="preserve"> </v>
      </c>
      <c r="X367" s="161" t="str">
        <f t="shared" si="206"/>
        <v xml:space="preserve"> </v>
      </c>
      <c r="Y367" s="162" t="str">
        <f t="shared" si="207"/>
        <v xml:space="preserve"> </v>
      </c>
      <c r="Z367" s="162" t="str">
        <f t="shared" si="194"/>
        <v xml:space="preserve"> </v>
      </c>
      <c r="AA367" s="162" t="str">
        <f t="shared" si="195"/>
        <v xml:space="preserve"> </v>
      </c>
      <c r="AB367" s="162" t="str">
        <f t="shared" si="196"/>
        <v xml:space="preserve"> </v>
      </c>
      <c r="AC367" s="163" t="str">
        <f t="shared" si="197"/>
        <v xml:space="preserve"> </v>
      </c>
      <c r="AD367" s="163" t="str">
        <f t="shared" si="198"/>
        <v xml:space="preserve"> </v>
      </c>
      <c r="AH367" s="168"/>
      <c r="AI367" s="168"/>
      <c r="AO367" s="168"/>
      <c r="AP367" s="168"/>
      <c r="AV367" s="168"/>
      <c r="AW367" s="168"/>
    </row>
    <row r="368" spans="2:49" ht="15" customHeight="1" x14ac:dyDescent="0.25">
      <c r="B368" s="160" t="str">
        <f t="shared" si="199"/>
        <v xml:space="preserve"> </v>
      </c>
      <c r="C368" s="160" t="str">
        <f t="shared" si="181"/>
        <v xml:space="preserve"> </v>
      </c>
      <c r="D368" s="161" t="str">
        <f t="shared" si="200"/>
        <v xml:space="preserve"> </v>
      </c>
      <c r="E368" s="162" t="str">
        <f t="shared" si="201"/>
        <v xml:space="preserve"> </v>
      </c>
      <c r="F368" s="162" t="str">
        <f t="shared" si="182"/>
        <v xml:space="preserve"> </v>
      </c>
      <c r="G368" s="162" t="str">
        <f t="shared" si="183"/>
        <v xml:space="preserve"> </v>
      </c>
      <c r="H368" s="162" t="str">
        <f t="shared" si="184"/>
        <v xml:space="preserve"> </v>
      </c>
      <c r="I368" s="163" t="str">
        <f t="shared" si="185"/>
        <v xml:space="preserve"> </v>
      </c>
      <c r="J368" s="163" t="str">
        <f t="shared" si="186"/>
        <v xml:space="preserve"> </v>
      </c>
      <c r="L368" s="160" t="str">
        <f t="shared" si="202"/>
        <v xml:space="preserve"> </v>
      </c>
      <c r="M368" s="160" t="str">
        <f t="shared" si="187"/>
        <v xml:space="preserve"> </v>
      </c>
      <c r="N368" s="161" t="str">
        <f t="shared" si="203"/>
        <v xml:space="preserve"> </v>
      </c>
      <c r="O368" s="162" t="str">
        <f t="shared" si="204"/>
        <v xml:space="preserve"> </v>
      </c>
      <c r="P368" s="162" t="str">
        <f t="shared" si="188"/>
        <v xml:space="preserve"> </v>
      </c>
      <c r="Q368" s="162" t="str">
        <f t="shared" si="189"/>
        <v xml:space="preserve"> </v>
      </c>
      <c r="R368" s="162" t="str">
        <f t="shared" si="190"/>
        <v xml:space="preserve"> </v>
      </c>
      <c r="S368" s="163" t="str">
        <f t="shared" si="191"/>
        <v xml:space="preserve"> </v>
      </c>
      <c r="T368" s="163" t="str">
        <f t="shared" si="192"/>
        <v xml:space="preserve"> </v>
      </c>
      <c r="V368" s="160" t="str">
        <f t="shared" si="205"/>
        <v xml:space="preserve"> </v>
      </c>
      <c r="W368" s="160" t="str">
        <f t="shared" si="193"/>
        <v xml:space="preserve"> </v>
      </c>
      <c r="X368" s="161" t="str">
        <f t="shared" si="206"/>
        <v xml:space="preserve"> </v>
      </c>
      <c r="Y368" s="162" t="str">
        <f t="shared" si="207"/>
        <v xml:space="preserve"> </v>
      </c>
      <c r="Z368" s="162" t="str">
        <f t="shared" si="194"/>
        <v xml:space="preserve"> </v>
      </c>
      <c r="AA368" s="162" t="str">
        <f t="shared" si="195"/>
        <v xml:space="preserve"> </v>
      </c>
      <c r="AB368" s="162" t="str">
        <f t="shared" si="196"/>
        <v xml:space="preserve"> </v>
      </c>
      <c r="AC368" s="163" t="str">
        <f t="shared" si="197"/>
        <v xml:space="preserve"> </v>
      </c>
      <c r="AD368" s="163" t="str">
        <f t="shared" si="198"/>
        <v xml:space="preserve"> </v>
      </c>
    </row>
    <row r="369" spans="2:49" ht="15" customHeight="1" x14ac:dyDescent="0.25">
      <c r="B369" s="164" t="str">
        <f t="shared" si="199"/>
        <v xml:space="preserve"> </v>
      </c>
      <c r="C369" s="164" t="str">
        <f t="shared" si="181"/>
        <v xml:space="preserve"> </v>
      </c>
      <c r="D369" s="165" t="str">
        <f t="shared" si="200"/>
        <v xml:space="preserve"> </v>
      </c>
      <c r="E369" s="166" t="str">
        <f t="shared" si="201"/>
        <v xml:space="preserve"> </v>
      </c>
      <c r="F369" s="166" t="str">
        <f t="shared" si="182"/>
        <v xml:space="preserve"> </v>
      </c>
      <c r="G369" s="166" t="str">
        <f t="shared" si="183"/>
        <v xml:space="preserve"> </v>
      </c>
      <c r="H369" s="166" t="str">
        <f t="shared" si="184"/>
        <v xml:space="preserve"> </v>
      </c>
      <c r="I369" s="167" t="str">
        <f t="shared" si="185"/>
        <v xml:space="preserve"> </v>
      </c>
      <c r="J369" s="167" t="str">
        <f t="shared" si="186"/>
        <v xml:space="preserve"> </v>
      </c>
      <c r="L369" s="164" t="str">
        <f t="shared" si="202"/>
        <v xml:space="preserve"> </v>
      </c>
      <c r="M369" s="164" t="str">
        <f t="shared" si="187"/>
        <v xml:space="preserve"> </v>
      </c>
      <c r="N369" s="165" t="str">
        <f t="shared" si="203"/>
        <v xml:space="preserve"> </v>
      </c>
      <c r="O369" s="166" t="str">
        <f t="shared" si="204"/>
        <v xml:space="preserve"> </v>
      </c>
      <c r="P369" s="166" t="str">
        <f t="shared" si="188"/>
        <v xml:space="preserve"> </v>
      </c>
      <c r="Q369" s="166" t="str">
        <f t="shared" si="189"/>
        <v xml:space="preserve"> </v>
      </c>
      <c r="R369" s="166" t="str">
        <f t="shared" si="190"/>
        <v xml:space="preserve"> </v>
      </c>
      <c r="S369" s="167" t="str">
        <f t="shared" si="191"/>
        <v xml:space="preserve"> </v>
      </c>
      <c r="T369" s="167" t="str">
        <f t="shared" si="192"/>
        <v xml:space="preserve"> </v>
      </c>
      <c r="V369" s="164" t="str">
        <f t="shared" si="205"/>
        <v xml:space="preserve"> </v>
      </c>
      <c r="W369" s="164" t="str">
        <f t="shared" si="193"/>
        <v xml:space="preserve"> </v>
      </c>
      <c r="X369" s="165" t="str">
        <f t="shared" si="206"/>
        <v xml:space="preserve"> </v>
      </c>
      <c r="Y369" s="166" t="str">
        <f t="shared" si="207"/>
        <v xml:space="preserve"> </v>
      </c>
      <c r="Z369" s="166" t="str">
        <f t="shared" si="194"/>
        <v xml:space="preserve"> </v>
      </c>
      <c r="AA369" s="166" t="str">
        <f t="shared" si="195"/>
        <v xml:space="preserve"> </v>
      </c>
      <c r="AB369" s="166" t="str">
        <f t="shared" si="196"/>
        <v xml:space="preserve"> </v>
      </c>
      <c r="AC369" s="167" t="str">
        <f t="shared" si="197"/>
        <v xml:space="preserve"> </v>
      </c>
      <c r="AD369" s="167" t="str">
        <f t="shared" si="198"/>
        <v xml:space="preserve"> </v>
      </c>
      <c r="AH369" s="149" t="str">
        <f>+IF(AH368&gt;0,10,"")</f>
        <v/>
      </c>
      <c r="AO369" s="149" t="str">
        <f>+IF(AO368&gt;0,10,"")</f>
        <v/>
      </c>
      <c r="AV369" s="149" t="str">
        <f>+IF(AV368&gt;0,10,"")</f>
        <v/>
      </c>
    </row>
    <row r="370" spans="2:49" ht="15" customHeight="1" x14ac:dyDescent="0.25">
      <c r="B370" s="156" t="str">
        <f t="shared" si="199"/>
        <v xml:space="preserve"> </v>
      </c>
      <c r="C370" s="156" t="str">
        <f t="shared" si="181"/>
        <v xml:space="preserve"> </v>
      </c>
      <c r="D370" s="157" t="str">
        <f t="shared" si="200"/>
        <v xml:space="preserve"> </v>
      </c>
      <c r="E370" s="158" t="str">
        <f t="shared" si="201"/>
        <v xml:space="preserve"> </v>
      </c>
      <c r="F370" s="158" t="str">
        <f t="shared" si="182"/>
        <v xml:space="preserve"> </v>
      </c>
      <c r="G370" s="158" t="str">
        <f t="shared" si="183"/>
        <v xml:space="preserve"> </v>
      </c>
      <c r="H370" s="158" t="str">
        <f t="shared" si="184"/>
        <v xml:space="preserve"> </v>
      </c>
      <c r="I370" s="159" t="str">
        <f t="shared" si="185"/>
        <v xml:space="preserve"> </v>
      </c>
      <c r="J370" s="159" t="str">
        <f t="shared" si="186"/>
        <v xml:space="preserve"> </v>
      </c>
      <c r="L370" s="156" t="str">
        <f t="shared" si="202"/>
        <v xml:space="preserve"> </v>
      </c>
      <c r="M370" s="156" t="str">
        <f t="shared" si="187"/>
        <v xml:space="preserve"> </v>
      </c>
      <c r="N370" s="157" t="str">
        <f t="shared" si="203"/>
        <v xml:space="preserve"> </v>
      </c>
      <c r="O370" s="158" t="str">
        <f t="shared" si="204"/>
        <v xml:space="preserve"> </v>
      </c>
      <c r="P370" s="158" t="str">
        <f t="shared" si="188"/>
        <v xml:space="preserve"> </v>
      </c>
      <c r="Q370" s="158" t="str">
        <f t="shared" si="189"/>
        <v xml:space="preserve"> </v>
      </c>
      <c r="R370" s="158" t="str">
        <f t="shared" si="190"/>
        <v xml:space="preserve"> </v>
      </c>
      <c r="S370" s="159" t="str">
        <f t="shared" si="191"/>
        <v xml:space="preserve"> </v>
      </c>
      <c r="T370" s="159" t="str">
        <f t="shared" si="192"/>
        <v xml:space="preserve"> </v>
      </c>
      <c r="V370" s="156" t="str">
        <f t="shared" si="205"/>
        <v xml:space="preserve"> </v>
      </c>
      <c r="W370" s="156" t="str">
        <f t="shared" si="193"/>
        <v xml:space="preserve"> </v>
      </c>
      <c r="X370" s="157" t="str">
        <f t="shared" si="206"/>
        <v xml:space="preserve"> </v>
      </c>
      <c r="Y370" s="158" t="str">
        <f t="shared" si="207"/>
        <v xml:space="preserve"> </v>
      </c>
      <c r="Z370" s="158" t="str">
        <f t="shared" si="194"/>
        <v xml:space="preserve"> </v>
      </c>
      <c r="AA370" s="158" t="str">
        <f t="shared" si="195"/>
        <v xml:space="preserve"> </v>
      </c>
      <c r="AB370" s="158" t="str">
        <f t="shared" si="196"/>
        <v xml:space="preserve"> </v>
      </c>
      <c r="AC370" s="159" t="str">
        <f t="shared" si="197"/>
        <v xml:space="preserve"> </v>
      </c>
      <c r="AD370" s="159" t="str">
        <f t="shared" si="198"/>
        <v xml:space="preserve"> </v>
      </c>
    </row>
    <row r="371" spans="2:49" ht="15" customHeight="1" x14ac:dyDescent="0.25">
      <c r="B371" s="160" t="str">
        <f t="shared" si="199"/>
        <v xml:space="preserve"> </v>
      </c>
      <c r="C371" s="160" t="str">
        <f t="shared" si="181"/>
        <v xml:space="preserve"> </v>
      </c>
      <c r="D371" s="161" t="str">
        <f t="shared" si="200"/>
        <v xml:space="preserve"> </v>
      </c>
      <c r="E371" s="162" t="str">
        <f t="shared" si="201"/>
        <v xml:space="preserve"> </v>
      </c>
      <c r="F371" s="162" t="str">
        <f t="shared" si="182"/>
        <v xml:space="preserve"> </v>
      </c>
      <c r="G371" s="162" t="str">
        <f t="shared" si="183"/>
        <v xml:space="preserve"> </v>
      </c>
      <c r="H371" s="162" t="str">
        <f t="shared" si="184"/>
        <v xml:space="preserve"> </v>
      </c>
      <c r="I371" s="163" t="str">
        <f t="shared" si="185"/>
        <v xml:space="preserve"> </v>
      </c>
      <c r="J371" s="163" t="str">
        <f t="shared" si="186"/>
        <v xml:space="preserve"> </v>
      </c>
      <c r="L371" s="160" t="str">
        <f t="shared" si="202"/>
        <v xml:space="preserve"> </v>
      </c>
      <c r="M371" s="160" t="str">
        <f t="shared" si="187"/>
        <v xml:space="preserve"> </v>
      </c>
      <c r="N371" s="161" t="str">
        <f t="shared" si="203"/>
        <v xml:space="preserve"> </v>
      </c>
      <c r="O371" s="162" t="str">
        <f t="shared" si="204"/>
        <v xml:space="preserve"> </v>
      </c>
      <c r="P371" s="162" t="str">
        <f t="shared" si="188"/>
        <v xml:space="preserve"> </v>
      </c>
      <c r="Q371" s="162" t="str">
        <f t="shared" si="189"/>
        <v xml:space="preserve"> </v>
      </c>
      <c r="R371" s="162" t="str">
        <f t="shared" si="190"/>
        <v xml:space="preserve"> </v>
      </c>
      <c r="S371" s="163" t="str">
        <f t="shared" si="191"/>
        <v xml:space="preserve"> </v>
      </c>
      <c r="T371" s="163" t="str">
        <f t="shared" si="192"/>
        <v xml:space="preserve"> </v>
      </c>
      <c r="V371" s="160" t="str">
        <f t="shared" si="205"/>
        <v xml:space="preserve"> </v>
      </c>
      <c r="W371" s="160" t="str">
        <f t="shared" si="193"/>
        <v xml:space="preserve"> </v>
      </c>
      <c r="X371" s="161" t="str">
        <f t="shared" si="206"/>
        <v xml:space="preserve"> </v>
      </c>
      <c r="Y371" s="162" t="str">
        <f t="shared" si="207"/>
        <v xml:space="preserve"> </v>
      </c>
      <c r="Z371" s="162" t="str">
        <f t="shared" si="194"/>
        <v xml:space="preserve"> </v>
      </c>
      <c r="AA371" s="162" t="str">
        <f t="shared" si="195"/>
        <v xml:space="preserve"> </v>
      </c>
      <c r="AB371" s="162" t="str">
        <f t="shared" si="196"/>
        <v xml:space="preserve"> </v>
      </c>
      <c r="AC371" s="163" t="str">
        <f t="shared" si="197"/>
        <v xml:space="preserve"> </v>
      </c>
      <c r="AD371" s="163" t="str">
        <f t="shared" si="198"/>
        <v xml:space="preserve"> </v>
      </c>
    </row>
    <row r="372" spans="2:49" ht="15" customHeight="1" x14ac:dyDescent="0.25">
      <c r="B372" s="160" t="str">
        <f t="shared" si="199"/>
        <v xml:space="preserve"> </v>
      </c>
      <c r="C372" s="160" t="str">
        <f t="shared" si="181"/>
        <v xml:space="preserve"> </v>
      </c>
      <c r="D372" s="161" t="str">
        <f t="shared" si="200"/>
        <v xml:space="preserve"> </v>
      </c>
      <c r="E372" s="162" t="str">
        <f t="shared" si="201"/>
        <v xml:space="preserve"> </v>
      </c>
      <c r="F372" s="162" t="str">
        <f t="shared" si="182"/>
        <v xml:space="preserve"> </v>
      </c>
      <c r="G372" s="162" t="str">
        <f t="shared" si="183"/>
        <v xml:space="preserve"> </v>
      </c>
      <c r="H372" s="162" t="str">
        <f t="shared" si="184"/>
        <v xml:space="preserve"> </v>
      </c>
      <c r="I372" s="163" t="str">
        <f t="shared" si="185"/>
        <v xml:space="preserve"> </v>
      </c>
      <c r="J372" s="163" t="str">
        <f t="shared" si="186"/>
        <v xml:space="preserve"> </v>
      </c>
      <c r="L372" s="160" t="str">
        <f t="shared" si="202"/>
        <v xml:space="preserve"> </v>
      </c>
      <c r="M372" s="160" t="str">
        <f t="shared" si="187"/>
        <v xml:space="preserve"> </v>
      </c>
      <c r="N372" s="161" t="str">
        <f t="shared" si="203"/>
        <v xml:space="preserve"> </v>
      </c>
      <c r="O372" s="162" t="str">
        <f t="shared" si="204"/>
        <v xml:space="preserve"> </v>
      </c>
      <c r="P372" s="162" t="str">
        <f t="shared" si="188"/>
        <v xml:space="preserve"> </v>
      </c>
      <c r="Q372" s="162" t="str">
        <f t="shared" si="189"/>
        <v xml:space="preserve"> </v>
      </c>
      <c r="R372" s="162" t="str">
        <f t="shared" si="190"/>
        <v xml:space="preserve"> </v>
      </c>
      <c r="S372" s="163" t="str">
        <f t="shared" si="191"/>
        <v xml:space="preserve"> </v>
      </c>
      <c r="T372" s="163" t="str">
        <f t="shared" si="192"/>
        <v xml:space="preserve"> </v>
      </c>
      <c r="V372" s="160" t="str">
        <f t="shared" si="205"/>
        <v xml:space="preserve"> </v>
      </c>
      <c r="W372" s="160" t="str">
        <f t="shared" si="193"/>
        <v xml:space="preserve"> </v>
      </c>
      <c r="X372" s="161" t="str">
        <f t="shared" si="206"/>
        <v xml:space="preserve"> </v>
      </c>
      <c r="Y372" s="162" t="str">
        <f t="shared" si="207"/>
        <v xml:space="preserve"> </v>
      </c>
      <c r="Z372" s="162" t="str">
        <f t="shared" si="194"/>
        <v xml:space="preserve"> </v>
      </c>
      <c r="AA372" s="162" t="str">
        <f t="shared" si="195"/>
        <v xml:space="preserve"> </v>
      </c>
      <c r="AB372" s="162" t="str">
        <f t="shared" si="196"/>
        <v xml:space="preserve"> </v>
      </c>
      <c r="AC372" s="163" t="str">
        <f t="shared" si="197"/>
        <v xml:space="preserve"> </v>
      </c>
      <c r="AD372" s="163" t="str">
        <f t="shared" si="198"/>
        <v xml:space="preserve"> </v>
      </c>
      <c r="AH372" s="168"/>
      <c r="AI372" s="168"/>
      <c r="AO372" s="168"/>
      <c r="AP372" s="168"/>
      <c r="AV372" s="168"/>
      <c r="AW372" s="168"/>
    </row>
    <row r="373" spans="2:49" ht="15" customHeight="1" x14ac:dyDescent="0.25">
      <c r="B373" s="160" t="str">
        <f t="shared" si="199"/>
        <v xml:space="preserve"> </v>
      </c>
      <c r="C373" s="160" t="str">
        <f t="shared" si="181"/>
        <v xml:space="preserve"> </v>
      </c>
      <c r="D373" s="161" t="str">
        <f t="shared" si="200"/>
        <v xml:space="preserve"> </v>
      </c>
      <c r="E373" s="162" t="str">
        <f t="shared" si="201"/>
        <v xml:space="preserve"> </v>
      </c>
      <c r="F373" s="162" t="str">
        <f t="shared" si="182"/>
        <v xml:space="preserve"> </v>
      </c>
      <c r="G373" s="162" t="str">
        <f t="shared" si="183"/>
        <v xml:space="preserve"> </v>
      </c>
      <c r="H373" s="162" t="str">
        <f t="shared" si="184"/>
        <v xml:space="preserve"> </v>
      </c>
      <c r="I373" s="163" t="str">
        <f t="shared" si="185"/>
        <v xml:space="preserve"> </v>
      </c>
      <c r="J373" s="163" t="str">
        <f t="shared" si="186"/>
        <v xml:space="preserve"> </v>
      </c>
      <c r="L373" s="160" t="str">
        <f t="shared" si="202"/>
        <v xml:space="preserve"> </v>
      </c>
      <c r="M373" s="160" t="str">
        <f t="shared" si="187"/>
        <v xml:space="preserve"> </v>
      </c>
      <c r="N373" s="161" t="str">
        <f t="shared" si="203"/>
        <v xml:space="preserve"> </v>
      </c>
      <c r="O373" s="162" t="str">
        <f t="shared" si="204"/>
        <v xml:space="preserve"> </v>
      </c>
      <c r="P373" s="162" t="str">
        <f t="shared" si="188"/>
        <v xml:space="preserve"> </v>
      </c>
      <c r="Q373" s="162" t="str">
        <f t="shared" si="189"/>
        <v xml:space="preserve"> </v>
      </c>
      <c r="R373" s="162" t="str">
        <f t="shared" si="190"/>
        <v xml:space="preserve"> </v>
      </c>
      <c r="S373" s="163" t="str">
        <f t="shared" si="191"/>
        <v xml:space="preserve"> </v>
      </c>
      <c r="T373" s="163" t="str">
        <f t="shared" si="192"/>
        <v xml:space="preserve"> </v>
      </c>
      <c r="V373" s="160" t="str">
        <f t="shared" si="205"/>
        <v xml:space="preserve"> </v>
      </c>
      <c r="W373" s="160" t="str">
        <f t="shared" si="193"/>
        <v xml:space="preserve"> </v>
      </c>
      <c r="X373" s="161" t="str">
        <f t="shared" si="206"/>
        <v xml:space="preserve"> </v>
      </c>
      <c r="Y373" s="162" t="str">
        <f t="shared" si="207"/>
        <v xml:space="preserve"> </v>
      </c>
      <c r="Z373" s="162" t="str">
        <f t="shared" si="194"/>
        <v xml:space="preserve"> </v>
      </c>
      <c r="AA373" s="162" t="str">
        <f t="shared" si="195"/>
        <v xml:space="preserve"> </v>
      </c>
      <c r="AB373" s="162" t="str">
        <f t="shared" si="196"/>
        <v xml:space="preserve"> </v>
      </c>
      <c r="AC373" s="163" t="str">
        <f t="shared" si="197"/>
        <v xml:space="preserve"> </v>
      </c>
      <c r="AD373" s="163" t="str">
        <f t="shared" si="198"/>
        <v xml:space="preserve"> </v>
      </c>
    </row>
    <row r="374" spans="2:49" ht="15" customHeight="1" x14ac:dyDescent="0.25">
      <c r="B374" s="164" t="str">
        <f t="shared" si="199"/>
        <v xml:space="preserve"> </v>
      </c>
      <c r="C374" s="164" t="str">
        <f t="shared" si="181"/>
        <v xml:space="preserve"> </v>
      </c>
      <c r="D374" s="165" t="str">
        <f t="shared" si="200"/>
        <v xml:space="preserve"> </v>
      </c>
      <c r="E374" s="166" t="str">
        <f t="shared" si="201"/>
        <v xml:space="preserve"> </v>
      </c>
      <c r="F374" s="166" t="str">
        <f t="shared" si="182"/>
        <v xml:space="preserve"> </v>
      </c>
      <c r="G374" s="166" t="str">
        <f t="shared" si="183"/>
        <v xml:space="preserve"> </v>
      </c>
      <c r="H374" s="166" t="str">
        <f t="shared" si="184"/>
        <v xml:space="preserve"> </v>
      </c>
      <c r="I374" s="167" t="str">
        <f t="shared" si="185"/>
        <v xml:space="preserve"> </v>
      </c>
      <c r="J374" s="167" t="str">
        <f t="shared" si="186"/>
        <v xml:space="preserve"> </v>
      </c>
      <c r="L374" s="164" t="str">
        <f t="shared" si="202"/>
        <v xml:space="preserve"> </v>
      </c>
      <c r="M374" s="164" t="str">
        <f t="shared" si="187"/>
        <v xml:space="preserve"> </v>
      </c>
      <c r="N374" s="165" t="str">
        <f t="shared" si="203"/>
        <v xml:space="preserve"> </v>
      </c>
      <c r="O374" s="166" t="str">
        <f t="shared" si="204"/>
        <v xml:space="preserve"> </v>
      </c>
      <c r="P374" s="166" t="str">
        <f t="shared" si="188"/>
        <v xml:space="preserve"> </v>
      </c>
      <c r="Q374" s="166" t="str">
        <f t="shared" si="189"/>
        <v xml:space="preserve"> </v>
      </c>
      <c r="R374" s="166" t="str">
        <f t="shared" si="190"/>
        <v xml:space="preserve"> </v>
      </c>
      <c r="S374" s="167" t="str">
        <f t="shared" si="191"/>
        <v xml:space="preserve"> </v>
      </c>
      <c r="T374" s="167" t="str">
        <f t="shared" si="192"/>
        <v xml:space="preserve"> </v>
      </c>
      <c r="V374" s="164" t="str">
        <f t="shared" si="205"/>
        <v xml:space="preserve"> </v>
      </c>
      <c r="W374" s="164" t="str">
        <f t="shared" si="193"/>
        <v xml:space="preserve"> </v>
      </c>
      <c r="X374" s="165" t="str">
        <f t="shared" si="206"/>
        <v xml:space="preserve"> </v>
      </c>
      <c r="Y374" s="166" t="str">
        <f t="shared" si="207"/>
        <v xml:space="preserve"> </v>
      </c>
      <c r="Z374" s="166" t="str">
        <f t="shared" si="194"/>
        <v xml:space="preserve"> </v>
      </c>
      <c r="AA374" s="166" t="str">
        <f t="shared" si="195"/>
        <v xml:space="preserve"> </v>
      </c>
      <c r="AB374" s="166" t="str">
        <f t="shared" si="196"/>
        <v xml:space="preserve"> </v>
      </c>
      <c r="AC374" s="167" t="str">
        <f t="shared" si="197"/>
        <v xml:space="preserve"> </v>
      </c>
      <c r="AD374" s="167" t="str">
        <f t="shared" si="198"/>
        <v xml:space="preserve"> </v>
      </c>
      <c r="AH374" s="149" t="str">
        <f>+IF(AH373&gt;0,10,"")</f>
        <v/>
      </c>
      <c r="AO374" s="149" t="str">
        <f>+IF(AO373&gt;0,10,"")</f>
        <v/>
      </c>
      <c r="AV374" s="149" t="str">
        <f>+IF(AV373&gt;0,10,"")</f>
        <v/>
      </c>
    </row>
    <row r="375" spans="2:49" ht="15" customHeight="1" x14ac:dyDescent="0.25">
      <c r="B375" s="156" t="str">
        <f t="shared" si="199"/>
        <v xml:space="preserve"> </v>
      </c>
      <c r="C375" s="156" t="str">
        <f t="shared" si="181"/>
        <v xml:space="preserve"> </v>
      </c>
      <c r="D375" s="157" t="str">
        <f t="shared" si="200"/>
        <v xml:space="preserve"> </v>
      </c>
      <c r="E375" s="158" t="str">
        <f t="shared" si="201"/>
        <v xml:space="preserve"> </v>
      </c>
      <c r="F375" s="158" t="str">
        <f t="shared" si="182"/>
        <v xml:space="preserve"> </v>
      </c>
      <c r="G375" s="158" t="str">
        <f t="shared" si="183"/>
        <v xml:space="preserve"> </v>
      </c>
      <c r="H375" s="158" t="str">
        <f t="shared" si="184"/>
        <v xml:space="preserve"> </v>
      </c>
      <c r="I375" s="159" t="str">
        <f t="shared" si="185"/>
        <v xml:space="preserve"> </v>
      </c>
      <c r="J375" s="159" t="str">
        <f t="shared" si="186"/>
        <v xml:space="preserve"> </v>
      </c>
      <c r="L375" s="156" t="str">
        <f t="shared" si="202"/>
        <v xml:space="preserve"> </v>
      </c>
      <c r="M375" s="156" t="str">
        <f t="shared" si="187"/>
        <v xml:space="preserve"> </v>
      </c>
      <c r="N375" s="157" t="str">
        <f t="shared" si="203"/>
        <v xml:space="preserve"> </v>
      </c>
      <c r="O375" s="158" t="str">
        <f t="shared" si="204"/>
        <v xml:space="preserve"> </v>
      </c>
      <c r="P375" s="158" t="str">
        <f t="shared" si="188"/>
        <v xml:space="preserve"> </v>
      </c>
      <c r="Q375" s="158" t="str">
        <f t="shared" si="189"/>
        <v xml:space="preserve"> </v>
      </c>
      <c r="R375" s="158" t="str">
        <f t="shared" si="190"/>
        <v xml:space="preserve"> </v>
      </c>
      <c r="S375" s="159" t="str">
        <f t="shared" si="191"/>
        <v xml:space="preserve"> </v>
      </c>
      <c r="T375" s="159" t="str">
        <f t="shared" si="192"/>
        <v xml:space="preserve"> </v>
      </c>
      <c r="V375" s="156" t="str">
        <f t="shared" si="205"/>
        <v xml:space="preserve"> </v>
      </c>
      <c r="W375" s="156" t="str">
        <f t="shared" si="193"/>
        <v xml:space="preserve"> </v>
      </c>
      <c r="X375" s="157" t="str">
        <f t="shared" si="206"/>
        <v xml:space="preserve"> </v>
      </c>
      <c r="Y375" s="158" t="str">
        <f t="shared" si="207"/>
        <v xml:space="preserve"> </v>
      </c>
      <c r="Z375" s="158" t="str">
        <f t="shared" si="194"/>
        <v xml:space="preserve"> </v>
      </c>
      <c r="AA375" s="158" t="str">
        <f t="shared" si="195"/>
        <v xml:space="preserve"> </v>
      </c>
      <c r="AB375" s="158" t="str">
        <f t="shared" si="196"/>
        <v xml:space="preserve"> </v>
      </c>
      <c r="AC375" s="159" t="str">
        <f t="shared" si="197"/>
        <v xml:space="preserve"> </v>
      </c>
      <c r="AD375" s="159" t="str">
        <f t="shared" si="198"/>
        <v xml:space="preserve"> </v>
      </c>
    </row>
    <row r="376" spans="2:49" ht="15" customHeight="1" x14ac:dyDescent="0.25">
      <c r="B376" s="160" t="str">
        <f t="shared" si="199"/>
        <v xml:space="preserve"> </v>
      </c>
      <c r="C376" s="160" t="str">
        <f t="shared" si="181"/>
        <v xml:space="preserve"> </v>
      </c>
      <c r="D376" s="161" t="str">
        <f t="shared" si="200"/>
        <v xml:space="preserve"> </v>
      </c>
      <c r="E376" s="162" t="str">
        <f t="shared" si="201"/>
        <v xml:space="preserve"> </v>
      </c>
      <c r="F376" s="162" t="str">
        <f t="shared" si="182"/>
        <v xml:space="preserve"> </v>
      </c>
      <c r="G376" s="162" t="str">
        <f t="shared" si="183"/>
        <v xml:space="preserve"> </v>
      </c>
      <c r="H376" s="162" t="str">
        <f t="shared" si="184"/>
        <v xml:space="preserve"> </v>
      </c>
      <c r="I376" s="163" t="str">
        <f t="shared" si="185"/>
        <v xml:space="preserve"> </v>
      </c>
      <c r="J376" s="163" t="str">
        <f t="shared" si="186"/>
        <v xml:space="preserve"> </v>
      </c>
      <c r="L376" s="160" t="str">
        <f t="shared" si="202"/>
        <v xml:space="preserve"> </v>
      </c>
      <c r="M376" s="160" t="str">
        <f t="shared" si="187"/>
        <v xml:space="preserve"> </v>
      </c>
      <c r="N376" s="161" t="str">
        <f t="shared" si="203"/>
        <v xml:space="preserve"> </v>
      </c>
      <c r="O376" s="162" t="str">
        <f t="shared" si="204"/>
        <v xml:space="preserve"> </v>
      </c>
      <c r="P376" s="162" t="str">
        <f t="shared" si="188"/>
        <v xml:space="preserve"> </v>
      </c>
      <c r="Q376" s="162" t="str">
        <f t="shared" si="189"/>
        <v xml:space="preserve"> </v>
      </c>
      <c r="R376" s="162" t="str">
        <f t="shared" si="190"/>
        <v xml:space="preserve"> </v>
      </c>
      <c r="S376" s="163" t="str">
        <f t="shared" si="191"/>
        <v xml:space="preserve"> </v>
      </c>
      <c r="T376" s="163" t="str">
        <f t="shared" si="192"/>
        <v xml:space="preserve"> </v>
      </c>
      <c r="V376" s="160" t="str">
        <f t="shared" si="205"/>
        <v xml:space="preserve"> </v>
      </c>
      <c r="W376" s="160" t="str">
        <f t="shared" si="193"/>
        <v xml:space="preserve"> </v>
      </c>
      <c r="X376" s="161" t="str">
        <f t="shared" si="206"/>
        <v xml:space="preserve"> </v>
      </c>
      <c r="Y376" s="162" t="str">
        <f t="shared" si="207"/>
        <v xml:space="preserve"> </v>
      </c>
      <c r="Z376" s="162" t="str">
        <f t="shared" si="194"/>
        <v xml:space="preserve"> </v>
      </c>
      <c r="AA376" s="162" t="str">
        <f t="shared" si="195"/>
        <v xml:space="preserve"> </v>
      </c>
      <c r="AB376" s="162" t="str">
        <f t="shared" si="196"/>
        <v xml:space="preserve"> </v>
      </c>
      <c r="AC376" s="163" t="str">
        <f t="shared" si="197"/>
        <v xml:space="preserve"> </v>
      </c>
      <c r="AD376" s="163" t="str">
        <f t="shared" si="198"/>
        <v xml:space="preserve"> </v>
      </c>
    </row>
    <row r="377" spans="2:49" ht="15" customHeight="1" x14ac:dyDescent="0.25">
      <c r="AH377" s="168"/>
      <c r="AI377" s="168"/>
    </row>
    <row r="379" spans="2:49" ht="15" customHeight="1" x14ac:dyDescent="0.25">
      <c r="AH379" s="149" t="str">
        <f>+IF(AH378&gt;0,10,"")</f>
        <v/>
      </c>
    </row>
    <row r="382" spans="2:49" ht="15" customHeight="1" x14ac:dyDescent="0.25">
      <c r="AH382" s="168"/>
      <c r="AI382" s="168"/>
    </row>
    <row r="384" spans="2:49" ht="15" customHeight="1" x14ac:dyDescent="0.25">
      <c r="AH384" s="149" t="str">
        <f>+IF(AH383&gt;0,10,"")</f>
        <v/>
      </c>
    </row>
    <row r="387" spans="34:35" ht="15" customHeight="1" x14ac:dyDescent="0.25">
      <c r="AH387" s="168"/>
      <c r="AI387" s="168"/>
    </row>
    <row r="389" spans="34:35" ht="15" customHeight="1" x14ac:dyDescent="0.25">
      <c r="AH389" s="149" t="str">
        <f>+IF(AH388&gt;0,10,"")</f>
        <v/>
      </c>
    </row>
    <row r="392" spans="34:35" ht="15" customHeight="1" x14ac:dyDescent="0.25">
      <c r="AH392" s="168"/>
      <c r="AI392" s="168"/>
    </row>
    <row r="394" spans="34:35" ht="15" customHeight="1" x14ac:dyDescent="0.25">
      <c r="AH394" s="149" t="str">
        <f>+IF(AH393&gt;0,10,"")</f>
        <v/>
      </c>
    </row>
    <row r="397" spans="34:35" ht="15" customHeight="1" x14ac:dyDescent="0.25">
      <c r="AH397" s="168"/>
      <c r="AI397" s="168"/>
    </row>
    <row r="399" spans="34:35" ht="15" customHeight="1" x14ac:dyDescent="0.25">
      <c r="AH399" s="149" t="str">
        <f>+IF(AH398&gt;0,10,"")</f>
        <v/>
      </c>
    </row>
    <row r="402" spans="34:35" ht="15" customHeight="1" x14ac:dyDescent="0.25">
      <c r="AH402" s="168"/>
      <c r="AI402" s="168"/>
    </row>
    <row r="404" spans="34:35" ht="15" customHeight="1" x14ac:dyDescent="0.25">
      <c r="AH404" s="149" t="str">
        <f>+IF(AH403&gt;0,10,"")</f>
        <v/>
      </c>
    </row>
    <row r="407" spans="34:35" ht="15" customHeight="1" x14ac:dyDescent="0.25">
      <c r="AH407" s="168"/>
      <c r="AI407" s="168"/>
    </row>
    <row r="409" spans="34:35" ht="15" customHeight="1" x14ac:dyDescent="0.25">
      <c r="AH409" s="149" t="str">
        <f>+IF(AH408&gt;0,10,"")</f>
        <v/>
      </c>
    </row>
    <row r="412" spans="34:35" ht="15" customHeight="1" x14ac:dyDescent="0.25">
      <c r="AH412" s="168"/>
      <c r="AI412" s="168"/>
    </row>
    <row r="414" spans="34:35" ht="15" customHeight="1" x14ac:dyDescent="0.25">
      <c r="AH414" s="149" t="str">
        <f>+IF(AH413&gt;0,10,"")</f>
        <v/>
      </c>
    </row>
  </sheetData>
  <mergeCells count="66">
    <mergeCell ref="B13:J13"/>
    <mergeCell ref="L13:T13"/>
    <mergeCell ref="L10:N10"/>
    <mergeCell ref="Z10:AB10"/>
    <mergeCell ref="B10:D10"/>
    <mergeCell ref="P10:R10"/>
    <mergeCell ref="F10:H10"/>
    <mergeCell ref="V13:AD13"/>
    <mergeCell ref="AT8:AX8"/>
    <mergeCell ref="AT9:AX9"/>
    <mergeCell ref="AT10:AX10"/>
    <mergeCell ref="AT11:AX11"/>
    <mergeCell ref="AC9:AD9"/>
    <mergeCell ref="AM8:AQ8"/>
    <mergeCell ref="AM9:AQ9"/>
    <mergeCell ref="AF13:AK13"/>
    <mergeCell ref="AM13:AR13"/>
    <mergeCell ref="AT13:AY13"/>
    <mergeCell ref="AF11:AJ11"/>
    <mergeCell ref="AC10:AD10"/>
    <mergeCell ref="AM10:AQ10"/>
    <mergeCell ref="AM11:AQ11"/>
    <mergeCell ref="AM5:AR5"/>
    <mergeCell ref="AT5:AY5"/>
    <mergeCell ref="AM7:AQ7"/>
    <mergeCell ref="AT7:AX7"/>
    <mergeCell ref="AF5:AK5"/>
    <mergeCell ref="F9:H9"/>
    <mergeCell ref="F7:H7"/>
    <mergeCell ref="V10:X10"/>
    <mergeCell ref="I10:J10"/>
    <mergeCell ref="B7:D7"/>
    <mergeCell ref="I8:J8"/>
    <mergeCell ref="B8:D8"/>
    <mergeCell ref="I9:J9"/>
    <mergeCell ref="F8:H8"/>
    <mergeCell ref="P9:R9"/>
    <mergeCell ref="B9:D9"/>
    <mergeCell ref="L7:N7"/>
    <mergeCell ref="L8:N8"/>
    <mergeCell ref="L9:N9"/>
    <mergeCell ref="S7:T7"/>
    <mergeCell ref="S8:T8"/>
    <mergeCell ref="S9:T9"/>
    <mergeCell ref="S10:T10"/>
    <mergeCell ref="AF7:AJ7"/>
    <mergeCell ref="AF8:AJ8"/>
    <mergeCell ref="AF9:AJ9"/>
    <mergeCell ref="AF10:AJ10"/>
    <mergeCell ref="AC7:AD7"/>
    <mergeCell ref="Z7:AB7"/>
    <mergeCell ref="Z9:AB9"/>
    <mergeCell ref="V9:X9"/>
    <mergeCell ref="Z8:AB8"/>
    <mergeCell ref="B2:J2"/>
    <mergeCell ref="L2:T2"/>
    <mergeCell ref="V2:AD2"/>
    <mergeCell ref="V7:X7"/>
    <mergeCell ref="V8:X8"/>
    <mergeCell ref="P7:R7"/>
    <mergeCell ref="P8:R8"/>
    <mergeCell ref="B5:J5"/>
    <mergeCell ref="I7:J7"/>
    <mergeCell ref="L5:T5"/>
    <mergeCell ref="V5:AD5"/>
    <mergeCell ref="AC8:AD8"/>
  </mergeCells>
  <conditionalFormatting sqref="B15:B376">
    <cfRule type="expression" dxfId="5" priority="49" stopIfTrue="1">
      <formula>$H15=""</formula>
    </cfRule>
    <cfRule type="expression" dxfId="4" priority="50" stopIfTrue="1">
      <formula>$H15&lt;=Différé</formula>
    </cfRule>
  </conditionalFormatting>
  <conditionalFormatting sqref="L15:L376">
    <cfRule type="expression" dxfId="3" priority="25" stopIfTrue="1">
      <formula>$H15=""</formula>
    </cfRule>
    <cfRule type="expression" dxfId="2" priority="26" stopIfTrue="1">
      <formula>$H15&lt;=Différé</formula>
    </cfRule>
  </conditionalFormatting>
  <conditionalFormatting sqref="V15:V376">
    <cfRule type="expression" dxfId="1" priority="1" stopIfTrue="1">
      <formula>$H15=""</formula>
    </cfRule>
    <cfRule type="expression" dxfId="0" priority="2" stopIfTrue="1">
      <formula>$H15&lt;=Différé</formula>
    </cfRule>
  </conditionalFormatting>
  <pageMargins left="0.75" right="0.75" top="0.25" bottom="0.25" header="0" footer="0"/>
  <pageSetup paperSize="9" scale="73" fitToWidth="3"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BP255"/>
  <sheetViews>
    <sheetView zoomScale="85" zoomScaleNormal="85" workbookViewId="0">
      <pane xSplit="3" ySplit="8" topLeftCell="D9" activePane="bottomRight" state="frozen"/>
      <selection pane="topRight" activeCell="D1" sqref="D1"/>
      <selection pane="bottomLeft" activeCell="A9" sqref="A9"/>
      <selection pane="bottomRight" activeCell="B2" sqref="B2:P2"/>
    </sheetView>
  </sheetViews>
  <sheetFormatPr baseColWidth="10" defaultColWidth="11.44140625" defaultRowHeight="15" customHeight="1" outlineLevelRow="1" outlineLevelCol="1" x14ac:dyDescent="0.25"/>
  <cols>
    <col min="1" max="1" width="2.6640625" style="1" customWidth="1"/>
    <col min="2" max="2" width="50.6640625" style="1" customWidth="1"/>
    <col min="3" max="3" width="10.33203125" style="16" customWidth="1"/>
    <col min="4" max="15" width="10.33203125" style="1" customWidth="1"/>
    <col min="16" max="16" width="10.33203125" style="45" customWidth="1"/>
    <col min="17" max="28" width="10.33203125" style="1" hidden="1" customWidth="1" outlineLevel="1"/>
    <col min="29" max="29" width="10.33203125" style="45" customWidth="1" collapsed="1"/>
    <col min="30" max="41" width="10.33203125" style="1" hidden="1" customWidth="1" outlineLevel="1"/>
    <col min="42" max="42" width="10.33203125" style="45" customWidth="1" collapsed="1"/>
    <col min="43" max="54" width="10.33203125" style="1" hidden="1" customWidth="1" outlineLevel="1"/>
    <col min="55" max="55" width="10.33203125" style="45" customWidth="1" collapsed="1"/>
    <col min="56" max="67" width="10.33203125" style="1" hidden="1" customWidth="1" outlineLevel="1"/>
    <col min="68" max="68" width="10.33203125" style="45" customWidth="1" collapsed="1"/>
    <col min="69" max="70" width="10.33203125" style="1" customWidth="1"/>
    <col min="71" max="16384" width="11.44140625" style="1"/>
  </cols>
  <sheetData>
    <row r="1" spans="2:68" ht="15" customHeight="1" thickBot="1" x14ac:dyDescent="0.3"/>
    <row r="2" spans="2:68" ht="30" customHeight="1" thickBot="1" x14ac:dyDescent="0.3">
      <c r="B2" s="448" t="s">
        <v>139</v>
      </c>
      <c r="C2" s="449"/>
      <c r="D2" s="449"/>
      <c r="E2" s="449"/>
      <c r="F2" s="449"/>
      <c r="G2" s="449"/>
      <c r="H2" s="449"/>
      <c r="I2" s="449"/>
      <c r="J2" s="449"/>
      <c r="K2" s="449"/>
      <c r="L2" s="449"/>
      <c r="M2" s="449"/>
      <c r="N2" s="449"/>
      <c r="O2" s="449"/>
      <c r="P2" s="449"/>
      <c r="Q2" s="169"/>
      <c r="R2" s="169"/>
      <c r="S2" s="169"/>
      <c r="T2" s="169"/>
      <c r="U2" s="169"/>
      <c r="V2" s="169"/>
      <c r="W2" s="169"/>
      <c r="X2" s="169"/>
      <c r="Y2" s="169"/>
      <c r="Z2" s="169"/>
      <c r="AA2" s="169"/>
      <c r="AB2" s="169"/>
      <c r="AC2" s="170"/>
      <c r="AD2" s="169"/>
      <c r="AE2" s="169"/>
      <c r="AF2" s="169"/>
      <c r="AG2" s="169"/>
      <c r="AH2" s="169"/>
      <c r="AI2" s="169"/>
      <c r="AJ2" s="169"/>
      <c r="AK2" s="169"/>
      <c r="AL2" s="169"/>
      <c r="AM2" s="169"/>
      <c r="AN2" s="169"/>
      <c r="AO2" s="169"/>
      <c r="AP2" s="170"/>
      <c r="AQ2" s="169"/>
      <c r="AR2" s="169"/>
      <c r="AS2" s="169"/>
      <c r="AT2" s="169"/>
      <c r="AU2" s="169"/>
      <c r="AV2" s="169"/>
      <c r="AW2" s="169"/>
      <c r="AX2" s="169"/>
      <c r="AY2" s="169"/>
      <c r="AZ2" s="169"/>
      <c r="BA2" s="169"/>
      <c r="BB2" s="169"/>
      <c r="BC2" s="170"/>
      <c r="BD2" s="169"/>
      <c r="BE2" s="169"/>
      <c r="BF2" s="169"/>
      <c r="BG2" s="169"/>
      <c r="BH2" s="169"/>
      <c r="BI2" s="169"/>
      <c r="BJ2" s="169"/>
      <c r="BK2" s="169"/>
      <c r="BL2" s="169"/>
      <c r="BM2" s="169"/>
      <c r="BN2" s="169"/>
      <c r="BO2" s="169"/>
      <c r="BP2" s="171"/>
    </row>
    <row r="5" spans="2:68"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68" ht="15" customHeight="1" x14ac:dyDescent="0.25">
      <c r="P6" s="405"/>
      <c r="AC6" s="405"/>
      <c r="AP6" s="405"/>
      <c r="BC6" s="405"/>
      <c r="BP6" s="405"/>
    </row>
    <row r="7" spans="2:68"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10" spans="2:68" ht="15" customHeight="1" x14ac:dyDescent="0.25">
      <c r="B10" s="194" t="s">
        <v>140</v>
      </c>
      <c r="C10" s="195"/>
      <c r="D10" s="221"/>
      <c r="E10" s="221"/>
      <c r="F10" s="221"/>
      <c r="G10" s="221"/>
      <c r="H10" s="221"/>
      <c r="I10" s="221"/>
      <c r="J10" s="221"/>
      <c r="K10" s="221"/>
      <c r="L10" s="221"/>
      <c r="M10" s="221"/>
      <c r="N10" s="221"/>
      <c r="O10" s="221"/>
      <c r="P10" s="213"/>
      <c r="Q10" s="221"/>
      <c r="R10" s="221"/>
      <c r="S10" s="221"/>
      <c r="T10" s="221"/>
      <c r="U10" s="221"/>
      <c r="V10" s="221"/>
      <c r="W10" s="221"/>
      <c r="X10" s="221"/>
      <c r="Y10" s="221"/>
      <c r="Z10" s="221"/>
      <c r="AA10" s="221"/>
      <c r="AB10" s="221"/>
      <c r="AC10" s="213"/>
      <c r="AD10" s="221"/>
      <c r="AE10" s="221"/>
      <c r="AF10" s="221"/>
      <c r="AG10" s="221"/>
      <c r="AH10" s="221"/>
      <c r="AI10" s="221"/>
      <c r="AJ10" s="221"/>
      <c r="AK10" s="221"/>
      <c r="AL10" s="221"/>
      <c r="AM10" s="221"/>
      <c r="AN10" s="221"/>
      <c r="AO10" s="221"/>
      <c r="AP10" s="213"/>
      <c r="AQ10" s="221"/>
      <c r="AR10" s="221"/>
      <c r="AS10" s="221"/>
      <c r="AT10" s="221"/>
      <c r="AU10" s="221"/>
      <c r="AV10" s="221"/>
      <c r="AW10" s="221"/>
      <c r="AX10" s="221"/>
      <c r="AY10" s="221"/>
      <c r="AZ10" s="221"/>
      <c r="BA10" s="221"/>
      <c r="BB10" s="221"/>
      <c r="BC10" s="213"/>
      <c r="BD10" s="221"/>
      <c r="BE10" s="221"/>
      <c r="BF10" s="221"/>
      <c r="BG10" s="221"/>
      <c r="BH10" s="221"/>
      <c r="BI10" s="221"/>
      <c r="BJ10" s="221"/>
      <c r="BK10" s="221"/>
      <c r="BL10" s="221"/>
      <c r="BM10" s="221"/>
      <c r="BN10" s="221"/>
      <c r="BO10" s="221"/>
      <c r="BP10" s="214"/>
    </row>
    <row r="11" spans="2:68" ht="15" customHeight="1" x14ac:dyDescent="0.25">
      <c r="C11" s="79"/>
    </row>
    <row r="12" spans="2:68" s="45" customFormat="1" ht="15" customHeight="1" x14ac:dyDescent="0.25">
      <c r="B12" s="200" t="s">
        <v>141</v>
      </c>
      <c r="C12" s="142"/>
      <c r="D12" s="193">
        <f t="shared" ref="D12:O12" si="0">+D13-D14-D15</f>
        <v>0</v>
      </c>
      <c r="E12" s="193">
        <f t="shared" si="0"/>
        <v>0</v>
      </c>
      <c r="F12" s="193">
        <f t="shared" si="0"/>
        <v>0</v>
      </c>
      <c r="G12" s="193">
        <f t="shared" si="0"/>
        <v>0</v>
      </c>
      <c r="H12" s="193">
        <f t="shared" si="0"/>
        <v>0</v>
      </c>
      <c r="I12" s="193">
        <f t="shared" si="0"/>
        <v>0</v>
      </c>
      <c r="J12" s="193">
        <f t="shared" si="0"/>
        <v>0</v>
      </c>
      <c r="K12" s="193">
        <f t="shared" si="0"/>
        <v>0</v>
      </c>
      <c r="L12" s="193">
        <f t="shared" si="0"/>
        <v>0</v>
      </c>
      <c r="M12" s="193">
        <f t="shared" si="0"/>
        <v>0</v>
      </c>
      <c r="N12" s="193">
        <f t="shared" si="0"/>
        <v>0</v>
      </c>
      <c r="O12" s="193">
        <f t="shared" si="0"/>
        <v>0</v>
      </c>
      <c r="P12" s="193">
        <f>SUM(D12:O12)</f>
        <v>0</v>
      </c>
      <c r="Q12" s="193">
        <f t="shared" ref="Q12:AB12" si="1">+Q13-Q14-Q15</f>
        <v>0</v>
      </c>
      <c r="R12" s="193">
        <f t="shared" si="1"/>
        <v>0</v>
      </c>
      <c r="S12" s="193">
        <f t="shared" si="1"/>
        <v>0</v>
      </c>
      <c r="T12" s="193">
        <f t="shared" si="1"/>
        <v>0</v>
      </c>
      <c r="U12" s="193">
        <f t="shared" si="1"/>
        <v>0</v>
      </c>
      <c r="V12" s="193">
        <f t="shared" si="1"/>
        <v>0</v>
      </c>
      <c r="W12" s="193">
        <f t="shared" si="1"/>
        <v>0</v>
      </c>
      <c r="X12" s="193">
        <f t="shared" si="1"/>
        <v>0</v>
      </c>
      <c r="Y12" s="193">
        <f t="shared" si="1"/>
        <v>0</v>
      </c>
      <c r="Z12" s="193">
        <f t="shared" si="1"/>
        <v>0</v>
      </c>
      <c r="AA12" s="193">
        <f t="shared" si="1"/>
        <v>0</v>
      </c>
      <c r="AB12" s="193">
        <f t="shared" si="1"/>
        <v>0</v>
      </c>
      <c r="AC12" s="193">
        <f>SUM(Q12:AB12)</f>
        <v>0</v>
      </c>
      <c r="AD12" s="193">
        <f t="shared" ref="AD12:AO12" si="2">+AD13-AD14-AD15</f>
        <v>0</v>
      </c>
      <c r="AE12" s="193">
        <f t="shared" si="2"/>
        <v>0</v>
      </c>
      <c r="AF12" s="193">
        <f t="shared" si="2"/>
        <v>0</v>
      </c>
      <c r="AG12" s="193">
        <f t="shared" si="2"/>
        <v>0</v>
      </c>
      <c r="AH12" s="193">
        <f t="shared" si="2"/>
        <v>0</v>
      </c>
      <c r="AI12" s="193">
        <f t="shared" si="2"/>
        <v>0</v>
      </c>
      <c r="AJ12" s="193">
        <f t="shared" si="2"/>
        <v>0</v>
      </c>
      <c r="AK12" s="193">
        <f t="shared" si="2"/>
        <v>0</v>
      </c>
      <c r="AL12" s="193">
        <f t="shared" si="2"/>
        <v>0</v>
      </c>
      <c r="AM12" s="193">
        <f t="shared" si="2"/>
        <v>0</v>
      </c>
      <c r="AN12" s="193">
        <f t="shared" si="2"/>
        <v>0</v>
      </c>
      <c r="AO12" s="193">
        <f t="shared" si="2"/>
        <v>0</v>
      </c>
      <c r="AP12" s="193">
        <f>SUM(AD12:AO12)</f>
        <v>0</v>
      </c>
      <c r="AQ12" s="193">
        <f t="shared" ref="AQ12:BB12" si="3">+AQ13-AQ14-AQ15</f>
        <v>0</v>
      </c>
      <c r="AR12" s="193">
        <f t="shared" si="3"/>
        <v>0</v>
      </c>
      <c r="AS12" s="193">
        <f t="shared" si="3"/>
        <v>0</v>
      </c>
      <c r="AT12" s="193">
        <f t="shared" si="3"/>
        <v>0</v>
      </c>
      <c r="AU12" s="193">
        <f t="shared" si="3"/>
        <v>0</v>
      </c>
      <c r="AV12" s="193">
        <f t="shared" si="3"/>
        <v>0</v>
      </c>
      <c r="AW12" s="193">
        <f t="shared" si="3"/>
        <v>0</v>
      </c>
      <c r="AX12" s="193">
        <f t="shared" si="3"/>
        <v>0</v>
      </c>
      <c r="AY12" s="193">
        <f t="shared" si="3"/>
        <v>0</v>
      </c>
      <c r="AZ12" s="193">
        <f t="shared" si="3"/>
        <v>0</v>
      </c>
      <c r="BA12" s="193">
        <f t="shared" si="3"/>
        <v>0</v>
      </c>
      <c r="BB12" s="193">
        <f t="shared" si="3"/>
        <v>0</v>
      </c>
      <c r="BC12" s="193">
        <f>SUM(AQ12:BB12)</f>
        <v>0</v>
      </c>
      <c r="BD12" s="193">
        <f t="shared" ref="BD12:BO12" si="4">+BD13-BD14-BD15</f>
        <v>0</v>
      </c>
      <c r="BE12" s="193">
        <f t="shared" si="4"/>
        <v>0</v>
      </c>
      <c r="BF12" s="193">
        <f t="shared" si="4"/>
        <v>0</v>
      </c>
      <c r="BG12" s="193">
        <f t="shared" si="4"/>
        <v>0</v>
      </c>
      <c r="BH12" s="193">
        <f t="shared" si="4"/>
        <v>0</v>
      </c>
      <c r="BI12" s="193">
        <f t="shared" si="4"/>
        <v>0</v>
      </c>
      <c r="BJ12" s="193">
        <f t="shared" si="4"/>
        <v>0</v>
      </c>
      <c r="BK12" s="193">
        <f t="shared" si="4"/>
        <v>0</v>
      </c>
      <c r="BL12" s="193">
        <f t="shared" si="4"/>
        <v>0</v>
      </c>
      <c r="BM12" s="193">
        <f t="shared" si="4"/>
        <v>0</v>
      </c>
      <c r="BN12" s="193">
        <f t="shared" si="4"/>
        <v>0</v>
      </c>
      <c r="BO12" s="193">
        <f t="shared" si="4"/>
        <v>0</v>
      </c>
      <c r="BP12" s="193">
        <f>SUM(BD12:BO12)</f>
        <v>0</v>
      </c>
    </row>
    <row r="13" spans="2:68" ht="15" customHeight="1" x14ac:dyDescent="0.25">
      <c r="B13" s="1" t="str">
        <f>+B22</f>
        <v>BTW ontvangen op bedrijfsopbrengsten</v>
      </c>
      <c r="C13" s="79"/>
      <c r="D13" s="184">
        <f>+D22</f>
        <v>0</v>
      </c>
      <c r="E13" s="184">
        <f t="shared" ref="E13:O13" si="5">+E22</f>
        <v>0</v>
      </c>
      <c r="F13" s="184">
        <f t="shared" si="5"/>
        <v>0</v>
      </c>
      <c r="G13" s="184">
        <f t="shared" si="5"/>
        <v>0</v>
      </c>
      <c r="H13" s="184">
        <f t="shared" si="5"/>
        <v>0</v>
      </c>
      <c r="I13" s="184">
        <f t="shared" si="5"/>
        <v>0</v>
      </c>
      <c r="J13" s="184">
        <f t="shared" si="5"/>
        <v>0</v>
      </c>
      <c r="K13" s="184">
        <f t="shared" si="5"/>
        <v>0</v>
      </c>
      <c r="L13" s="184">
        <f t="shared" si="5"/>
        <v>0</v>
      </c>
      <c r="M13" s="184">
        <f t="shared" si="5"/>
        <v>0</v>
      </c>
      <c r="N13" s="184">
        <f t="shared" si="5"/>
        <v>0</v>
      </c>
      <c r="O13" s="184">
        <f t="shared" si="5"/>
        <v>0</v>
      </c>
      <c r="P13" s="193">
        <f>SUM(D13:O13)</f>
        <v>0</v>
      </c>
      <c r="Q13" s="184">
        <f t="shared" ref="Q13:AB13" si="6">+Q22</f>
        <v>0</v>
      </c>
      <c r="R13" s="184">
        <f t="shared" si="6"/>
        <v>0</v>
      </c>
      <c r="S13" s="184">
        <f t="shared" si="6"/>
        <v>0</v>
      </c>
      <c r="T13" s="184">
        <f t="shared" si="6"/>
        <v>0</v>
      </c>
      <c r="U13" s="184">
        <f t="shared" si="6"/>
        <v>0</v>
      </c>
      <c r="V13" s="184">
        <f t="shared" si="6"/>
        <v>0</v>
      </c>
      <c r="W13" s="184">
        <f t="shared" si="6"/>
        <v>0</v>
      </c>
      <c r="X13" s="184">
        <f t="shared" si="6"/>
        <v>0</v>
      </c>
      <c r="Y13" s="184">
        <f t="shared" si="6"/>
        <v>0</v>
      </c>
      <c r="Z13" s="184">
        <f t="shared" si="6"/>
        <v>0</v>
      </c>
      <c r="AA13" s="184">
        <f t="shared" si="6"/>
        <v>0</v>
      </c>
      <c r="AB13" s="184">
        <f t="shared" si="6"/>
        <v>0</v>
      </c>
      <c r="AC13" s="193">
        <f>SUM(Q13:AB13)</f>
        <v>0</v>
      </c>
      <c r="AD13" s="184">
        <f t="shared" ref="AD13:AO13" si="7">+AD22</f>
        <v>0</v>
      </c>
      <c r="AE13" s="184">
        <f t="shared" si="7"/>
        <v>0</v>
      </c>
      <c r="AF13" s="184">
        <f t="shared" si="7"/>
        <v>0</v>
      </c>
      <c r="AG13" s="184">
        <f t="shared" si="7"/>
        <v>0</v>
      </c>
      <c r="AH13" s="184">
        <f t="shared" si="7"/>
        <v>0</v>
      </c>
      <c r="AI13" s="184">
        <f t="shared" si="7"/>
        <v>0</v>
      </c>
      <c r="AJ13" s="184">
        <f t="shared" si="7"/>
        <v>0</v>
      </c>
      <c r="AK13" s="184">
        <f t="shared" si="7"/>
        <v>0</v>
      </c>
      <c r="AL13" s="184">
        <f t="shared" si="7"/>
        <v>0</v>
      </c>
      <c r="AM13" s="184">
        <f t="shared" si="7"/>
        <v>0</v>
      </c>
      <c r="AN13" s="184">
        <f t="shared" si="7"/>
        <v>0</v>
      </c>
      <c r="AO13" s="184">
        <f t="shared" si="7"/>
        <v>0</v>
      </c>
      <c r="AP13" s="193">
        <f>SUM(AD13:AO13)</f>
        <v>0</v>
      </c>
      <c r="AQ13" s="184">
        <f t="shared" ref="AQ13:BB13" si="8">+AQ22</f>
        <v>0</v>
      </c>
      <c r="AR13" s="184">
        <f t="shared" si="8"/>
        <v>0</v>
      </c>
      <c r="AS13" s="184">
        <f t="shared" si="8"/>
        <v>0</v>
      </c>
      <c r="AT13" s="184">
        <f t="shared" si="8"/>
        <v>0</v>
      </c>
      <c r="AU13" s="184">
        <f t="shared" si="8"/>
        <v>0</v>
      </c>
      <c r="AV13" s="184">
        <f t="shared" si="8"/>
        <v>0</v>
      </c>
      <c r="AW13" s="184">
        <f t="shared" si="8"/>
        <v>0</v>
      </c>
      <c r="AX13" s="184">
        <f t="shared" si="8"/>
        <v>0</v>
      </c>
      <c r="AY13" s="184">
        <f t="shared" si="8"/>
        <v>0</v>
      </c>
      <c r="AZ13" s="184">
        <f t="shared" si="8"/>
        <v>0</v>
      </c>
      <c r="BA13" s="184">
        <f t="shared" si="8"/>
        <v>0</v>
      </c>
      <c r="BB13" s="184">
        <f t="shared" si="8"/>
        <v>0</v>
      </c>
      <c r="BC13" s="193">
        <f>SUM(AQ13:BB13)</f>
        <v>0</v>
      </c>
      <c r="BD13" s="184">
        <f t="shared" ref="BD13:BO13" si="9">+BD22</f>
        <v>0</v>
      </c>
      <c r="BE13" s="184">
        <f t="shared" si="9"/>
        <v>0</v>
      </c>
      <c r="BF13" s="184">
        <f t="shared" si="9"/>
        <v>0</v>
      </c>
      <c r="BG13" s="184">
        <f t="shared" si="9"/>
        <v>0</v>
      </c>
      <c r="BH13" s="184">
        <f t="shared" si="9"/>
        <v>0</v>
      </c>
      <c r="BI13" s="184">
        <f t="shared" si="9"/>
        <v>0</v>
      </c>
      <c r="BJ13" s="184">
        <f t="shared" si="9"/>
        <v>0</v>
      </c>
      <c r="BK13" s="184">
        <f t="shared" si="9"/>
        <v>0</v>
      </c>
      <c r="BL13" s="184">
        <f t="shared" si="9"/>
        <v>0</v>
      </c>
      <c r="BM13" s="184">
        <f t="shared" si="9"/>
        <v>0</v>
      </c>
      <c r="BN13" s="184">
        <f t="shared" si="9"/>
        <v>0</v>
      </c>
      <c r="BO13" s="184">
        <f t="shared" si="9"/>
        <v>0</v>
      </c>
      <c r="BP13" s="193">
        <f>SUM(BD13:BO13)</f>
        <v>0</v>
      </c>
    </row>
    <row r="14" spans="2:68" ht="15" customHeight="1" x14ac:dyDescent="0.25">
      <c r="B14" s="1" t="str">
        <f>+B60</f>
        <v>BTW betaald op kosten</v>
      </c>
      <c r="C14" s="79"/>
      <c r="D14" s="184">
        <f>+D60</f>
        <v>0</v>
      </c>
      <c r="E14" s="184">
        <f t="shared" ref="E14:O14" si="10">+E60</f>
        <v>0</v>
      </c>
      <c r="F14" s="184">
        <f t="shared" si="10"/>
        <v>0</v>
      </c>
      <c r="G14" s="184">
        <f t="shared" si="10"/>
        <v>0</v>
      </c>
      <c r="H14" s="184">
        <f t="shared" si="10"/>
        <v>0</v>
      </c>
      <c r="I14" s="184">
        <f t="shared" si="10"/>
        <v>0</v>
      </c>
      <c r="J14" s="184">
        <f t="shared" si="10"/>
        <v>0</v>
      </c>
      <c r="K14" s="184">
        <f t="shared" si="10"/>
        <v>0</v>
      </c>
      <c r="L14" s="184">
        <f t="shared" si="10"/>
        <v>0</v>
      </c>
      <c r="M14" s="184">
        <f t="shared" si="10"/>
        <v>0</v>
      </c>
      <c r="N14" s="184">
        <f t="shared" si="10"/>
        <v>0</v>
      </c>
      <c r="O14" s="184">
        <f t="shared" si="10"/>
        <v>0</v>
      </c>
      <c r="P14" s="193">
        <f>SUM(D14:O14)</f>
        <v>0</v>
      </c>
      <c r="Q14" s="184">
        <f t="shared" ref="Q14:AB14" si="11">+Q60</f>
        <v>0</v>
      </c>
      <c r="R14" s="184">
        <f t="shared" si="11"/>
        <v>0</v>
      </c>
      <c r="S14" s="184">
        <f t="shared" si="11"/>
        <v>0</v>
      </c>
      <c r="T14" s="184">
        <f t="shared" si="11"/>
        <v>0</v>
      </c>
      <c r="U14" s="184">
        <f t="shared" si="11"/>
        <v>0</v>
      </c>
      <c r="V14" s="184">
        <f t="shared" si="11"/>
        <v>0</v>
      </c>
      <c r="W14" s="184">
        <f t="shared" si="11"/>
        <v>0</v>
      </c>
      <c r="X14" s="184">
        <f t="shared" si="11"/>
        <v>0</v>
      </c>
      <c r="Y14" s="184">
        <f t="shared" si="11"/>
        <v>0</v>
      </c>
      <c r="Z14" s="184">
        <f t="shared" si="11"/>
        <v>0</v>
      </c>
      <c r="AA14" s="184">
        <f t="shared" si="11"/>
        <v>0</v>
      </c>
      <c r="AB14" s="184">
        <f t="shared" si="11"/>
        <v>0</v>
      </c>
      <c r="AC14" s="193">
        <f>SUM(Q14:AB14)</f>
        <v>0</v>
      </c>
      <c r="AD14" s="184">
        <f t="shared" ref="AD14:AO14" si="12">+AD60</f>
        <v>0</v>
      </c>
      <c r="AE14" s="184">
        <f t="shared" si="12"/>
        <v>0</v>
      </c>
      <c r="AF14" s="184">
        <f t="shared" si="12"/>
        <v>0</v>
      </c>
      <c r="AG14" s="184">
        <f t="shared" si="12"/>
        <v>0</v>
      </c>
      <c r="AH14" s="184">
        <f t="shared" si="12"/>
        <v>0</v>
      </c>
      <c r="AI14" s="184">
        <f t="shared" si="12"/>
        <v>0</v>
      </c>
      <c r="AJ14" s="184">
        <f t="shared" si="12"/>
        <v>0</v>
      </c>
      <c r="AK14" s="184">
        <f t="shared" si="12"/>
        <v>0</v>
      </c>
      <c r="AL14" s="184">
        <f t="shared" si="12"/>
        <v>0</v>
      </c>
      <c r="AM14" s="184">
        <f t="shared" si="12"/>
        <v>0</v>
      </c>
      <c r="AN14" s="184">
        <f t="shared" si="12"/>
        <v>0</v>
      </c>
      <c r="AO14" s="184">
        <f t="shared" si="12"/>
        <v>0</v>
      </c>
      <c r="AP14" s="193">
        <f>SUM(AD14:AO14)</f>
        <v>0</v>
      </c>
      <c r="AQ14" s="184">
        <f t="shared" ref="AQ14:BB14" si="13">+AQ60</f>
        <v>0</v>
      </c>
      <c r="AR14" s="184">
        <f t="shared" si="13"/>
        <v>0</v>
      </c>
      <c r="AS14" s="184">
        <f t="shared" si="13"/>
        <v>0</v>
      </c>
      <c r="AT14" s="184">
        <f t="shared" si="13"/>
        <v>0</v>
      </c>
      <c r="AU14" s="184">
        <f t="shared" si="13"/>
        <v>0</v>
      </c>
      <c r="AV14" s="184">
        <f t="shared" si="13"/>
        <v>0</v>
      </c>
      <c r="AW14" s="184">
        <f t="shared" si="13"/>
        <v>0</v>
      </c>
      <c r="AX14" s="184">
        <f t="shared" si="13"/>
        <v>0</v>
      </c>
      <c r="AY14" s="184">
        <f t="shared" si="13"/>
        <v>0</v>
      </c>
      <c r="AZ14" s="184">
        <f t="shared" si="13"/>
        <v>0</v>
      </c>
      <c r="BA14" s="184">
        <f t="shared" si="13"/>
        <v>0</v>
      </c>
      <c r="BB14" s="184">
        <f t="shared" si="13"/>
        <v>0</v>
      </c>
      <c r="BC14" s="193">
        <f>SUM(AQ14:BB14)</f>
        <v>0</v>
      </c>
      <c r="BD14" s="184">
        <f t="shared" ref="BD14:BO14" si="14">+BD60</f>
        <v>0</v>
      </c>
      <c r="BE14" s="184">
        <f t="shared" si="14"/>
        <v>0</v>
      </c>
      <c r="BF14" s="184">
        <f t="shared" si="14"/>
        <v>0</v>
      </c>
      <c r="BG14" s="184">
        <f t="shared" si="14"/>
        <v>0</v>
      </c>
      <c r="BH14" s="184">
        <f t="shared" si="14"/>
        <v>0</v>
      </c>
      <c r="BI14" s="184">
        <f t="shared" si="14"/>
        <v>0</v>
      </c>
      <c r="BJ14" s="184">
        <f t="shared" si="14"/>
        <v>0</v>
      </c>
      <c r="BK14" s="184">
        <f t="shared" si="14"/>
        <v>0</v>
      </c>
      <c r="BL14" s="184">
        <f t="shared" si="14"/>
        <v>0</v>
      </c>
      <c r="BM14" s="184">
        <f t="shared" si="14"/>
        <v>0</v>
      </c>
      <c r="BN14" s="184">
        <f t="shared" si="14"/>
        <v>0</v>
      </c>
      <c r="BO14" s="184">
        <f t="shared" si="14"/>
        <v>0</v>
      </c>
      <c r="BP14" s="193">
        <f>SUM(BD14:BO14)</f>
        <v>0</v>
      </c>
    </row>
    <row r="15" spans="2:68" ht="15" customHeight="1" x14ac:dyDescent="0.25">
      <c r="B15" s="1" t="str">
        <f>B168</f>
        <v>BTW betaald op investeringen</v>
      </c>
      <c r="C15" s="79"/>
      <c r="D15" s="184">
        <f>D168</f>
        <v>0</v>
      </c>
      <c r="E15" s="184">
        <f t="shared" ref="E15:O15" si="15">E168</f>
        <v>0</v>
      </c>
      <c r="F15" s="184">
        <f t="shared" si="15"/>
        <v>0</v>
      </c>
      <c r="G15" s="184">
        <f t="shared" si="15"/>
        <v>0</v>
      </c>
      <c r="H15" s="184">
        <f t="shared" si="15"/>
        <v>0</v>
      </c>
      <c r="I15" s="184">
        <f t="shared" si="15"/>
        <v>0</v>
      </c>
      <c r="J15" s="184">
        <f t="shared" si="15"/>
        <v>0</v>
      </c>
      <c r="K15" s="184">
        <f t="shared" si="15"/>
        <v>0</v>
      </c>
      <c r="L15" s="184">
        <f t="shared" si="15"/>
        <v>0</v>
      </c>
      <c r="M15" s="184">
        <f t="shared" si="15"/>
        <v>0</v>
      </c>
      <c r="N15" s="184">
        <f t="shared" si="15"/>
        <v>0</v>
      </c>
      <c r="O15" s="184">
        <f t="shared" si="15"/>
        <v>0</v>
      </c>
      <c r="P15" s="193">
        <f>SUM(D15:O15)</f>
        <v>0</v>
      </c>
      <c r="Q15" s="184">
        <f t="shared" ref="Q15:AB15" si="16">Q168</f>
        <v>0</v>
      </c>
      <c r="R15" s="184">
        <f t="shared" si="16"/>
        <v>0</v>
      </c>
      <c r="S15" s="184">
        <f t="shared" si="16"/>
        <v>0</v>
      </c>
      <c r="T15" s="184">
        <f t="shared" si="16"/>
        <v>0</v>
      </c>
      <c r="U15" s="184">
        <f t="shared" si="16"/>
        <v>0</v>
      </c>
      <c r="V15" s="184">
        <f t="shared" si="16"/>
        <v>0</v>
      </c>
      <c r="W15" s="184">
        <f t="shared" si="16"/>
        <v>0</v>
      </c>
      <c r="X15" s="184">
        <f t="shared" si="16"/>
        <v>0</v>
      </c>
      <c r="Y15" s="184">
        <f t="shared" si="16"/>
        <v>0</v>
      </c>
      <c r="Z15" s="184">
        <f t="shared" si="16"/>
        <v>0</v>
      </c>
      <c r="AA15" s="184">
        <f t="shared" si="16"/>
        <v>0</v>
      </c>
      <c r="AB15" s="184">
        <f t="shared" si="16"/>
        <v>0</v>
      </c>
      <c r="AC15" s="193">
        <f>SUM(Q15:AB15)</f>
        <v>0</v>
      </c>
      <c r="AD15" s="184">
        <f t="shared" ref="AD15:AO15" si="17">AD168</f>
        <v>0</v>
      </c>
      <c r="AE15" s="184">
        <f t="shared" si="17"/>
        <v>0</v>
      </c>
      <c r="AF15" s="184">
        <f t="shared" si="17"/>
        <v>0</v>
      </c>
      <c r="AG15" s="184">
        <f t="shared" si="17"/>
        <v>0</v>
      </c>
      <c r="AH15" s="184">
        <f t="shared" si="17"/>
        <v>0</v>
      </c>
      <c r="AI15" s="184">
        <f t="shared" si="17"/>
        <v>0</v>
      </c>
      <c r="AJ15" s="184">
        <f t="shared" si="17"/>
        <v>0</v>
      </c>
      <c r="AK15" s="184">
        <f t="shared" si="17"/>
        <v>0</v>
      </c>
      <c r="AL15" s="184">
        <f t="shared" si="17"/>
        <v>0</v>
      </c>
      <c r="AM15" s="184">
        <f t="shared" si="17"/>
        <v>0</v>
      </c>
      <c r="AN15" s="184">
        <f t="shared" si="17"/>
        <v>0</v>
      </c>
      <c r="AO15" s="184">
        <f t="shared" si="17"/>
        <v>0</v>
      </c>
      <c r="AP15" s="193">
        <f>SUM(AD15:AO15)</f>
        <v>0</v>
      </c>
      <c r="AQ15" s="184">
        <f t="shared" ref="AQ15:BB15" si="18">AQ168</f>
        <v>0</v>
      </c>
      <c r="AR15" s="184">
        <f t="shared" si="18"/>
        <v>0</v>
      </c>
      <c r="AS15" s="184">
        <f t="shared" si="18"/>
        <v>0</v>
      </c>
      <c r="AT15" s="184">
        <f t="shared" si="18"/>
        <v>0</v>
      </c>
      <c r="AU15" s="184">
        <f t="shared" si="18"/>
        <v>0</v>
      </c>
      <c r="AV15" s="184">
        <f t="shared" si="18"/>
        <v>0</v>
      </c>
      <c r="AW15" s="184">
        <f t="shared" si="18"/>
        <v>0</v>
      </c>
      <c r="AX15" s="184">
        <f t="shared" si="18"/>
        <v>0</v>
      </c>
      <c r="AY15" s="184">
        <f t="shared" si="18"/>
        <v>0</v>
      </c>
      <c r="AZ15" s="184">
        <f t="shared" si="18"/>
        <v>0</v>
      </c>
      <c r="BA15" s="184">
        <f t="shared" si="18"/>
        <v>0</v>
      </c>
      <c r="BB15" s="184">
        <f t="shared" si="18"/>
        <v>0</v>
      </c>
      <c r="BC15" s="193">
        <f>SUM(AQ15:BB15)</f>
        <v>0</v>
      </c>
      <c r="BD15" s="184">
        <f t="shared" ref="BD15:BO15" si="19">BD168</f>
        <v>0</v>
      </c>
      <c r="BE15" s="184">
        <f t="shared" si="19"/>
        <v>0</v>
      </c>
      <c r="BF15" s="184">
        <f t="shared" si="19"/>
        <v>0</v>
      </c>
      <c r="BG15" s="184">
        <f t="shared" si="19"/>
        <v>0</v>
      </c>
      <c r="BH15" s="184">
        <f t="shared" si="19"/>
        <v>0</v>
      </c>
      <c r="BI15" s="184">
        <f t="shared" si="19"/>
        <v>0</v>
      </c>
      <c r="BJ15" s="184">
        <f t="shared" si="19"/>
        <v>0</v>
      </c>
      <c r="BK15" s="184">
        <f t="shared" si="19"/>
        <v>0</v>
      </c>
      <c r="BL15" s="184">
        <f t="shared" si="19"/>
        <v>0</v>
      </c>
      <c r="BM15" s="184">
        <f t="shared" si="19"/>
        <v>0</v>
      </c>
      <c r="BN15" s="184">
        <f t="shared" si="19"/>
        <v>0</v>
      </c>
      <c r="BO15" s="184">
        <f t="shared" si="19"/>
        <v>0</v>
      </c>
      <c r="BP15" s="193">
        <f>SUM(BD15:BO15)</f>
        <v>0</v>
      </c>
    </row>
    <row r="16" spans="2:68" ht="15" customHeight="1" x14ac:dyDescent="0.25">
      <c r="C16" s="79"/>
    </row>
    <row r="17" spans="2:68" s="45" customFormat="1" ht="15" customHeight="1" x14ac:dyDescent="0.25">
      <c r="B17" s="37" t="s">
        <v>142</v>
      </c>
      <c r="C17" s="142"/>
      <c r="D17" s="193">
        <f>+IF(D12&lt;0,-D12,0)</f>
        <v>0</v>
      </c>
      <c r="E17" s="193">
        <f>+IF((D12+E12)&lt;0,-(D12+E12),0)</f>
        <v>0</v>
      </c>
      <c r="F17" s="193">
        <f>+IF((D12+E12+F12)&lt;0,-(D12+E12+F12),0)</f>
        <v>0</v>
      </c>
      <c r="G17" s="193">
        <f>+IF(G12&lt;0,-G12,0)</f>
        <v>0</v>
      </c>
      <c r="H17" s="193">
        <f>+IF((G12+H12)&lt;0,-(G12+H12),0)</f>
        <v>0</v>
      </c>
      <c r="I17" s="193">
        <f>+IF((G12+H12+I12)&lt;0,-(G12+H12+I12),0)</f>
        <v>0</v>
      </c>
      <c r="J17" s="193">
        <f>+IF(J12&lt;0,-J12,0)</f>
        <v>0</v>
      </c>
      <c r="K17" s="193">
        <f>+IF((J12+K12)&lt;0,-(J12+K12),0)</f>
        <v>0</v>
      </c>
      <c r="L17" s="193">
        <f>+IF((J12+K12+L12)&lt;0,-(J12+K12+L12),0)</f>
        <v>0</v>
      </c>
      <c r="M17" s="193">
        <f>+IF(M12&lt;0,-M12,0)</f>
        <v>0</v>
      </c>
      <c r="N17" s="193">
        <f>+IF((M12+N12)&lt;0,-(M12+N12),0)</f>
        <v>0</v>
      </c>
      <c r="O17" s="193">
        <f>+IF((M12+N12+O12)&lt;0,-(M12+N12+O12),0)</f>
        <v>0</v>
      </c>
      <c r="P17" s="193">
        <f>SUM(D17:O17)</f>
        <v>0</v>
      </c>
      <c r="Q17" s="193">
        <f>+IF(Q12&lt;0,-Q12,0)</f>
        <v>0</v>
      </c>
      <c r="R17" s="193">
        <f>+IF((Q12+R12)&lt;0,-(Q12+R12),0)</f>
        <v>0</v>
      </c>
      <c r="S17" s="193">
        <f>+IF((Q12+R12+S12)&lt;0,-(Q12+R12+S12),0)</f>
        <v>0</v>
      </c>
      <c r="T17" s="193">
        <f>+IF(T12&lt;0,-T12,0)</f>
        <v>0</v>
      </c>
      <c r="U17" s="193">
        <f>+IF((T12+U12)&lt;0,-(T12+U12),0)</f>
        <v>0</v>
      </c>
      <c r="V17" s="193">
        <f>+IF((T12+U12+V12)&lt;0,-(T12+U12+V12),0)</f>
        <v>0</v>
      </c>
      <c r="W17" s="193">
        <f>+IF(W12&lt;0,-W12,0)</f>
        <v>0</v>
      </c>
      <c r="X17" s="193">
        <f>+IF((W12+X12)&lt;0,-(W12+X12),0)</f>
        <v>0</v>
      </c>
      <c r="Y17" s="193">
        <f>+IF((W12+X12+Y12)&lt;0,-(W12+X12+Y12),0)</f>
        <v>0</v>
      </c>
      <c r="Z17" s="193">
        <f>+IF(Z12&lt;0,-Z12,0)</f>
        <v>0</v>
      </c>
      <c r="AA17" s="193">
        <f>+IF((Z12+AA12)&lt;0,-(Z12+AA12),0)</f>
        <v>0</v>
      </c>
      <c r="AB17" s="193">
        <f>+IF((Z12+AA12+AB12)&lt;0,-(Z12+AA12+AB12),0)</f>
        <v>0</v>
      </c>
      <c r="AC17" s="193">
        <f>SUM(Q17:AB17)</f>
        <v>0</v>
      </c>
      <c r="AD17" s="193">
        <f>+IF(AD12&lt;0,-AD12,0)</f>
        <v>0</v>
      </c>
      <c r="AE17" s="193">
        <f>+IF((AD12+AE12)&lt;0,-(AD12+AE12),0)</f>
        <v>0</v>
      </c>
      <c r="AF17" s="193">
        <f>+IF((AD12+AE12+AF12)&lt;0,-(AD12+AE12+AF12),0)</f>
        <v>0</v>
      </c>
      <c r="AG17" s="193">
        <f>+IF(AG12&lt;0,-AG12,0)</f>
        <v>0</v>
      </c>
      <c r="AH17" s="193">
        <f>+IF((AG12+AH12)&lt;0,-(AG12+AH12),0)</f>
        <v>0</v>
      </c>
      <c r="AI17" s="193">
        <f>+IF((AG12+AH12+AI12)&lt;0,-(AG12+AH12+AI12),0)</f>
        <v>0</v>
      </c>
      <c r="AJ17" s="193">
        <f>+IF(AJ12&lt;0,-AJ12,0)</f>
        <v>0</v>
      </c>
      <c r="AK17" s="193">
        <f>+IF((AJ12+AK12)&lt;0,-(AJ12+AK12),0)</f>
        <v>0</v>
      </c>
      <c r="AL17" s="193">
        <f>+IF((AJ12+AK12+AL12)&lt;0,-(AJ12+AK12+AL12),0)</f>
        <v>0</v>
      </c>
      <c r="AM17" s="193">
        <f>+IF(AM12&lt;0,-AM12,0)</f>
        <v>0</v>
      </c>
      <c r="AN17" s="193">
        <f>+IF((AM12+AN12)&lt;0,-(AM12+AN12),0)</f>
        <v>0</v>
      </c>
      <c r="AO17" s="193">
        <f>+IF((AM12+AN12+AO12)&lt;0,-(AM12+AN12+AO12),0)</f>
        <v>0</v>
      </c>
      <c r="AP17" s="193">
        <f>SUM(AD17:AO17)</f>
        <v>0</v>
      </c>
      <c r="AQ17" s="193">
        <f>+IF(AQ12&lt;0,-AQ12,0)</f>
        <v>0</v>
      </c>
      <c r="AR17" s="193">
        <f>+IF((AQ12+AR12)&lt;0,-(AQ12+AR12),0)</f>
        <v>0</v>
      </c>
      <c r="AS17" s="193">
        <f>+IF((AQ12+AR12+AS12)&lt;0,-(AQ12+AR12+AS12),0)</f>
        <v>0</v>
      </c>
      <c r="AT17" s="193">
        <f>+IF(AT12&lt;0,-AT12,0)</f>
        <v>0</v>
      </c>
      <c r="AU17" s="193">
        <f>+IF((AT12+AU12)&lt;0,-(AT12+AU12),0)</f>
        <v>0</v>
      </c>
      <c r="AV17" s="193">
        <f>+IF((AT12+AU12+AV12)&lt;0,-(AT12+AU12+AV12),0)</f>
        <v>0</v>
      </c>
      <c r="AW17" s="193">
        <f>+IF(AW12&lt;0,-AW12,0)</f>
        <v>0</v>
      </c>
      <c r="AX17" s="193">
        <f>+IF((AW12+AX12)&lt;0,-(AW12+AX12),0)</f>
        <v>0</v>
      </c>
      <c r="AY17" s="193">
        <f>+IF((AW12+AX12+AY12)&lt;0,-(AW12+AX12+AY12),0)</f>
        <v>0</v>
      </c>
      <c r="AZ17" s="193">
        <f>+IF(AZ12&lt;0,-AZ12,0)</f>
        <v>0</v>
      </c>
      <c r="BA17" s="193">
        <f>+IF((AZ12+BA12)&lt;0,-(AZ12+BA12),0)</f>
        <v>0</v>
      </c>
      <c r="BB17" s="193">
        <f>+IF((AZ12+BA12+BB12)&lt;0,-(AZ12+BA12+BB12),0)</f>
        <v>0</v>
      </c>
      <c r="BC17" s="193">
        <f>SUM(AQ17:BB17)</f>
        <v>0</v>
      </c>
      <c r="BD17" s="193">
        <f>+IF(BD12&lt;0,-BD12,0)</f>
        <v>0</v>
      </c>
      <c r="BE17" s="193">
        <f>+IF((BD12+BE12)&lt;0,-(BD12+BE12),0)</f>
        <v>0</v>
      </c>
      <c r="BF17" s="193">
        <f>+IF((BD12+BE12+BF12)&lt;0,-(BD12+BE12+BF12),0)</f>
        <v>0</v>
      </c>
      <c r="BG17" s="193">
        <f>+IF(BG12&lt;0,-BG12,0)</f>
        <v>0</v>
      </c>
      <c r="BH17" s="193">
        <f>+IF((BG12+BH12)&lt;0,-(BG12+BH12),0)</f>
        <v>0</v>
      </c>
      <c r="BI17" s="193">
        <f>+IF((BG12+BH12+BI12)&lt;0,-(BG12+BH12+BI12),0)</f>
        <v>0</v>
      </c>
      <c r="BJ17" s="193">
        <f>+IF(BJ12&lt;0,-BJ12,0)</f>
        <v>0</v>
      </c>
      <c r="BK17" s="193">
        <f>+IF((BJ12+BK12)&lt;0,-(BJ12+BK12),0)</f>
        <v>0</v>
      </c>
      <c r="BL17" s="193">
        <f>+IF((BJ12+BK12+BL12)&lt;0,-(BJ12+BK12+BL12),0)</f>
        <v>0</v>
      </c>
      <c r="BM17" s="193">
        <f>+IF(BM12&lt;0,-BM12,0)</f>
        <v>0</v>
      </c>
      <c r="BN17" s="193">
        <f>+IF((BM12+BN12)&lt;0,-(BM12+BN12),0)</f>
        <v>0</v>
      </c>
      <c r="BO17" s="193">
        <f>+IF((BM12+BN12+BO12)&lt;0,-(BM12+BN12+BO12),0)</f>
        <v>0</v>
      </c>
      <c r="BP17" s="193">
        <f>SUM(BD17:BO17)</f>
        <v>0</v>
      </c>
    </row>
    <row r="18" spans="2:68" s="45" customFormat="1" ht="15" customHeight="1" x14ac:dyDescent="0.25">
      <c r="B18" s="37" t="s">
        <v>143</v>
      </c>
      <c r="C18" s="142"/>
      <c r="D18" s="193">
        <f>+IF(D12&gt;0,D12,0)</f>
        <v>0</v>
      </c>
      <c r="E18" s="193">
        <f>+IF((D12+E12)&gt;0,(D12+E12),0)</f>
        <v>0</v>
      </c>
      <c r="F18" s="193">
        <f>+IF((D12+E12+F12)&gt;0,(D12+E12+F12),0)</f>
        <v>0</v>
      </c>
      <c r="G18" s="193">
        <f>+IF(G12&gt;0,G12,0)</f>
        <v>0</v>
      </c>
      <c r="H18" s="193">
        <f>+IF((G12+H12)&gt;0,(G12+H12),0)</f>
        <v>0</v>
      </c>
      <c r="I18" s="193">
        <f>+IF((G12+H12+I12)&gt;0,(G12+H12+I12),0)</f>
        <v>0</v>
      </c>
      <c r="J18" s="193">
        <f>+IF(J12&gt;0,J12,0)</f>
        <v>0</v>
      </c>
      <c r="K18" s="193">
        <f>+IF((J12+K12)&gt;0,(J12+K12),0)</f>
        <v>0</v>
      </c>
      <c r="L18" s="193">
        <f>+IF((J12+K12+L12)&gt;0,(J12+K12+L12),0)</f>
        <v>0</v>
      </c>
      <c r="M18" s="193">
        <f>+IF(M12&gt;0,M12,0)</f>
        <v>0</v>
      </c>
      <c r="N18" s="193">
        <f>+IF((M12+N12)&gt;0,(M12+N12),0)</f>
        <v>0</v>
      </c>
      <c r="O18" s="193">
        <f>+IF((M12+N12+O12)&gt;0,(M12+N12+O12),0)</f>
        <v>0</v>
      </c>
      <c r="P18" s="193">
        <f>SUM(D18:O18)</f>
        <v>0</v>
      </c>
      <c r="Q18" s="193">
        <f>+IF(Q12&gt;0,Q12,0)</f>
        <v>0</v>
      </c>
      <c r="R18" s="193">
        <f>+IF((Q12+R12)&gt;0,(Q12+R12),0)</f>
        <v>0</v>
      </c>
      <c r="S18" s="193">
        <f>+IF((Q12+R12+S12)&gt;0,(Q12+R12+S12),0)</f>
        <v>0</v>
      </c>
      <c r="T18" s="193">
        <f>+IF(T12&gt;0,T12,0)</f>
        <v>0</v>
      </c>
      <c r="U18" s="193">
        <f>+IF((T12+U12)&gt;0,(T12+U12),0)</f>
        <v>0</v>
      </c>
      <c r="V18" s="193">
        <f>+IF((T12+U12+V12)&gt;0,(T12+U12+V12),0)</f>
        <v>0</v>
      </c>
      <c r="W18" s="193">
        <f>+IF(W12&gt;0,W12,0)</f>
        <v>0</v>
      </c>
      <c r="X18" s="193">
        <f>+IF((W12+X12)&gt;0,(W12+X12),0)</f>
        <v>0</v>
      </c>
      <c r="Y18" s="193">
        <f>+IF((W12+X12+Y12)&gt;0,(W12+X12+Y12),0)</f>
        <v>0</v>
      </c>
      <c r="Z18" s="193">
        <f>+IF(Z12&gt;0,Z12,0)</f>
        <v>0</v>
      </c>
      <c r="AA18" s="193">
        <f>+IF((Z12+AA12)&gt;0,(Z12+AA12),0)</f>
        <v>0</v>
      </c>
      <c r="AB18" s="193">
        <f>+IF((Z12+AA12+AB12)&gt;0,(Z12+AA12+AB12),0)</f>
        <v>0</v>
      </c>
      <c r="AC18" s="193">
        <f>SUM(Q18:AB18)</f>
        <v>0</v>
      </c>
      <c r="AD18" s="193">
        <f>+IF(AD12&gt;0,AD12,0)</f>
        <v>0</v>
      </c>
      <c r="AE18" s="193">
        <f>+IF((AD12+AE12)&gt;0,(AD12+AE12),0)</f>
        <v>0</v>
      </c>
      <c r="AF18" s="193">
        <f>+IF((AD12+AE12+AF12)&gt;0,(AD12+AE12+AF12),0)</f>
        <v>0</v>
      </c>
      <c r="AG18" s="193">
        <f>+IF(AG12&gt;0,AG12,0)</f>
        <v>0</v>
      </c>
      <c r="AH18" s="193">
        <f>+IF((AG12+AH12)&gt;0,(AG12+AH12),0)</f>
        <v>0</v>
      </c>
      <c r="AI18" s="193">
        <f>+IF((AG12+AH12+AI12)&gt;0,(AG12+AH12+AI12),0)</f>
        <v>0</v>
      </c>
      <c r="AJ18" s="193">
        <f>+IF(AJ12&gt;0,AJ12,0)</f>
        <v>0</v>
      </c>
      <c r="AK18" s="193">
        <f>+IF((AJ12+AK12)&gt;0,(AJ12+AK12),0)</f>
        <v>0</v>
      </c>
      <c r="AL18" s="193">
        <f>+IF((AJ12+AK12+AL12)&gt;0,(AJ12+AK12+AL12),0)</f>
        <v>0</v>
      </c>
      <c r="AM18" s="193">
        <f>+IF(AM12&gt;0,AM12,0)</f>
        <v>0</v>
      </c>
      <c r="AN18" s="193">
        <f>+IF((AM12+AN12)&gt;0,(AM12+AN12),0)</f>
        <v>0</v>
      </c>
      <c r="AO18" s="193">
        <f>+IF((AM12+AN12+AO12)&gt;0,(AM12+AN12+AO12),0)</f>
        <v>0</v>
      </c>
      <c r="AP18" s="193">
        <f>SUM(AD18:AO18)</f>
        <v>0</v>
      </c>
      <c r="AQ18" s="193">
        <f>+IF(AQ12&gt;0,AQ12,0)</f>
        <v>0</v>
      </c>
      <c r="AR18" s="193">
        <f>+IF((AQ12+AR12)&gt;0,(AQ12+AR12),0)</f>
        <v>0</v>
      </c>
      <c r="AS18" s="193">
        <f>+IF((AQ12+AR12+AS12)&gt;0,(AQ12+AR12+AS12),0)</f>
        <v>0</v>
      </c>
      <c r="AT18" s="193">
        <f>+IF(AT12&gt;0,AT12,0)</f>
        <v>0</v>
      </c>
      <c r="AU18" s="193">
        <f>+IF((AT12+AU12)&gt;0,(AT12+AU12),0)</f>
        <v>0</v>
      </c>
      <c r="AV18" s="193">
        <f>+IF((AT12+AU12+AV12)&gt;0,(AT12+AU12+AV12),0)</f>
        <v>0</v>
      </c>
      <c r="AW18" s="193">
        <f>+IF(AW12&gt;0,AW12,0)</f>
        <v>0</v>
      </c>
      <c r="AX18" s="193">
        <f>+IF((AW12+AX12)&gt;0,(AW12+AX12),0)</f>
        <v>0</v>
      </c>
      <c r="AY18" s="193">
        <f>+IF((AW12+AX12+AY12)&gt;0,(AW12+AX12+AY12),0)</f>
        <v>0</v>
      </c>
      <c r="AZ18" s="193">
        <f>+IF(AZ12&gt;0,AZ12,0)</f>
        <v>0</v>
      </c>
      <c r="BA18" s="193">
        <f>+IF((AZ12+BA12)&gt;0,(AZ12+BA12),0)</f>
        <v>0</v>
      </c>
      <c r="BB18" s="193">
        <f>+IF((AZ12+BA12+BB12)&gt;0,(AZ12+BA12+BB12),0)</f>
        <v>0</v>
      </c>
      <c r="BC18" s="193">
        <f>SUM(AQ18:BB18)</f>
        <v>0</v>
      </c>
      <c r="BD18" s="193">
        <f>+IF(BD12&gt;0,BD12,0)</f>
        <v>0</v>
      </c>
      <c r="BE18" s="193">
        <f>+IF((BD12+BE12)&gt;0,(BD12+BE12),0)</f>
        <v>0</v>
      </c>
      <c r="BF18" s="193">
        <f>+IF((BD12+BE12+BF12)&gt;0,(BD12+BE12+BF12),0)</f>
        <v>0</v>
      </c>
      <c r="BG18" s="193">
        <f>+IF(BG12&gt;0,BG12,0)</f>
        <v>0</v>
      </c>
      <c r="BH18" s="193">
        <f>+IF((BG12+BH12)&gt;0,(BG12+BH12),0)</f>
        <v>0</v>
      </c>
      <c r="BI18" s="193">
        <f>+IF((BG12+BH12+BI12)&gt;0,(BG12+BH12+BI12),0)</f>
        <v>0</v>
      </c>
      <c r="BJ18" s="193">
        <f>+IF(BJ12&gt;0,BJ12,0)</f>
        <v>0</v>
      </c>
      <c r="BK18" s="193">
        <f>+IF((BJ12+BK12)&gt;0,(BJ12+BK12),0)</f>
        <v>0</v>
      </c>
      <c r="BL18" s="193">
        <f>+IF((BJ12+BK12+BL12)&gt;0,(BJ12+BK12+BL12),0)</f>
        <v>0</v>
      </c>
      <c r="BM18" s="193">
        <f>+IF(BM12&gt;0,BM12,0)</f>
        <v>0</v>
      </c>
      <c r="BN18" s="193">
        <f>+IF((BM12+BN12)&gt;0,(BM12+BN12),0)</f>
        <v>0</v>
      </c>
      <c r="BO18" s="193">
        <f>+IF((BM12+BN12+BO12)&gt;0,(BM12+BN12+BO12),0)</f>
        <v>0</v>
      </c>
      <c r="BP18" s="193">
        <f>SUM(BD18:BO18)</f>
        <v>0</v>
      </c>
    </row>
    <row r="20" spans="2:68" ht="15" customHeight="1" x14ac:dyDescent="0.25">
      <c r="B20" s="194" t="s">
        <v>164</v>
      </c>
      <c r="C20" s="195"/>
      <c r="D20" s="221"/>
      <c r="E20" s="221"/>
      <c r="F20" s="221"/>
      <c r="G20" s="221"/>
      <c r="H20" s="221"/>
      <c r="I20" s="221"/>
      <c r="J20" s="221"/>
      <c r="K20" s="221"/>
      <c r="L20" s="221"/>
      <c r="M20" s="221"/>
      <c r="N20" s="221"/>
      <c r="O20" s="221"/>
      <c r="P20" s="213"/>
      <c r="Q20" s="221"/>
      <c r="R20" s="221"/>
      <c r="S20" s="221"/>
      <c r="T20" s="221"/>
      <c r="U20" s="221"/>
      <c r="V20" s="221"/>
      <c r="W20" s="221"/>
      <c r="X20" s="221"/>
      <c r="Y20" s="221"/>
      <c r="Z20" s="221"/>
      <c r="AA20" s="221"/>
      <c r="AB20" s="221"/>
      <c r="AC20" s="213"/>
      <c r="AD20" s="221"/>
      <c r="AE20" s="221"/>
      <c r="AF20" s="221"/>
      <c r="AG20" s="221"/>
      <c r="AH20" s="221"/>
      <c r="AI20" s="221"/>
      <c r="AJ20" s="221"/>
      <c r="AK20" s="221"/>
      <c r="AL20" s="221"/>
      <c r="AM20" s="221"/>
      <c r="AN20" s="221"/>
      <c r="AO20" s="221"/>
      <c r="AP20" s="213"/>
      <c r="AQ20" s="221"/>
      <c r="AR20" s="221"/>
      <c r="AS20" s="221"/>
      <c r="AT20" s="221"/>
      <c r="AU20" s="221"/>
      <c r="AV20" s="221"/>
      <c r="AW20" s="221"/>
      <c r="AX20" s="221"/>
      <c r="AY20" s="221"/>
      <c r="AZ20" s="221"/>
      <c r="BA20" s="221"/>
      <c r="BB20" s="221"/>
      <c r="BC20" s="213"/>
      <c r="BD20" s="221"/>
      <c r="BE20" s="221"/>
      <c r="BF20" s="221"/>
      <c r="BG20" s="221"/>
      <c r="BH20" s="221"/>
      <c r="BI20" s="221"/>
      <c r="BJ20" s="221"/>
      <c r="BK20" s="221"/>
      <c r="BL20" s="221"/>
      <c r="BM20" s="221"/>
      <c r="BN20" s="221"/>
      <c r="BO20" s="221"/>
      <c r="BP20" s="214"/>
    </row>
    <row r="21" spans="2:68" ht="15" customHeight="1" x14ac:dyDescent="0.25">
      <c r="C21" s="79"/>
    </row>
    <row r="22" spans="2:68" s="45" customFormat="1" ht="15" customHeight="1" x14ac:dyDescent="0.25">
      <c r="B22" s="37" t="str">
        <f>B20</f>
        <v>BTW ontvangen op bedrijfsopbrengsten</v>
      </c>
      <c r="C22" s="142"/>
      <c r="D22" s="193">
        <f>+D28-D24</f>
        <v>0</v>
      </c>
      <c r="E22" s="193">
        <f t="shared" ref="E22:O22" si="20">+E28-E24</f>
        <v>0</v>
      </c>
      <c r="F22" s="193">
        <f t="shared" si="20"/>
        <v>0</v>
      </c>
      <c r="G22" s="193">
        <f t="shared" si="20"/>
        <v>0</v>
      </c>
      <c r="H22" s="193">
        <f t="shared" si="20"/>
        <v>0</v>
      </c>
      <c r="I22" s="193">
        <f t="shared" si="20"/>
        <v>0</v>
      </c>
      <c r="J22" s="193">
        <f t="shared" si="20"/>
        <v>0</v>
      </c>
      <c r="K22" s="193">
        <f t="shared" si="20"/>
        <v>0</v>
      </c>
      <c r="L22" s="193">
        <f t="shared" si="20"/>
        <v>0</v>
      </c>
      <c r="M22" s="193">
        <f t="shared" si="20"/>
        <v>0</v>
      </c>
      <c r="N22" s="193">
        <f t="shared" si="20"/>
        <v>0</v>
      </c>
      <c r="O22" s="193">
        <f t="shared" si="20"/>
        <v>0</v>
      </c>
      <c r="P22" s="193">
        <f>SUM(D22:O22)</f>
        <v>0</v>
      </c>
      <c r="Q22" s="193">
        <f t="shared" ref="Q22:AB22" si="21">+Q28-Q24</f>
        <v>0</v>
      </c>
      <c r="R22" s="193">
        <f t="shared" si="21"/>
        <v>0</v>
      </c>
      <c r="S22" s="193">
        <f t="shared" si="21"/>
        <v>0</v>
      </c>
      <c r="T22" s="193">
        <f t="shared" si="21"/>
        <v>0</v>
      </c>
      <c r="U22" s="193">
        <f t="shared" si="21"/>
        <v>0</v>
      </c>
      <c r="V22" s="193">
        <f t="shared" si="21"/>
        <v>0</v>
      </c>
      <c r="W22" s="193">
        <f t="shared" si="21"/>
        <v>0</v>
      </c>
      <c r="X22" s="193">
        <f t="shared" si="21"/>
        <v>0</v>
      </c>
      <c r="Y22" s="193">
        <f t="shared" si="21"/>
        <v>0</v>
      </c>
      <c r="Z22" s="193">
        <f t="shared" si="21"/>
        <v>0</v>
      </c>
      <c r="AA22" s="193">
        <f t="shared" si="21"/>
        <v>0</v>
      </c>
      <c r="AB22" s="193">
        <f t="shared" si="21"/>
        <v>0</v>
      </c>
      <c r="AC22" s="193">
        <f>SUM(Q22:AB22)</f>
        <v>0</v>
      </c>
      <c r="AD22" s="193">
        <f t="shared" ref="AD22:AO22" si="22">+AD28-AD24</f>
        <v>0</v>
      </c>
      <c r="AE22" s="193">
        <f t="shared" si="22"/>
        <v>0</v>
      </c>
      <c r="AF22" s="193">
        <f t="shared" si="22"/>
        <v>0</v>
      </c>
      <c r="AG22" s="193">
        <f t="shared" si="22"/>
        <v>0</v>
      </c>
      <c r="AH22" s="193">
        <f t="shared" si="22"/>
        <v>0</v>
      </c>
      <c r="AI22" s="193">
        <f t="shared" si="22"/>
        <v>0</v>
      </c>
      <c r="AJ22" s="193">
        <f t="shared" si="22"/>
        <v>0</v>
      </c>
      <c r="AK22" s="193">
        <f t="shared" si="22"/>
        <v>0</v>
      </c>
      <c r="AL22" s="193">
        <f t="shared" si="22"/>
        <v>0</v>
      </c>
      <c r="AM22" s="193">
        <f t="shared" si="22"/>
        <v>0</v>
      </c>
      <c r="AN22" s="193">
        <f t="shared" si="22"/>
        <v>0</v>
      </c>
      <c r="AO22" s="193">
        <f t="shared" si="22"/>
        <v>0</v>
      </c>
      <c r="AP22" s="193">
        <f>SUM(AD22:AO22)</f>
        <v>0</v>
      </c>
      <c r="AQ22" s="193">
        <f t="shared" ref="AQ22:BB22" si="23">+AQ28-AQ24</f>
        <v>0</v>
      </c>
      <c r="AR22" s="193">
        <f t="shared" si="23"/>
        <v>0</v>
      </c>
      <c r="AS22" s="193">
        <f t="shared" si="23"/>
        <v>0</v>
      </c>
      <c r="AT22" s="193">
        <f t="shared" si="23"/>
        <v>0</v>
      </c>
      <c r="AU22" s="193">
        <f t="shared" si="23"/>
        <v>0</v>
      </c>
      <c r="AV22" s="193">
        <f t="shared" si="23"/>
        <v>0</v>
      </c>
      <c r="AW22" s="193">
        <f t="shared" si="23"/>
        <v>0</v>
      </c>
      <c r="AX22" s="193">
        <f t="shared" si="23"/>
        <v>0</v>
      </c>
      <c r="AY22" s="193">
        <f t="shared" si="23"/>
        <v>0</v>
      </c>
      <c r="AZ22" s="193">
        <f t="shared" si="23"/>
        <v>0</v>
      </c>
      <c r="BA22" s="193">
        <f t="shared" si="23"/>
        <v>0</v>
      </c>
      <c r="BB22" s="193">
        <f t="shared" si="23"/>
        <v>0</v>
      </c>
      <c r="BC22" s="193">
        <f>SUM(AQ22:BB22)</f>
        <v>0</v>
      </c>
      <c r="BD22" s="193">
        <f t="shared" ref="BD22:BO22" si="24">+BD28-BD24</f>
        <v>0</v>
      </c>
      <c r="BE22" s="193">
        <f t="shared" si="24"/>
        <v>0</v>
      </c>
      <c r="BF22" s="193">
        <f t="shared" si="24"/>
        <v>0</v>
      </c>
      <c r="BG22" s="193">
        <f t="shared" si="24"/>
        <v>0</v>
      </c>
      <c r="BH22" s="193">
        <f t="shared" si="24"/>
        <v>0</v>
      </c>
      <c r="BI22" s="193">
        <f t="shared" si="24"/>
        <v>0</v>
      </c>
      <c r="BJ22" s="193">
        <f t="shared" si="24"/>
        <v>0</v>
      </c>
      <c r="BK22" s="193">
        <f t="shared" si="24"/>
        <v>0</v>
      </c>
      <c r="BL22" s="193">
        <f t="shared" si="24"/>
        <v>0</v>
      </c>
      <c r="BM22" s="193">
        <f t="shared" si="24"/>
        <v>0</v>
      </c>
      <c r="BN22" s="193">
        <f t="shared" si="24"/>
        <v>0</v>
      </c>
      <c r="BO22" s="193">
        <f t="shared" si="24"/>
        <v>0</v>
      </c>
      <c r="BP22" s="193">
        <f>SUM(BD22:BO22)</f>
        <v>0</v>
      </c>
    </row>
    <row r="24" spans="2:68" s="45" customFormat="1" ht="15" customHeight="1" x14ac:dyDescent="0.25">
      <c r="B24" s="200" t="s">
        <v>144</v>
      </c>
      <c r="D24" s="193">
        <f>SUM(D25:D26)</f>
        <v>0</v>
      </c>
      <c r="E24" s="193">
        <f t="shared" ref="E24:O24" si="25">SUM(E25:E26)</f>
        <v>0</v>
      </c>
      <c r="F24" s="193">
        <f t="shared" si="25"/>
        <v>0</v>
      </c>
      <c r="G24" s="193">
        <f t="shared" si="25"/>
        <v>0</v>
      </c>
      <c r="H24" s="193">
        <f t="shared" si="25"/>
        <v>0</v>
      </c>
      <c r="I24" s="193">
        <f t="shared" si="25"/>
        <v>0</v>
      </c>
      <c r="J24" s="193">
        <f t="shared" si="25"/>
        <v>0</v>
      </c>
      <c r="K24" s="193">
        <f t="shared" si="25"/>
        <v>0</v>
      </c>
      <c r="L24" s="193">
        <f t="shared" si="25"/>
        <v>0</v>
      </c>
      <c r="M24" s="193">
        <f t="shared" si="25"/>
        <v>0</v>
      </c>
      <c r="N24" s="193">
        <f t="shared" si="25"/>
        <v>0</v>
      </c>
      <c r="O24" s="193">
        <f t="shared" si="25"/>
        <v>0</v>
      </c>
      <c r="P24" s="193">
        <f>SUM(D24:O24)</f>
        <v>0</v>
      </c>
      <c r="Q24" s="193">
        <f t="shared" ref="Q24:AB24" si="26">SUM(Q25:Q26)</f>
        <v>0</v>
      </c>
      <c r="R24" s="193">
        <f t="shared" si="26"/>
        <v>0</v>
      </c>
      <c r="S24" s="193">
        <f t="shared" si="26"/>
        <v>0</v>
      </c>
      <c r="T24" s="193">
        <f t="shared" si="26"/>
        <v>0</v>
      </c>
      <c r="U24" s="193">
        <f t="shared" si="26"/>
        <v>0</v>
      </c>
      <c r="V24" s="193">
        <f t="shared" si="26"/>
        <v>0</v>
      </c>
      <c r="W24" s="193">
        <f t="shared" si="26"/>
        <v>0</v>
      </c>
      <c r="X24" s="193">
        <f t="shared" si="26"/>
        <v>0</v>
      </c>
      <c r="Y24" s="193">
        <f t="shared" si="26"/>
        <v>0</v>
      </c>
      <c r="Z24" s="193">
        <f t="shared" si="26"/>
        <v>0</v>
      </c>
      <c r="AA24" s="193">
        <f t="shared" si="26"/>
        <v>0</v>
      </c>
      <c r="AB24" s="193">
        <f t="shared" si="26"/>
        <v>0</v>
      </c>
      <c r="AC24" s="193">
        <f>SUM(Q24:AB24)</f>
        <v>0</v>
      </c>
      <c r="AD24" s="193">
        <f t="shared" ref="AD24:AO24" si="27">SUM(AD25:AD26)</f>
        <v>0</v>
      </c>
      <c r="AE24" s="193">
        <f t="shared" si="27"/>
        <v>0</v>
      </c>
      <c r="AF24" s="193">
        <f t="shared" si="27"/>
        <v>0</v>
      </c>
      <c r="AG24" s="193">
        <f t="shared" si="27"/>
        <v>0</v>
      </c>
      <c r="AH24" s="193">
        <f t="shared" si="27"/>
        <v>0</v>
      </c>
      <c r="AI24" s="193">
        <f t="shared" si="27"/>
        <v>0</v>
      </c>
      <c r="AJ24" s="193">
        <f t="shared" si="27"/>
        <v>0</v>
      </c>
      <c r="AK24" s="193">
        <f t="shared" si="27"/>
        <v>0</v>
      </c>
      <c r="AL24" s="193">
        <f t="shared" si="27"/>
        <v>0</v>
      </c>
      <c r="AM24" s="193">
        <f t="shared" si="27"/>
        <v>0</v>
      </c>
      <c r="AN24" s="193">
        <f t="shared" si="27"/>
        <v>0</v>
      </c>
      <c r="AO24" s="193">
        <f t="shared" si="27"/>
        <v>0</v>
      </c>
      <c r="AP24" s="193">
        <f>SUM(AD24:AO24)</f>
        <v>0</v>
      </c>
      <c r="AQ24" s="193">
        <f t="shared" ref="AQ24:BB24" si="28">SUM(AQ25:AQ26)</f>
        <v>0</v>
      </c>
      <c r="AR24" s="193">
        <f t="shared" si="28"/>
        <v>0</v>
      </c>
      <c r="AS24" s="193">
        <f t="shared" si="28"/>
        <v>0</v>
      </c>
      <c r="AT24" s="193">
        <f t="shared" si="28"/>
        <v>0</v>
      </c>
      <c r="AU24" s="193">
        <f t="shared" si="28"/>
        <v>0</v>
      </c>
      <c r="AV24" s="193">
        <f t="shared" si="28"/>
        <v>0</v>
      </c>
      <c r="AW24" s="193">
        <f t="shared" si="28"/>
        <v>0</v>
      </c>
      <c r="AX24" s="193">
        <f t="shared" si="28"/>
        <v>0</v>
      </c>
      <c r="AY24" s="193">
        <f t="shared" si="28"/>
        <v>0</v>
      </c>
      <c r="AZ24" s="193">
        <f t="shared" si="28"/>
        <v>0</v>
      </c>
      <c r="BA24" s="193">
        <f t="shared" si="28"/>
        <v>0</v>
      </c>
      <c r="BB24" s="193">
        <f t="shared" si="28"/>
        <v>0</v>
      </c>
      <c r="BC24" s="193">
        <f>SUM(AQ24:BB24)</f>
        <v>0</v>
      </c>
      <c r="BD24" s="193">
        <f t="shared" ref="BD24:BO24" si="29">SUM(BD25:BD26)</f>
        <v>0</v>
      </c>
      <c r="BE24" s="193">
        <f t="shared" si="29"/>
        <v>0</v>
      </c>
      <c r="BF24" s="193">
        <f t="shared" si="29"/>
        <v>0</v>
      </c>
      <c r="BG24" s="193">
        <f t="shared" si="29"/>
        <v>0</v>
      </c>
      <c r="BH24" s="193">
        <f t="shared" si="29"/>
        <v>0</v>
      </c>
      <c r="BI24" s="193">
        <f t="shared" si="29"/>
        <v>0</v>
      </c>
      <c r="BJ24" s="193">
        <f t="shared" si="29"/>
        <v>0</v>
      </c>
      <c r="BK24" s="193">
        <f t="shared" si="29"/>
        <v>0</v>
      </c>
      <c r="BL24" s="193">
        <f t="shared" si="29"/>
        <v>0</v>
      </c>
      <c r="BM24" s="193">
        <f t="shared" si="29"/>
        <v>0</v>
      </c>
      <c r="BN24" s="193">
        <f t="shared" si="29"/>
        <v>0</v>
      </c>
      <c r="BO24" s="193">
        <f t="shared" si="29"/>
        <v>0</v>
      </c>
      <c r="BP24" s="193">
        <f>SUM(BD24:BO24)</f>
        <v>0</v>
      </c>
    </row>
    <row r="25" spans="2:68" ht="15" customHeight="1" x14ac:dyDescent="0.25">
      <c r="B25" s="1" t="str">
        <f>B32</f>
        <v>Omzet excl. BTW</v>
      </c>
      <c r="D25" s="184">
        <f>D32</f>
        <v>0</v>
      </c>
      <c r="E25" s="184">
        <f t="shared" ref="E25:O25" si="30">E32</f>
        <v>0</v>
      </c>
      <c r="F25" s="184">
        <f t="shared" si="30"/>
        <v>0</v>
      </c>
      <c r="G25" s="184">
        <f t="shared" si="30"/>
        <v>0</v>
      </c>
      <c r="H25" s="184">
        <f t="shared" si="30"/>
        <v>0</v>
      </c>
      <c r="I25" s="184">
        <f t="shared" si="30"/>
        <v>0</v>
      </c>
      <c r="J25" s="184">
        <f t="shared" si="30"/>
        <v>0</v>
      </c>
      <c r="K25" s="184">
        <f t="shared" si="30"/>
        <v>0</v>
      </c>
      <c r="L25" s="184">
        <f t="shared" si="30"/>
        <v>0</v>
      </c>
      <c r="M25" s="184">
        <f t="shared" si="30"/>
        <v>0</v>
      </c>
      <c r="N25" s="184">
        <f t="shared" si="30"/>
        <v>0</v>
      </c>
      <c r="O25" s="184">
        <f t="shared" si="30"/>
        <v>0</v>
      </c>
      <c r="P25" s="193">
        <f>SUM(D25:O25)</f>
        <v>0</v>
      </c>
      <c r="Q25" s="184">
        <f t="shared" ref="Q25:AB25" si="31">Q32</f>
        <v>0</v>
      </c>
      <c r="R25" s="184">
        <f t="shared" si="31"/>
        <v>0</v>
      </c>
      <c r="S25" s="184">
        <f t="shared" si="31"/>
        <v>0</v>
      </c>
      <c r="T25" s="184">
        <f t="shared" si="31"/>
        <v>0</v>
      </c>
      <c r="U25" s="184">
        <f t="shared" si="31"/>
        <v>0</v>
      </c>
      <c r="V25" s="184">
        <f t="shared" si="31"/>
        <v>0</v>
      </c>
      <c r="W25" s="184">
        <f t="shared" si="31"/>
        <v>0</v>
      </c>
      <c r="X25" s="184">
        <f t="shared" si="31"/>
        <v>0</v>
      </c>
      <c r="Y25" s="184">
        <f t="shared" si="31"/>
        <v>0</v>
      </c>
      <c r="Z25" s="184">
        <f t="shared" si="31"/>
        <v>0</v>
      </c>
      <c r="AA25" s="184">
        <f t="shared" si="31"/>
        <v>0</v>
      </c>
      <c r="AB25" s="184">
        <f t="shared" si="31"/>
        <v>0</v>
      </c>
      <c r="AC25" s="193">
        <f>SUM(Q25:AB25)</f>
        <v>0</v>
      </c>
      <c r="AD25" s="184">
        <f t="shared" ref="AD25:AO25" si="32">AD32</f>
        <v>0</v>
      </c>
      <c r="AE25" s="184">
        <f t="shared" si="32"/>
        <v>0</v>
      </c>
      <c r="AF25" s="184">
        <f t="shared" si="32"/>
        <v>0</v>
      </c>
      <c r="AG25" s="184">
        <f t="shared" si="32"/>
        <v>0</v>
      </c>
      <c r="AH25" s="184">
        <f t="shared" si="32"/>
        <v>0</v>
      </c>
      <c r="AI25" s="184">
        <f t="shared" si="32"/>
        <v>0</v>
      </c>
      <c r="AJ25" s="184">
        <f t="shared" si="32"/>
        <v>0</v>
      </c>
      <c r="AK25" s="184">
        <f t="shared" si="32"/>
        <v>0</v>
      </c>
      <c r="AL25" s="184">
        <f t="shared" si="32"/>
        <v>0</v>
      </c>
      <c r="AM25" s="184">
        <f t="shared" si="32"/>
        <v>0</v>
      </c>
      <c r="AN25" s="184">
        <f t="shared" si="32"/>
        <v>0</v>
      </c>
      <c r="AO25" s="184">
        <f t="shared" si="32"/>
        <v>0</v>
      </c>
      <c r="AP25" s="193">
        <f>SUM(AD25:AO25)</f>
        <v>0</v>
      </c>
      <c r="AQ25" s="184">
        <f t="shared" ref="AQ25:BB25" si="33">AQ32</f>
        <v>0</v>
      </c>
      <c r="AR25" s="184">
        <f t="shared" si="33"/>
        <v>0</v>
      </c>
      <c r="AS25" s="184">
        <f t="shared" si="33"/>
        <v>0</v>
      </c>
      <c r="AT25" s="184">
        <f t="shared" si="33"/>
        <v>0</v>
      </c>
      <c r="AU25" s="184">
        <f t="shared" si="33"/>
        <v>0</v>
      </c>
      <c r="AV25" s="184">
        <f t="shared" si="33"/>
        <v>0</v>
      </c>
      <c r="AW25" s="184">
        <f t="shared" si="33"/>
        <v>0</v>
      </c>
      <c r="AX25" s="184">
        <f t="shared" si="33"/>
        <v>0</v>
      </c>
      <c r="AY25" s="184">
        <f t="shared" si="33"/>
        <v>0</v>
      </c>
      <c r="AZ25" s="184">
        <f t="shared" si="33"/>
        <v>0</v>
      </c>
      <c r="BA25" s="184">
        <f t="shared" si="33"/>
        <v>0</v>
      </c>
      <c r="BB25" s="184">
        <f t="shared" si="33"/>
        <v>0</v>
      </c>
      <c r="BC25" s="193">
        <f>SUM(AQ25:BB25)</f>
        <v>0</v>
      </c>
      <c r="BD25" s="184">
        <f t="shared" ref="BD25:BO25" si="34">BD32</f>
        <v>0</v>
      </c>
      <c r="BE25" s="184">
        <f t="shared" si="34"/>
        <v>0</v>
      </c>
      <c r="BF25" s="184">
        <f t="shared" si="34"/>
        <v>0</v>
      </c>
      <c r="BG25" s="184">
        <f t="shared" si="34"/>
        <v>0</v>
      </c>
      <c r="BH25" s="184">
        <f t="shared" si="34"/>
        <v>0</v>
      </c>
      <c r="BI25" s="184">
        <f t="shared" si="34"/>
        <v>0</v>
      </c>
      <c r="BJ25" s="184">
        <f t="shared" si="34"/>
        <v>0</v>
      </c>
      <c r="BK25" s="184">
        <f t="shared" si="34"/>
        <v>0</v>
      </c>
      <c r="BL25" s="184">
        <f t="shared" si="34"/>
        <v>0</v>
      </c>
      <c r="BM25" s="184">
        <f t="shared" si="34"/>
        <v>0</v>
      </c>
      <c r="BN25" s="184">
        <f t="shared" si="34"/>
        <v>0</v>
      </c>
      <c r="BO25" s="184">
        <f t="shared" si="34"/>
        <v>0</v>
      </c>
      <c r="BP25" s="193">
        <f>SUM(BD25:BO25)</f>
        <v>0</v>
      </c>
    </row>
    <row r="26" spans="2:68" ht="15" customHeight="1" x14ac:dyDescent="0.25">
      <c r="B26" s="1" t="str">
        <f>B48</f>
        <v>Andere bedrijfsopbrengsten excl. BTW</v>
      </c>
      <c r="D26" s="184">
        <f>D48</f>
        <v>0</v>
      </c>
      <c r="E26" s="184">
        <f t="shared" ref="E26:O26" si="35">E48</f>
        <v>0</v>
      </c>
      <c r="F26" s="184">
        <f t="shared" si="35"/>
        <v>0</v>
      </c>
      <c r="G26" s="184">
        <f t="shared" si="35"/>
        <v>0</v>
      </c>
      <c r="H26" s="184">
        <f t="shared" si="35"/>
        <v>0</v>
      </c>
      <c r="I26" s="184">
        <f t="shared" si="35"/>
        <v>0</v>
      </c>
      <c r="J26" s="184">
        <f t="shared" si="35"/>
        <v>0</v>
      </c>
      <c r="K26" s="184">
        <f t="shared" si="35"/>
        <v>0</v>
      </c>
      <c r="L26" s="184">
        <f t="shared" si="35"/>
        <v>0</v>
      </c>
      <c r="M26" s="184">
        <f t="shared" si="35"/>
        <v>0</v>
      </c>
      <c r="N26" s="184">
        <f t="shared" si="35"/>
        <v>0</v>
      </c>
      <c r="O26" s="184">
        <f t="shared" si="35"/>
        <v>0</v>
      </c>
      <c r="P26" s="193">
        <f>SUM(D26:O26)</f>
        <v>0</v>
      </c>
      <c r="Q26" s="184">
        <f t="shared" ref="Q26:AB26" si="36">Q48</f>
        <v>0</v>
      </c>
      <c r="R26" s="184">
        <f t="shared" si="36"/>
        <v>0</v>
      </c>
      <c r="S26" s="184">
        <f t="shared" si="36"/>
        <v>0</v>
      </c>
      <c r="T26" s="184">
        <f t="shared" si="36"/>
        <v>0</v>
      </c>
      <c r="U26" s="184">
        <f t="shared" si="36"/>
        <v>0</v>
      </c>
      <c r="V26" s="184">
        <f t="shared" si="36"/>
        <v>0</v>
      </c>
      <c r="W26" s="184">
        <f t="shared" si="36"/>
        <v>0</v>
      </c>
      <c r="X26" s="184">
        <f t="shared" si="36"/>
        <v>0</v>
      </c>
      <c r="Y26" s="184">
        <f t="shared" si="36"/>
        <v>0</v>
      </c>
      <c r="Z26" s="184">
        <f t="shared" si="36"/>
        <v>0</v>
      </c>
      <c r="AA26" s="184">
        <f t="shared" si="36"/>
        <v>0</v>
      </c>
      <c r="AB26" s="184">
        <f t="shared" si="36"/>
        <v>0</v>
      </c>
      <c r="AC26" s="193">
        <f>SUM(Q26:AB26)</f>
        <v>0</v>
      </c>
      <c r="AD26" s="184">
        <f t="shared" ref="AD26:AO26" si="37">AD48</f>
        <v>0</v>
      </c>
      <c r="AE26" s="184">
        <f t="shared" si="37"/>
        <v>0</v>
      </c>
      <c r="AF26" s="184">
        <f t="shared" si="37"/>
        <v>0</v>
      </c>
      <c r="AG26" s="184">
        <f t="shared" si="37"/>
        <v>0</v>
      </c>
      <c r="AH26" s="184">
        <f t="shared" si="37"/>
        <v>0</v>
      </c>
      <c r="AI26" s="184">
        <f t="shared" si="37"/>
        <v>0</v>
      </c>
      <c r="AJ26" s="184">
        <f t="shared" si="37"/>
        <v>0</v>
      </c>
      <c r="AK26" s="184">
        <f t="shared" si="37"/>
        <v>0</v>
      </c>
      <c r="AL26" s="184">
        <f t="shared" si="37"/>
        <v>0</v>
      </c>
      <c r="AM26" s="184">
        <f t="shared" si="37"/>
        <v>0</v>
      </c>
      <c r="AN26" s="184">
        <f t="shared" si="37"/>
        <v>0</v>
      </c>
      <c r="AO26" s="184">
        <f t="shared" si="37"/>
        <v>0</v>
      </c>
      <c r="AP26" s="193">
        <f>SUM(AD26:AO26)</f>
        <v>0</v>
      </c>
      <c r="AQ26" s="184">
        <f t="shared" ref="AQ26:BB26" si="38">AQ48</f>
        <v>0</v>
      </c>
      <c r="AR26" s="184">
        <f t="shared" si="38"/>
        <v>0</v>
      </c>
      <c r="AS26" s="184">
        <f t="shared" si="38"/>
        <v>0</v>
      </c>
      <c r="AT26" s="184">
        <f t="shared" si="38"/>
        <v>0</v>
      </c>
      <c r="AU26" s="184">
        <f t="shared" si="38"/>
        <v>0</v>
      </c>
      <c r="AV26" s="184">
        <f t="shared" si="38"/>
        <v>0</v>
      </c>
      <c r="AW26" s="184">
        <f t="shared" si="38"/>
        <v>0</v>
      </c>
      <c r="AX26" s="184">
        <f t="shared" si="38"/>
        <v>0</v>
      </c>
      <c r="AY26" s="184">
        <f t="shared" si="38"/>
        <v>0</v>
      </c>
      <c r="AZ26" s="184">
        <f t="shared" si="38"/>
        <v>0</v>
      </c>
      <c r="BA26" s="184">
        <f t="shared" si="38"/>
        <v>0</v>
      </c>
      <c r="BB26" s="184">
        <f t="shared" si="38"/>
        <v>0</v>
      </c>
      <c r="BC26" s="193">
        <f>SUM(AQ26:BB26)</f>
        <v>0</v>
      </c>
      <c r="BD26" s="184">
        <f t="shared" ref="BD26:BO26" si="39">BD48</f>
        <v>0</v>
      </c>
      <c r="BE26" s="184">
        <f t="shared" si="39"/>
        <v>0</v>
      </c>
      <c r="BF26" s="184">
        <f t="shared" si="39"/>
        <v>0</v>
      </c>
      <c r="BG26" s="184">
        <f t="shared" si="39"/>
        <v>0</v>
      </c>
      <c r="BH26" s="184">
        <f t="shared" si="39"/>
        <v>0</v>
      </c>
      <c r="BI26" s="184">
        <f t="shared" si="39"/>
        <v>0</v>
      </c>
      <c r="BJ26" s="184">
        <f t="shared" si="39"/>
        <v>0</v>
      </c>
      <c r="BK26" s="184">
        <f t="shared" si="39"/>
        <v>0</v>
      </c>
      <c r="BL26" s="184">
        <f t="shared" si="39"/>
        <v>0</v>
      </c>
      <c r="BM26" s="184">
        <f t="shared" si="39"/>
        <v>0</v>
      </c>
      <c r="BN26" s="184">
        <f t="shared" si="39"/>
        <v>0</v>
      </c>
      <c r="BO26" s="184">
        <f t="shared" si="39"/>
        <v>0</v>
      </c>
      <c r="BP26" s="193">
        <f>SUM(BD26:BO26)</f>
        <v>0</v>
      </c>
    </row>
    <row r="27" spans="2:68" ht="15" customHeight="1" x14ac:dyDescent="0.25">
      <c r="B27" s="127"/>
    </row>
    <row r="28" spans="2:68" s="45" customFormat="1" ht="15" customHeight="1" x14ac:dyDescent="0.25">
      <c r="B28" s="200" t="s">
        <v>145</v>
      </c>
      <c r="D28" s="193">
        <f>SUM(D29:D30)</f>
        <v>0</v>
      </c>
      <c r="E28" s="193">
        <f t="shared" ref="E28:O28" si="40">SUM(E29:E30)</f>
        <v>0</v>
      </c>
      <c r="F28" s="193">
        <f t="shared" si="40"/>
        <v>0</v>
      </c>
      <c r="G28" s="193">
        <f t="shared" si="40"/>
        <v>0</v>
      </c>
      <c r="H28" s="193">
        <f t="shared" si="40"/>
        <v>0</v>
      </c>
      <c r="I28" s="193">
        <f t="shared" si="40"/>
        <v>0</v>
      </c>
      <c r="J28" s="193">
        <f t="shared" si="40"/>
        <v>0</v>
      </c>
      <c r="K28" s="193">
        <f t="shared" si="40"/>
        <v>0</v>
      </c>
      <c r="L28" s="193">
        <f t="shared" si="40"/>
        <v>0</v>
      </c>
      <c r="M28" s="193">
        <f t="shared" si="40"/>
        <v>0</v>
      </c>
      <c r="N28" s="193">
        <f t="shared" si="40"/>
        <v>0</v>
      </c>
      <c r="O28" s="193">
        <f t="shared" si="40"/>
        <v>0</v>
      </c>
      <c r="P28" s="193">
        <f>SUM(D28:O28)</f>
        <v>0</v>
      </c>
      <c r="Q28" s="193">
        <f t="shared" ref="Q28:AB28" si="41">SUM(Q29:Q30)</f>
        <v>0</v>
      </c>
      <c r="R28" s="193">
        <f t="shared" si="41"/>
        <v>0</v>
      </c>
      <c r="S28" s="193">
        <f t="shared" si="41"/>
        <v>0</v>
      </c>
      <c r="T28" s="193">
        <f t="shared" si="41"/>
        <v>0</v>
      </c>
      <c r="U28" s="193">
        <f t="shared" si="41"/>
        <v>0</v>
      </c>
      <c r="V28" s="193">
        <f t="shared" si="41"/>
        <v>0</v>
      </c>
      <c r="W28" s="193">
        <f t="shared" si="41"/>
        <v>0</v>
      </c>
      <c r="X28" s="193">
        <f t="shared" si="41"/>
        <v>0</v>
      </c>
      <c r="Y28" s="193">
        <f t="shared" si="41"/>
        <v>0</v>
      </c>
      <c r="Z28" s="193">
        <f t="shared" si="41"/>
        <v>0</v>
      </c>
      <c r="AA28" s="193">
        <f t="shared" si="41"/>
        <v>0</v>
      </c>
      <c r="AB28" s="193">
        <f t="shared" si="41"/>
        <v>0</v>
      </c>
      <c r="AC28" s="193">
        <f>SUM(Q28:AB28)</f>
        <v>0</v>
      </c>
      <c r="AD28" s="193">
        <f t="shared" ref="AD28:AO28" si="42">SUM(AD29:AD30)</f>
        <v>0</v>
      </c>
      <c r="AE28" s="193">
        <f t="shared" si="42"/>
        <v>0</v>
      </c>
      <c r="AF28" s="193">
        <f t="shared" si="42"/>
        <v>0</v>
      </c>
      <c r="AG28" s="193">
        <f t="shared" si="42"/>
        <v>0</v>
      </c>
      <c r="AH28" s="193">
        <f t="shared" si="42"/>
        <v>0</v>
      </c>
      <c r="AI28" s="193">
        <f t="shared" si="42"/>
        <v>0</v>
      </c>
      <c r="AJ28" s="193">
        <f t="shared" si="42"/>
        <v>0</v>
      </c>
      <c r="AK28" s="193">
        <f t="shared" si="42"/>
        <v>0</v>
      </c>
      <c r="AL28" s="193">
        <f t="shared" si="42"/>
        <v>0</v>
      </c>
      <c r="AM28" s="193">
        <f t="shared" si="42"/>
        <v>0</v>
      </c>
      <c r="AN28" s="193">
        <f t="shared" si="42"/>
        <v>0</v>
      </c>
      <c r="AO28" s="193">
        <f t="shared" si="42"/>
        <v>0</v>
      </c>
      <c r="AP28" s="193">
        <f>SUM(AD28:AO28)</f>
        <v>0</v>
      </c>
      <c r="AQ28" s="193">
        <f t="shared" ref="AQ28:BB28" si="43">SUM(AQ29:AQ30)</f>
        <v>0</v>
      </c>
      <c r="AR28" s="193">
        <f t="shared" si="43"/>
        <v>0</v>
      </c>
      <c r="AS28" s="193">
        <f t="shared" si="43"/>
        <v>0</v>
      </c>
      <c r="AT28" s="193">
        <f t="shared" si="43"/>
        <v>0</v>
      </c>
      <c r="AU28" s="193">
        <f t="shared" si="43"/>
        <v>0</v>
      </c>
      <c r="AV28" s="193">
        <f t="shared" si="43"/>
        <v>0</v>
      </c>
      <c r="AW28" s="193">
        <f t="shared" si="43"/>
        <v>0</v>
      </c>
      <c r="AX28" s="193">
        <f t="shared" si="43"/>
        <v>0</v>
      </c>
      <c r="AY28" s="193">
        <f t="shared" si="43"/>
        <v>0</v>
      </c>
      <c r="AZ28" s="193">
        <f t="shared" si="43"/>
        <v>0</v>
      </c>
      <c r="BA28" s="193">
        <f t="shared" si="43"/>
        <v>0</v>
      </c>
      <c r="BB28" s="193">
        <f t="shared" si="43"/>
        <v>0</v>
      </c>
      <c r="BC28" s="193">
        <f>SUM(AQ28:BB28)</f>
        <v>0</v>
      </c>
      <c r="BD28" s="193">
        <f t="shared" ref="BD28:BO28" si="44">SUM(BD29:BD30)</f>
        <v>0</v>
      </c>
      <c r="BE28" s="193">
        <f t="shared" si="44"/>
        <v>0</v>
      </c>
      <c r="BF28" s="193">
        <f t="shared" si="44"/>
        <v>0</v>
      </c>
      <c r="BG28" s="193">
        <f t="shared" si="44"/>
        <v>0</v>
      </c>
      <c r="BH28" s="193">
        <f t="shared" si="44"/>
        <v>0</v>
      </c>
      <c r="BI28" s="193">
        <f t="shared" si="44"/>
        <v>0</v>
      </c>
      <c r="BJ28" s="193">
        <f t="shared" si="44"/>
        <v>0</v>
      </c>
      <c r="BK28" s="193">
        <f t="shared" si="44"/>
        <v>0</v>
      </c>
      <c r="BL28" s="193">
        <f t="shared" si="44"/>
        <v>0</v>
      </c>
      <c r="BM28" s="193">
        <f t="shared" si="44"/>
        <v>0</v>
      </c>
      <c r="BN28" s="193">
        <f t="shared" si="44"/>
        <v>0</v>
      </c>
      <c r="BO28" s="193">
        <f t="shared" si="44"/>
        <v>0</v>
      </c>
      <c r="BP28" s="193">
        <f>SUM(BD28:BO28)</f>
        <v>0</v>
      </c>
    </row>
    <row r="29" spans="2:68" ht="15" customHeight="1" x14ac:dyDescent="0.25">
      <c r="B29" s="1" t="str">
        <f>B40</f>
        <v>Omzet incl. BTW</v>
      </c>
      <c r="D29" s="184">
        <f>D40</f>
        <v>0</v>
      </c>
      <c r="E29" s="184">
        <f t="shared" ref="E29:O29" si="45">E40</f>
        <v>0</v>
      </c>
      <c r="F29" s="184">
        <f t="shared" si="45"/>
        <v>0</v>
      </c>
      <c r="G29" s="184">
        <f t="shared" si="45"/>
        <v>0</v>
      </c>
      <c r="H29" s="184">
        <f t="shared" si="45"/>
        <v>0</v>
      </c>
      <c r="I29" s="184">
        <f t="shared" si="45"/>
        <v>0</v>
      </c>
      <c r="J29" s="184">
        <f t="shared" si="45"/>
        <v>0</v>
      </c>
      <c r="K29" s="184">
        <f t="shared" si="45"/>
        <v>0</v>
      </c>
      <c r="L29" s="184">
        <f t="shared" si="45"/>
        <v>0</v>
      </c>
      <c r="M29" s="184">
        <f t="shared" si="45"/>
        <v>0</v>
      </c>
      <c r="N29" s="184">
        <f t="shared" si="45"/>
        <v>0</v>
      </c>
      <c r="O29" s="184">
        <f t="shared" si="45"/>
        <v>0</v>
      </c>
      <c r="P29" s="193">
        <f>SUM(D29:O29)</f>
        <v>0</v>
      </c>
      <c r="Q29" s="184">
        <f t="shared" ref="Q29:AB29" si="46">Q40</f>
        <v>0</v>
      </c>
      <c r="R29" s="184">
        <f t="shared" si="46"/>
        <v>0</v>
      </c>
      <c r="S29" s="184">
        <f t="shared" si="46"/>
        <v>0</v>
      </c>
      <c r="T29" s="184">
        <f t="shared" si="46"/>
        <v>0</v>
      </c>
      <c r="U29" s="184">
        <f t="shared" si="46"/>
        <v>0</v>
      </c>
      <c r="V29" s="184">
        <f t="shared" si="46"/>
        <v>0</v>
      </c>
      <c r="W29" s="184">
        <f t="shared" si="46"/>
        <v>0</v>
      </c>
      <c r="X29" s="184">
        <f t="shared" si="46"/>
        <v>0</v>
      </c>
      <c r="Y29" s="184">
        <f t="shared" si="46"/>
        <v>0</v>
      </c>
      <c r="Z29" s="184">
        <f t="shared" si="46"/>
        <v>0</v>
      </c>
      <c r="AA29" s="184">
        <f t="shared" si="46"/>
        <v>0</v>
      </c>
      <c r="AB29" s="184">
        <f t="shared" si="46"/>
        <v>0</v>
      </c>
      <c r="AC29" s="193">
        <f>SUM(Q29:AB29)</f>
        <v>0</v>
      </c>
      <c r="AD29" s="184">
        <f t="shared" ref="AD29:AO29" si="47">AD40</f>
        <v>0</v>
      </c>
      <c r="AE29" s="184">
        <f t="shared" si="47"/>
        <v>0</v>
      </c>
      <c r="AF29" s="184">
        <f t="shared" si="47"/>
        <v>0</v>
      </c>
      <c r="AG29" s="184">
        <f t="shared" si="47"/>
        <v>0</v>
      </c>
      <c r="AH29" s="184">
        <f t="shared" si="47"/>
        <v>0</v>
      </c>
      <c r="AI29" s="184">
        <f t="shared" si="47"/>
        <v>0</v>
      </c>
      <c r="AJ29" s="184">
        <f t="shared" si="47"/>
        <v>0</v>
      </c>
      <c r="AK29" s="184">
        <f t="shared" si="47"/>
        <v>0</v>
      </c>
      <c r="AL29" s="184">
        <f t="shared" si="47"/>
        <v>0</v>
      </c>
      <c r="AM29" s="184">
        <f t="shared" si="47"/>
        <v>0</v>
      </c>
      <c r="AN29" s="184">
        <f t="shared" si="47"/>
        <v>0</v>
      </c>
      <c r="AO29" s="184">
        <f t="shared" si="47"/>
        <v>0</v>
      </c>
      <c r="AP29" s="193">
        <f>SUM(AD29:AO29)</f>
        <v>0</v>
      </c>
      <c r="AQ29" s="184">
        <f t="shared" ref="AQ29:BB29" si="48">AQ40</f>
        <v>0</v>
      </c>
      <c r="AR29" s="184">
        <f t="shared" si="48"/>
        <v>0</v>
      </c>
      <c r="AS29" s="184">
        <f t="shared" si="48"/>
        <v>0</v>
      </c>
      <c r="AT29" s="184">
        <f t="shared" si="48"/>
        <v>0</v>
      </c>
      <c r="AU29" s="184">
        <f t="shared" si="48"/>
        <v>0</v>
      </c>
      <c r="AV29" s="184">
        <f t="shared" si="48"/>
        <v>0</v>
      </c>
      <c r="AW29" s="184">
        <f t="shared" si="48"/>
        <v>0</v>
      </c>
      <c r="AX29" s="184">
        <f t="shared" si="48"/>
        <v>0</v>
      </c>
      <c r="AY29" s="184">
        <f t="shared" si="48"/>
        <v>0</v>
      </c>
      <c r="AZ29" s="184">
        <f t="shared" si="48"/>
        <v>0</v>
      </c>
      <c r="BA29" s="184">
        <f t="shared" si="48"/>
        <v>0</v>
      </c>
      <c r="BB29" s="184">
        <f t="shared" si="48"/>
        <v>0</v>
      </c>
      <c r="BC29" s="193">
        <f>SUM(AQ29:BB29)</f>
        <v>0</v>
      </c>
      <c r="BD29" s="184">
        <f t="shared" ref="BD29:BO29" si="49">BD40</f>
        <v>0</v>
      </c>
      <c r="BE29" s="184">
        <f t="shared" si="49"/>
        <v>0</v>
      </c>
      <c r="BF29" s="184">
        <f t="shared" si="49"/>
        <v>0</v>
      </c>
      <c r="BG29" s="184">
        <f t="shared" si="49"/>
        <v>0</v>
      </c>
      <c r="BH29" s="184">
        <f t="shared" si="49"/>
        <v>0</v>
      </c>
      <c r="BI29" s="184">
        <f t="shared" si="49"/>
        <v>0</v>
      </c>
      <c r="BJ29" s="184">
        <f t="shared" si="49"/>
        <v>0</v>
      </c>
      <c r="BK29" s="184">
        <f t="shared" si="49"/>
        <v>0</v>
      </c>
      <c r="BL29" s="184">
        <f t="shared" si="49"/>
        <v>0</v>
      </c>
      <c r="BM29" s="184">
        <f t="shared" si="49"/>
        <v>0</v>
      </c>
      <c r="BN29" s="184">
        <f t="shared" si="49"/>
        <v>0</v>
      </c>
      <c r="BO29" s="184">
        <f t="shared" si="49"/>
        <v>0</v>
      </c>
      <c r="BP29" s="193">
        <f>SUM(BD29:BO29)</f>
        <v>0</v>
      </c>
    </row>
    <row r="30" spans="2:68" ht="15" customHeight="1" x14ac:dyDescent="0.25">
      <c r="B30" s="1" t="str">
        <f>B53</f>
        <v>Andere bedrijfsopbrengsten incl. BTW</v>
      </c>
      <c r="D30" s="184">
        <f>D53</f>
        <v>0</v>
      </c>
      <c r="E30" s="184">
        <f t="shared" ref="E30:O30" si="50">E53</f>
        <v>0</v>
      </c>
      <c r="F30" s="184">
        <f t="shared" si="50"/>
        <v>0</v>
      </c>
      <c r="G30" s="184">
        <f t="shared" si="50"/>
        <v>0</v>
      </c>
      <c r="H30" s="184">
        <f t="shared" si="50"/>
        <v>0</v>
      </c>
      <c r="I30" s="184">
        <f t="shared" si="50"/>
        <v>0</v>
      </c>
      <c r="J30" s="184">
        <f t="shared" si="50"/>
        <v>0</v>
      </c>
      <c r="K30" s="184">
        <f t="shared" si="50"/>
        <v>0</v>
      </c>
      <c r="L30" s="184">
        <f t="shared" si="50"/>
        <v>0</v>
      </c>
      <c r="M30" s="184">
        <f t="shared" si="50"/>
        <v>0</v>
      </c>
      <c r="N30" s="184">
        <f t="shared" si="50"/>
        <v>0</v>
      </c>
      <c r="O30" s="184">
        <f t="shared" si="50"/>
        <v>0</v>
      </c>
      <c r="P30" s="193">
        <f>SUM(D30:O30)</f>
        <v>0</v>
      </c>
      <c r="Q30" s="184">
        <f t="shared" ref="Q30:AB30" si="51">Q53</f>
        <v>0</v>
      </c>
      <c r="R30" s="184">
        <f t="shared" si="51"/>
        <v>0</v>
      </c>
      <c r="S30" s="184">
        <f t="shared" si="51"/>
        <v>0</v>
      </c>
      <c r="T30" s="184">
        <f t="shared" si="51"/>
        <v>0</v>
      </c>
      <c r="U30" s="184">
        <f t="shared" si="51"/>
        <v>0</v>
      </c>
      <c r="V30" s="184">
        <f t="shared" si="51"/>
        <v>0</v>
      </c>
      <c r="W30" s="184">
        <f t="shared" si="51"/>
        <v>0</v>
      </c>
      <c r="X30" s="184">
        <f t="shared" si="51"/>
        <v>0</v>
      </c>
      <c r="Y30" s="184">
        <f t="shared" si="51"/>
        <v>0</v>
      </c>
      <c r="Z30" s="184">
        <f t="shared" si="51"/>
        <v>0</v>
      </c>
      <c r="AA30" s="184">
        <f t="shared" si="51"/>
        <v>0</v>
      </c>
      <c r="AB30" s="184">
        <f t="shared" si="51"/>
        <v>0</v>
      </c>
      <c r="AC30" s="193">
        <f>SUM(Q30:AB30)</f>
        <v>0</v>
      </c>
      <c r="AD30" s="184">
        <f t="shared" ref="AD30:AO30" si="52">AD53</f>
        <v>0</v>
      </c>
      <c r="AE30" s="184">
        <f t="shared" si="52"/>
        <v>0</v>
      </c>
      <c r="AF30" s="184">
        <f t="shared" si="52"/>
        <v>0</v>
      </c>
      <c r="AG30" s="184">
        <f t="shared" si="52"/>
        <v>0</v>
      </c>
      <c r="AH30" s="184">
        <f t="shared" si="52"/>
        <v>0</v>
      </c>
      <c r="AI30" s="184">
        <f t="shared" si="52"/>
        <v>0</v>
      </c>
      <c r="AJ30" s="184">
        <f t="shared" si="52"/>
        <v>0</v>
      </c>
      <c r="AK30" s="184">
        <f t="shared" si="52"/>
        <v>0</v>
      </c>
      <c r="AL30" s="184">
        <f t="shared" si="52"/>
        <v>0</v>
      </c>
      <c r="AM30" s="184">
        <f t="shared" si="52"/>
        <v>0</v>
      </c>
      <c r="AN30" s="184">
        <f t="shared" si="52"/>
        <v>0</v>
      </c>
      <c r="AO30" s="184">
        <f t="shared" si="52"/>
        <v>0</v>
      </c>
      <c r="AP30" s="193">
        <f>SUM(AD30:AO30)</f>
        <v>0</v>
      </c>
      <c r="AQ30" s="184">
        <f t="shared" ref="AQ30:BB30" si="53">AQ53</f>
        <v>0</v>
      </c>
      <c r="AR30" s="184">
        <f t="shared" si="53"/>
        <v>0</v>
      </c>
      <c r="AS30" s="184">
        <f t="shared" si="53"/>
        <v>0</v>
      </c>
      <c r="AT30" s="184">
        <f t="shared" si="53"/>
        <v>0</v>
      </c>
      <c r="AU30" s="184">
        <f t="shared" si="53"/>
        <v>0</v>
      </c>
      <c r="AV30" s="184">
        <f t="shared" si="53"/>
        <v>0</v>
      </c>
      <c r="AW30" s="184">
        <f t="shared" si="53"/>
        <v>0</v>
      </c>
      <c r="AX30" s="184">
        <f t="shared" si="53"/>
        <v>0</v>
      </c>
      <c r="AY30" s="184">
        <f t="shared" si="53"/>
        <v>0</v>
      </c>
      <c r="AZ30" s="184">
        <f t="shared" si="53"/>
        <v>0</v>
      </c>
      <c r="BA30" s="184">
        <f t="shared" si="53"/>
        <v>0</v>
      </c>
      <c r="BB30" s="184">
        <f t="shared" si="53"/>
        <v>0</v>
      </c>
      <c r="BC30" s="193">
        <f>SUM(AQ30:BB30)</f>
        <v>0</v>
      </c>
      <c r="BD30" s="184">
        <f t="shared" ref="BD30:BO30" si="54">BD53</f>
        <v>0</v>
      </c>
      <c r="BE30" s="184">
        <f t="shared" si="54"/>
        <v>0</v>
      </c>
      <c r="BF30" s="184">
        <f t="shared" si="54"/>
        <v>0</v>
      </c>
      <c r="BG30" s="184">
        <f t="shared" si="54"/>
        <v>0</v>
      </c>
      <c r="BH30" s="184">
        <f t="shared" si="54"/>
        <v>0</v>
      </c>
      <c r="BI30" s="184">
        <f t="shared" si="54"/>
        <v>0</v>
      </c>
      <c r="BJ30" s="184">
        <f t="shared" si="54"/>
        <v>0</v>
      </c>
      <c r="BK30" s="184">
        <f t="shared" si="54"/>
        <v>0</v>
      </c>
      <c r="BL30" s="184">
        <f t="shared" si="54"/>
        <v>0</v>
      </c>
      <c r="BM30" s="184">
        <f t="shared" si="54"/>
        <v>0</v>
      </c>
      <c r="BN30" s="184">
        <f t="shared" si="54"/>
        <v>0</v>
      </c>
      <c r="BO30" s="184">
        <f t="shared" si="54"/>
        <v>0</v>
      </c>
      <c r="BP30" s="193">
        <f>SUM(BD30:BO30)</f>
        <v>0</v>
      </c>
    </row>
    <row r="32" spans="2:68" s="45" customFormat="1" ht="15" customHeight="1" x14ac:dyDescent="0.25">
      <c r="B32" s="200" t="s">
        <v>146</v>
      </c>
      <c r="D32" s="193">
        <f>+SUM(D33:D38)</f>
        <v>0</v>
      </c>
      <c r="E32" s="193">
        <f t="shared" ref="E32:O32" si="55">+SUM(E33:E38)</f>
        <v>0</v>
      </c>
      <c r="F32" s="193">
        <f t="shared" si="55"/>
        <v>0</v>
      </c>
      <c r="G32" s="193">
        <f t="shared" si="55"/>
        <v>0</v>
      </c>
      <c r="H32" s="193">
        <f t="shared" si="55"/>
        <v>0</v>
      </c>
      <c r="I32" s="193">
        <f t="shared" si="55"/>
        <v>0</v>
      </c>
      <c r="J32" s="193">
        <f t="shared" si="55"/>
        <v>0</v>
      </c>
      <c r="K32" s="193">
        <f t="shared" si="55"/>
        <v>0</v>
      </c>
      <c r="L32" s="193">
        <f t="shared" si="55"/>
        <v>0</v>
      </c>
      <c r="M32" s="193">
        <f t="shared" si="55"/>
        <v>0</v>
      </c>
      <c r="N32" s="193">
        <f t="shared" si="55"/>
        <v>0</v>
      </c>
      <c r="O32" s="193">
        <f t="shared" si="55"/>
        <v>0</v>
      </c>
      <c r="P32" s="193">
        <f>SUM(D32:O32)</f>
        <v>0</v>
      </c>
      <c r="Q32" s="193">
        <f t="shared" ref="Q32:AB32" si="56">+SUM(Q33:Q38)</f>
        <v>0</v>
      </c>
      <c r="R32" s="193">
        <f t="shared" si="56"/>
        <v>0</v>
      </c>
      <c r="S32" s="193">
        <f t="shared" si="56"/>
        <v>0</v>
      </c>
      <c r="T32" s="193">
        <f t="shared" si="56"/>
        <v>0</v>
      </c>
      <c r="U32" s="193">
        <f t="shared" si="56"/>
        <v>0</v>
      </c>
      <c r="V32" s="193">
        <f t="shared" si="56"/>
        <v>0</v>
      </c>
      <c r="W32" s="193">
        <f t="shared" si="56"/>
        <v>0</v>
      </c>
      <c r="X32" s="193">
        <f t="shared" si="56"/>
        <v>0</v>
      </c>
      <c r="Y32" s="193">
        <f t="shared" si="56"/>
        <v>0</v>
      </c>
      <c r="Z32" s="193">
        <f t="shared" si="56"/>
        <v>0</v>
      </c>
      <c r="AA32" s="193">
        <f t="shared" si="56"/>
        <v>0</v>
      </c>
      <c r="AB32" s="193">
        <f t="shared" si="56"/>
        <v>0</v>
      </c>
      <c r="AC32" s="193">
        <f>SUM(Q32:AB32)</f>
        <v>0</v>
      </c>
      <c r="AD32" s="193">
        <f t="shared" ref="AD32:AO32" si="57">+SUM(AD33:AD38)</f>
        <v>0</v>
      </c>
      <c r="AE32" s="193">
        <f t="shared" si="57"/>
        <v>0</v>
      </c>
      <c r="AF32" s="193">
        <f t="shared" si="57"/>
        <v>0</v>
      </c>
      <c r="AG32" s="193">
        <f t="shared" si="57"/>
        <v>0</v>
      </c>
      <c r="AH32" s="193">
        <f t="shared" si="57"/>
        <v>0</v>
      </c>
      <c r="AI32" s="193">
        <f t="shared" si="57"/>
        <v>0</v>
      </c>
      <c r="AJ32" s="193">
        <f t="shared" si="57"/>
        <v>0</v>
      </c>
      <c r="AK32" s="193">
        <f t="shared" si="57"/>
        <v>0</v>
      </c>
      <c r="AL32" s="193">
        <f t="shared" si="57"/>
        <v>0</v>
      </c>
      <c r="AM32" s="193">
        <f t="shared" si="57"/>
        <v>0</v>
      </c>
      <c r="AN32" s="193">
        <f t="shared" si="57"/>
        <v>0</v>
      </c>
      <c r="AO32" s="193">
        <f t="shared" si="57"/>
        <v>0</v>
      </c>
      <c r="AP32" s="193">
        <f>SUM(AD32:AO32)</f>
        <v>0</v>
      </c>
      <c r="AQ32" s="193">
        <f t="shared" ref="AQ32:BB32" si="58">+SUM(AQ33:AQ38)</f>
        <v>0</v>
      </c>
      <c r="AR32" s="193">
        <f t="shared" si="58"/>
        <v>0</v>
      </c>
      <c r="AS32" s="193">
        <f t="shared" si="58"/>
        <v>0</v>
      </c>
      <c r="AT32" s="193">
        <f t="shared" si="58"/>
        <v>0</v>
      </c>
      <c r="AU32" s="193">
        <f t="shared" si="58"/>
        <v>0</v>
      </c>
      <c r="AV32" s="193">
        <f t="shared" si="58"/>
        <v>0</v>
      </c>
      <c r="AW32" s="193">
        <f t="shared" si="58"/>
        <v>0</v>
      </c>
      <c r="AX32" s="193">
        <f t="shared" si="58"/>
        <v>0</v>
      </c>
      <c r="AY32" s="193">
        <f t="shared" si="58"/>
        <v>0</v>
      </c>
      <c r="AZ32" s="193">
        <f t="shared" si="58"/>
        <v>0</v>
      </c>
      <c r="BA32" s="193">
        <f t="shared" si="58"/>
        <v>0</v>
      </c>
      <c r="BB32" s="193">
        <f t="shared" si="58"/>
        <v>0</v>
      </c>
      <c r="BC32" s="193">
        <f>SUM(AQ32:BB32)</f>
        <v>0</v>
      </c>
      <c r="BD32" s="193">
        <f t="shared" ref="BD32:BO32" si="59">+SUM(BD33:BD38)</f>
        <v>0</v>
      </c>
      <c r="BE32" s="193">
        <f t="shared" si="59"/>
        <v>0</v>
      </c>
      <c r="BF32" s="193">
        <f t="shared" si="59"/>
        <v>0</v>
      </c>
      <c r="BG32" s="193">
        <f t="shared" si="59"/>
        <v>0</v>
      </c>
      <c r="BH32" s="193">
        <f t="shared" si="59"/>
        <v>0</v>
      </c>
      <c r="BI32" s="193">
        <f t="shared" si="59"/>
        <v>0</v>
      </c>
      <c r="BJ32" s="193">
        <f t="shared" si="59"/>
        <v>0</v>
      </c>
      <c r="BK32" s="193">
        <f t="shared" si="59"/>
        <v>0</v>
      </c>
      <c r="BL32" s="193">
        <f t="shared" si="59"/>
        <v>0</v>
      </c>
      <c r="BM32" s="193">
        <f t="shared" si="59"/>
        <v>0</v>
      </c>
      <c r="BN32" s="193">
        <f t="shared" si="59"/>
        <v>0</v>
      </c>
      <c r="BO32" s="193">
        <f t="shared" si="59"/>
        <v>0</v>
      </c>
      <c r="BP32" s="193">
        <f>SUM(BD32:BO32)</f>
        <v>0</v>
      </c>
    </row>
    <row r="33" spans="1:68" ht="15" customHeight="1" x14ac:dyDescent="0.25">
      <c r="A33" s="127"/>
      <c r="B33" s="256" t="str">
        <f>Basisgegevens!$A$24</f>
        <v>(-)</v>
      </c>
      <c r="C33" s="229">
        <f>Basisgegevens!$B$24</f>
        <v>0.21</v>
      </c>
      <c r="D33" s="184">
        <f>Basisgegevens!C42</f>
        <v>0</v>
      </c>
      <c r="E33" s="184">
        <f>Basisgegevens!D42</f>
        <v>0</v>
      </c>
      <c r="F33" s="184">
        <f>Basisgegevens!E42</f>
        <v>0</v>
      </c>
      <c r="G33" s="184">
        <f>Basisgegevens!F42</f>
        <v>0</v>
      </c>
      <c r="H33" s="184">
        <f>Basisgegevens!G42</f>
        <v>0</v>
      </c>
      <c r="I33" s="184">
        <f>Basisgegevens!H42</f>
        <v>0</v>
      </c>
      <c r="J33" s="184">
        <f>Basisgegevens!I42</f>
        <v>0</v>
      </c>
      <c r="K33" s="184">
        <f>Basisgegevens!J42</f>
        <v>0</v>
      </c>
      <c r="L33" s="184">
        <f>Basisgegevens!K42</f>
        <v>0</v>
      </c>
      <c r="M33" s="184">
        <f>Basisgegevens!L42</f>
        <v>0</v>
      </c>
      <c r="N33" s="184">
        <f>Basisgegevens!M42</f>
        <v>0</v>
      </c>
      <c r="O33" s="184">
        <f>Basisgegevens!N42</f>
        <v>0</v>
      </c>
      <c r="P33" s="193">
        <f t="shared" ref="P33:P38" si="60">SUM(D33:O33)</f>
        <v>0</v>
      </c>
      <c r="Q33" s="184">
        <f>Basisgegevens!P42</f>
        <v>0</v>
      </c>
      <c r="R33" s="184">
        <f>Basisgegevens!Q42</f>
        <v>0</v>
      </c>
      <c r="S33" s="184">
        <f>Basisgegevens!R42</f>
        <v>0</v>
      </c>
      <c r="T33" s="184">
        <f>Basisgegevens!S42</f>
        <v>0</v>
      </c>
      <c r="U33" s="184">
        <f>Basisgegevens!T42</f>
        <v>0</v>
      </c>
      <c r="V33" s="184">
        <f>Basisgegevens!U42</f>
        <v>0</v>
      </c>
      <c r="W33" s="184">
        <f>Basisgegevens!V42</f>
        <v>0</v>
      </c>
      <c r="X33" s="184">
        <f>Basisgegevens!W42</f>
        <v>0</v>
      </c>
      <c r="Y33" s="184">
        <f>Basisgegevens!X42</f>
        <v>0</v>
      </c>
      <c r="Z33" s="184">
        <f>Basisgegevens!Y42</f>
        <v>0</v>
      </c>
      <c r="AA33" s="184">
        <f>Basisgegevens!Z42</f>
        <v>0</v>
      </c>
      <c r="AB33" s="184">
        <f>Basisgegevens!AA42</f>
        <v>0</v>
      </c>
      <c r="AC33" s="193">
        <f t="shared" ref="AC33:AC38" si="61">SUM(Q33:AB33)</f>
        <v>0</v>
      </c>
      <c r="AD33" s="184">
        <f>Basisgegevens!AC42</f>
        <v>0</v>
      </c>
      <c r="AE33" s="184">
        <f>Basisgegevens!AD42</f>
        <v>0</v>
      </c>
      <c r="AF33" s="184">
        <f>Basisgegevens!AE42</f>
        <v>0</v>
      </c>
      <c r="AG33" s="184">
        <f>Basisgegevens!AF42</f>
        <v>0</v>
      </c>
      <c r="AH33" s="184">
        <f>Basisgegevens!AG42</f>
        <v>0</v>
      </c>
      <c r="AI33" s="184">
        <f>Basisgegevens!AH42</f>
        <v>0</v>
      </c>
      <c r="AJ33" s="184">
        <f>Basisgegevens!AI42</f>
        <v>0</v>
      </c>
      <c r="AK33" s="184">
        <f>Basisgegevens!AJ42</f>
        <v>0</v>
      </c>
      <c r="AL33" s="184">
        <f>Basisgegevens!AK42</f>
        <v>0</v>
      </c>
      <c r="AM33" s="184">
        <f>Basisgegevens!AL42</f>
        <v>0</v>
      </c>
      <c r="AN33" s="184">
        <f>Basisgegevens!AM42</f>
        <v>0</v>
      </c>
      <c r="AO33" s="184">
        <f>Basisgegevens!AN42</f>
        <v>0</v>
      </c>
      <c r="AP33" s="193">
        <f t="shared" ref="AP33:AP38" si="62">SUM(AD33:AO33)</f>
        <v>0</v>
      </c>
      <c r="AQ33" s="184">
        <f>Basisgegevens!AP42</f>
        <v>0</v>
      </c>
      <c r="AR33" s="184">
        <f>Basisgegevens!AQ42</f>
        <v>0</v>
      </c>
      <c r="AS33" s="184">
        <f>Basisgegevens!AR42</f>
        <v>0</v>
      </c>
      <c r="AT33" s="184">
        <f>Basisgegevens!AS42</f>
        <v>0</v>
      </c>
      <c r="AU33" s="184">
        <f>Basisgegevens!AT42</f>
        <v>0</v>
      </c>
      <c r="AV33" s="184">
        <f>Basisgegevens!AU42</f>
        <v>0</v>
      </c>
      <c r="AW33" s="184">
        <f>Basisgegevens!AV42</f>
        <v>0</v>
      </c>
      <c r="AX33" s="184">
        <f>Basisgegevens!AW42</f>
        <v>0</v>
      </c>
      <c r="AY33" s="184">
        <f>Basisgegevens!AX42</f>
        <v>0</v>
      </c>
      <c r="AZ33" s="184">
        <f>Basisgegevens!AY42</f>
        <v>0</v>
      </c>
      <c r="BA33" s="184">
        <f>Basisgegevens!AZ42</f>
        <v>0</v>
      </c>
      <c r="BB33" s="184">
        <f>Basisgegevens!BA42</f>
        <v>0</v>
      </c>
      <c r="BC33" s="193">
        <f t="shared" ref="BC33:BC38" si="63">SUM(AQ33:BB33)</f>
        <v>0</v>
      </c>
      <c r="BD33" s="184">
        <f>Basisgegevens!BC42</f>
        <v>0</v>
      </c>
      <c r="BE33" s="184">
        <f>Basisgegevens!BD42</f>
        <v>0</v>
      </c>
      <c r="BF33" s="184">
        <f>Basisgegevens!BE42</f>
        <v>0</v>
      </c>
      <c r="BG33" s="184">
        <f>Basisgegevens!BF42</f>
        <v>0</v>
      </c>
      <c r="BH33" s="184">
        <f>Basisgegevens!BG42</f>
        <v>0</v>
      </c>
      <c r="BI33" s="184">
        <f>Basisgegevens!BH42</f>
        <v>0</v>
      </c>
      <c r="BJ33" s="184">
        <f>Basisgegevens!BI42</f>
        <v>0</v>
      </c>
      <c r="BK33" s="184">
        <f>Basisgegevens!BJ42</f>
        <v>0</v>
      </c>
      <c r="BL33" s="184">
        <f>Basisgegevens!BK42</f>
        <v>0</v>
      </c>
      <c r="BM33" s="184">
        <f>Basisgegevens!BL42</f>
        <v>0</v>
      </c>
      <c r="BN33" s="184">
        <f>Basisgegevens!BM42</f>
        <v>0</v>
      </c>
      <c r="BO33" s="184">
        <f>Basisgegevens!BN42</f>
        <v>0</v>
      </c>
      <c r="BP33" s="193">
        <f t="shared" ref="BP33:BP38" si="64">SUM(BD33:BO33)</f>
        <v>0</v>
      </c>
    </row>
    <row r="34" spans="1:68" ht="15" customHeight="1" x14ac:dyDescent="0.25">
      <c r="A34" s="127"/>
      <c r="B34" s="256" t="str">
        <f>Basisgegevens!$A$25</f>
        <v>(-)</v>
      </c>
      <c r="C34" s="229">
        <f>Basisgegevens!$B$25</f>
        <v>0.21</v>
      </c>
      <c r="D34" s="184">
        <f>Basisgegevens!C43</f>
        <v>0</v>
      </c>
      <c r="E34" s="184">
        <f>Basisgegevens!D43</f>
        <v>0</v>
      </c>
      <c r="F34" s="184">
        <f>Basisgegevens!E43</f>
        <v>0</v>
      </c>
      <c r="G34" s="184">
        <f>Basisgegevens!F43</f>
        <v>0</v>
      </c>
      <c r="H34" s="184">
        <f>Basisgegevens!G43</f>
        <v>0</v>
      </c>
      <c r="I34" s="184">
        <f>Basisgegevens!H43</f>
        <v>0</v>
      </c>
      <c r="J34" s="184">
        <f>Basisgegevens!I43</f>
        <v>0</v>
      </c>
      <c r="K34" s="184">
        <f>Basisgegevens!J43</f>
        <v>0</v>
      </c>
      <c r="L34" s="184">
        <f>Basisgegevens!K43</f>
        <v>0</v>
      </c>
      <c r="M34" s="184">
        <f>Basisgegevens!L43</f>
        <v>0</v>
      </c>
      <c r="N34" s="184">
        <f>Basisgegevens!M43</f>
        <v>0</v>
      </c>
      <c r="O34" s="184">
        <f>Basisgegevens!N43</f>
        <v>0</v>
      </c>
      <c r="P34" s="193">
        <f t="shared" si="60"/>
        <v>0</v>
      </c>
      <c r="Q34" s="184">
        <f>Basisgegevens!P43</f>
        <v>0</v>
      </c>
      <c r="R34" s="184">
        <f>Basisgegevens!Q43</f>
        <v>0</v>
      </c>
      <c r="S34" s="184">
        <f>Basisgegevens!R43</f>
        <v>0</v>
      </c>
      <c r="T34" s="184">
        <f>Basisgegevens!S43</f>
        <v>0</v>
      </c>
      <c r="U34" s="184">
        <f>Basisgegevens!T43</f>
        <v>0</v>
      </c>
      <c r="V34" s="184">
        <f>Basisgegevens!U43</f>
        <v>0</v>
      </c>
      <c r="W34" s="184">
        <f>Basisgegevens!V43</f>
        <v>0</v>
      </c>
      <c r="X34" s="184">
        <f>Basisgegevens!W43</f>
        <v>0</v>
      </c>
      <c r="Y34" s="184">
        <f>Basisgegevens!X43</f>
        <v>0</v>
      </c>
      <c r="Z34" s="184">
        <f>Basisgegevens!Y43</f>
        <v>0</v>
      </c>
      <c r="AA34" s="184">
        <f>Basisgegevens!Z43</f>
        <v>0</v>
      </c>
      <c r="AB34" s="184">
        <f>Basisgegevens!AA43</f>
        <v>0</v>
      </c>
      <c r="AC34" s="193">
        <f t="shared" si="61"/>
        <v>0</v>
      </c>
      <c r="AD34" s="184">
        <f>Basisgegevens!AC43</f>
        <v>0</v>
      </c>
      <c r="AE34" s="184">
        <f>Basisgegevens!AD43</f>
        <v>0</v>
      </c>
      <c r="AF34" s="184">
        <f>Basisgegevens!AE43</f>
        <v>0</v>
      </c>
      <c r="AG34" s="184">
        <f>Basisgegevens!AF43</f>
        <v>0</v>
      </c>
      <c r="AH34" s="184">
        <f>Basisgegevens!AG43</f>
        <v>0</v>
      </c>
      <c r="AI34" s="184">
        <f>Basisgegevens!AH43</f>
        <v>0</v>
      </c>
      <c r="AJ34" s="184">
        <f>Basisgegevens!AI43</f>
        <v>0</v>
      </c>
      <c r="AK34" s="184">
        <f>Basisgegevens!AJ43</f>
        <v>0</v>
      </c>
      <c r="AL34" s="184">
        <f>Basisgegevens!AK43</f>
        <v>0</v>
      </c>
      <c r="AM34" s="184">
        <f>Basisgegevens!AL43</f>
        <v>0</v>
      </c>
      <c r="AN34" s="184">
        <f>Basisgegevens!AM43</f>
        <v>0</v>
      </c>
      <c r="AO34" s="184">
        <f>Basisgegevens!AN43</f>
        <v>0</v>
      </c>
      <c r="AP34" s="193">
        <f t="shared" si="62"/>
        <v>0</v>
      </c>
      <c r="AQ34" s="184">
        <f>Basisgegevens!AP43</f>
        <v>0</v>
      </c>
      <c r="AR34" s="184">
        <f>Basisgegevens!AQ43</f>
        <v>0</v>
      </c>
      <c r="AS34" s="184">
        <f>Basisgegevens!AR43</f>
        <v>0</v>
      </c>
      <c r="AT34" s="184">
        <f>Basisgegevens!AS43</f>
        <v>0</v>
      </c>
      <c r="AU34" s="184">
        <f>Basisgegevens!AT43</f>
        <v>0</v>
      </c>
      <c r="AV34" s="184">
        <f>Basisgegevens!AU43</f>
        <v>0</v>
      </c>
      <c r="AW34" s="184">
        <f>Basisgegevens!AV43</f>
        <v>0</v>
      </c>
      <c r="AX34" s="184">
        <f>Basisgegevens!AW43</f>
        <v>0</v>
      </c>
      <c r="AY34" s="184">
        <f>Basisgegevens!AX43</f>
        <v>0</v>
      </c>
      <c r="AZ34" s="184">
        <f>Basisgegevens!AY43</f>
        <v>0</v>
      </c>
      <c r="BA34" s="184">
        <f>Basisgegevens!AZ43</f>
        <v>0</v>
      </c>
      <c r="BB34" s="184">
        <f>Basisgegevens!BA43</f>
        <v>0</v>
      </c>
      <c r="BC34" s="193">
        <f t="shared" si="63"/>
        <v>0</v>
      </c>
      <c r="BD34" s="184">
        <f>Basisgegevens!BC43</f>
        <v>0</v>
      </c>
      <c r="BE34" s="184">
        <f>Basisgegevens!BD43</f>
        <v>0</v>
      </c>
      <c r="BF34" s="184">
        <f>Basisgegevens!BE43</f>
        <v>0</v>
      </c>
      <c r="BG34" s="184">
        <f>Basisgegevens!BF43</f>
        <v>0</v>
      </c>
      <c r="BH34" s="184">
        <f>Basisgegevens!BG43</f>
        <v>0</v>
      </c>
      <c r="BI34" s="184">
        <f>Basisgegevens!BH43</f>
        <v>0</v>
      </c>
      <c r="BJ34" s="184">
        <f>Basisgegevens!BI43</f>
        <v>0</v>
      </c>
      <c r="BK34" s="184">
        <f>Basisgegevens!BJ43</f>
        <v>0</v>
      </c>
      <c r="BL34" s="184">
        <f>Basisgegevens!BK43</f>
        <v>0</v>
      </c>
      <c r="BM34" s="184">
        <f>Basisgegevens!BL43</f>
        <v>0</v>
      </c>
      <c r="BN34" s="184">
        <f>Basisgegevens!BM43</f>
        <v>0</v>
      </c>
      <c r="BO34" s="184">
        <f>Basisgegevens!BN43</f>
        <v>0</v>
      </c>
      <c r="BP34" s="193">
        <f t="shared" si="64"/>
        <v>0</v>
      </c>
    </row>
    <row r="35" spans="1:68" ht="15" customHeight="1" x14ac:dyDescent="0.25">
      <c r="A35" s="127"/>
      <c r="B35" s="256" t="str">
        <f>Basisgegevens!$A$26</f>
        <v>(-)</v>
      </c>
      <c r="C35" s="229">
        <f>Basisgegevens!$B$26</f>
        <v>0.21</v>
      </c>
      <c r="D35" s="184">
        <f>Basisgegevens!C44</f>
        <v>0</v>
      </c>
      <c r="E35" s="184">
        <f>Basisgegevens!D44</f>
        <v>0</v>
      </c>
      <c r="F35" s="184">
        <f>Basisgegevens!E44</f>
        <v>0</v>
      </c>
      <c r="G35" s="184">
        <f>Basisgegevens!F44</f>
        <v>0</v>
      </c>
      <c r="H35" s="184">
        <f>Basisgegevens!G44</f>
        <v>0</v>
      </c>
      <c r="I35" s="184">
        <f>Basisgegevens!H44</f>
        <v>0</v>
      </c>
      <c r="J35" s="184">
        <f>Basisgegevens!I44</f>
        <v>0</v>
      </c>
      <c r="K35" s="184">
        <f>Basisgegevens!J44</f>
        <v>0</v>
      </c>
      <c r="L35" s="184">
        <f>Basisgegevens!K44</f>
        <v>0</v>
      </c>
      <c r="M35" s="184">
        <f>Basisgegevens!L44</f>
        <v>0</v>
      </c>
      <c r="N35" s="184">
        <f>Basisgegevens!M44</f>
        <v>0</v>
      </c>
      <c r="O35" s="184">
        <f>Basisgegevens!N44</f>
        <v>0</v>
      </c>
      <c r="P35" s="193">
        <f t="shared" si="60"/>
        <v>0</v>
      </c>
      <c r="Q35" s="184">
        <f>Basisgegevens!P44</f>
        <v>0</v>
      </c>
      <c r="R35" s="184">
        <f>Basisgegevens!Q44</f>
        <v>0</v>
      </c>
      <c r="S35" s="184">
        <f>Basisgegevens!R44</f>
        <v>0</v>
      </c>
      <c r="T35" s="184">
        <f>Basisgegevens!S44</f>
        <v>0</v>
      </c>
      <c r="U35" s="184">
        <f>Basisgegevens!T44</f>
        <v>0</v>
      </c>
      <c r="V35" s="184">
        <f>Basisgegevens!U44</f>
        <v>0</v>
      </c>
      <c r="W35" s="184">
        <f>Basisgegevens!V44</f>
        <v>0</v>
      </c>
      <c r="X35" s="184">
        <f>Basisgegevens!W44</f>
        <v>0</v>
      </c>
      <c r="Y35" s="184">
        <f>Basisgegevens!X44</f>
        <v>0</v>
      </c>
      <c r="Z35" s="184">
        <f>Basisgegevens!Y44</f>
        <v>0</v>
      </c>
      <c r="AA35" s="184">
        <f>Basisgegevens!Z44</f>
        <v>0</v>
      </c>
      <c r="AB35" s="184">
        <f>Basisgegevens!AA44</f>
        <v>0</v>
      </c>
      <c r="AC35" s="193">
        <f t="shared" si="61"/>
        <v>0</v>
      </c>
      <c r="AD35" s="184">
        <f>Basisgegevens!AC44</f>
        <v>0</v>
      </c>
      <c r="AE35" s="184">
        <f>Basisgegevens!AD44</f>
        <v>0</v>
      </c>
      <c r="AF35" s="184">
        <f>Basisgegevens!AE44</f>
        <v>0</v>
      </c>
      <c r="AG35" s="184">
        <f>Basisgegevens!AF44</f>
        <v>0</v>
      </c>
      <c r="AH35" s="184">
        <f>Basisgegevens!AG44</f>
        <v>0</v>
      </c>
      <c r="AI35" s="184">
        <f>Basisgegevens!AH44</f>
        <v>0</v>
      </c>
      <c r="AJ35" s="184">
        <f>Basisgegevens!AI44</f>
        <v>0</v>
      </c>
      <c r="AK35" s="184">
        <f>Basisgegevens!AJ44</f>
        <v>0</v>
      </c>
      <c r="AL35" s="184">
        <f>Basisgegevens!AK44</f>
        <v>0</v>
      </c>
      <c r="AM35" s="184">
        <f>Basisgegevens!AL44</f>
        <v>0</v>
      </c>
      <c r="AN35" s="184">
        <f>Basisgegevens!AM44</f>
        <v>0</v>
      </c>
      <c r="AO35" s="184">
        <f>Basisgegevens!AN44</f>
        <v>0</v>
      </c>
      <c r="AP35" s="193">
        <f t="shared" si="62"/>
        <v>0</v>
      </c>
      <c r="AQ35" s="184">
        <f>Basisgegevens!AP44</f>
        <v>0</v>
      </c>
      <c r="AR35" s="184">
        <f>Basisgegevens!AQ44</f>
        <v>0</v>
      </c>
      <c r="AS35" s="184">
        <f>Basisgegevens!AR44</f>
        <v>0</v>
      </c>
      <c r="AT35" s="184">
        <f>Basisgegevens!AS44</f>
        <v>0</v>
      </c>
      <c r="AU35" s="184">
        <f>Basisgegevens!AT44</f>
        <v>0</v>
      </c>
      <c r="AV35" s="184">
        <f>Basisgegevens!AU44</f>
        <v>0</v>
      </c>
      <c r="AW35" s="184">
        <f>Basisgegevens!AV44</f>
        <v>0</v>
      </c>
      <c r="AX35" s="184">
        <f>Basisgegevens!AW44</f>
        <v>0</v>
      </c>
      <c r="AY35" s="184">
        <f>Basisgegevens!AX44</f>
        <v>0</v>
      </c>
      <c r="AZ35" s="184">
        <f>Basisgegevens!AY44</f>
        <v>0</v>
      </c>
      <c r="BA35" s="184">
        <f>Basisgegevens!AZ44</f>
        <v>0</v>
      </c>
      <c r="BB35" s="184">
        <f>Basisgegevens!BA44</f>
        <v>0</v>
      </c>
      <c r="BC35" s="193">
        <f t="shared" si="63"/>
        <v>0</v>
      </c>
      <c r="BD35" s="184">
        <f>Basisgegevens!BC44</f>
        <v>0</v>
      </c>
      <c r="BE35" s="184">
        <f>Basisgegevens!BD44</f>
        <v>0</v>
      </c>
      <c r="BF35" s="184">
        <f>Basisgegevens!BE44</f>
        <v>0</v>
      </c>
      <c r="BG35" s="184">
        <f>Basisgegevens!BF44</f>
        <v>0</v>
      </c>
      <c r="BH35" s="184">
        <f>Basisgegevens!BG44</f>
        <v>0</v>
      </c>
      <c r="BI35" s="184">
        <f>Basisgegevens!BH44</f>
        <v>0</v>
      </c>
      <c r="BJ35" s="184">
        <f>Basisgegevens!BI44</f>
        <v>0</v>
      </c>
      <c r="BK35" s="184">
        <f>Basisgegevens!BJ44</f>
        <v>0</v>
      </c>
      <c r="BL35" s="184">
        <f>Basisgegevens!BK44</f>
        <v>0</v>
      </c>
      <c r="BM35" s="184">
        <f>Basisgegevens!BL44</f>
        <v>0</v>
      </c>
      <c r="BN35" s="184">
        <f>Basisgegevens!BM44</f>
        <v>0</v>
      </c>
      <c r="BO35" s="184">
        <f>Basisgegevens!BN44</f>
        <v>0</v>
      </c>
      <c r="BP35" s="193">
        <f t="shared" si="64"/>
        <v>0</v>
      </c>
    </row>
    <row r="36" spans="1:68" ht="15" customHeight="1" x14ac:dyDescent="0.25">
      <c r="A36" s="127"/>
      <c r="B36" s="256" t="str">
        <f>Basisgegevens!$A$27</f>
        <v>(-)</v>
      </c>
      <c r="C36" s="229">
        <f>Basisgegevens!$B$27</f>
        <v>0.21</v>
      </c>
      <c r="D36" s="184">
        <f>Basisgegevens!C45</f>
        <v>0</v>
      </c>
      <c r="E36" s="184">
        <f>Basisgegevens!D45</f>
        <v>0</v>
      </c>
      <c r="F36" s="184">
        <f>Basisgegevens!E45</f>
        <v>0</v>
      </c>
      <c r="G36" s="184">
        <f>Basisgegevens!F45</f>
        <v>0</v>
      </c>
      <c r="H36" s="184">
        <f>Basisgegevens!G45</f>
        <v>0</v>
      </c>
      <c r="I36" s="184">
        <f>Basisgegevens!H45</f>
        <v>0</v>
      </c>
      <c r="J36" s="184">
        <f>Basisgegevens!I45</f>
        <v>0</v>
      </c>
      <c r="K36" s="184">
        <f>Basisgegevens!J45</f>
        <v>0</v>
      </c>
      <c r="L36" s="184">
        <f>Basisgegevens!K45</f>
        <v>0</v>
      </c>
      <c r="M36" s="184">
        <f>Basisgegevens!L45</f>
        <v>0</v>
      </c>
      <c r="N36" s="184">
        <f>Basisgegevens!M45</f>
        <v>0</v>
      </c>
      <c r="O36" s="184">
        <f>Basisgegevens!N45</f>
        <v>0</v>
      </c>
      <c r="P36" s="193">
        <f t="shared" si="60"/>
        <v>0</v>
      </c>
      <c r="Q36" s="184">
        <f>Basisgegevens!P45</f>
        <v>0</v>
      </c>
      <c r="R36" s="184">
        <f>Basisgegevens!Q45</f>
        <v>0</v>
      </c>
      <c r="S36" s="184">
        <f>Basisgegevens!R45</f>
        <v>0</v>
      </c>
      <c r="T36" s="184">
        <f>Basisgegevens!S45</f>
        <v>0</v>
      </c>
      <c r="U36" s="184">
        <f>Basisgegevens!T45</f>
        <v>0</v>
      </c>
      <c r="V36" s="184">
        <f>Basisgegevens!U45</f>
        <v>0</v>
      </c>
      <c r="W36" s="184">
        <f>Basisgegevens!V45</f>
        <v>0</v>
      </c>
      <c r="X36" s="184">
        <f>Basisgegevens!W45</f>
        <v>0</v>
      </c>
      <c r="Y36" s="184">
        <f>Basisgegevens!X45</f>
        <v>0</v>
      </c>
      <c r="Z36" s="184">
        <f>Basisgegevens!Y45</f>
        <v>0</v>
      </c>
      <c r="AA36" s="184">
        <f>Basisgegevens!Z45</f>
        <v>0</v>
      </c>
      <c r="AB36" s="184">
        <f>Basisgegevens!AA45</f>
        <v>0</v>
      </c>
      <c r="AC36" s="193">
        <f t="shared" si="61"/>
        <v>0</v>
      </c>
      <c r="AD36" s="184">
        <f>Basisgegevens!AC45</f>
        <v>0</v>
      </c>
      <c r="AE36" s="184">
        <f>Basisgegevens!AD45</f>
        <v>0</v>
      </c>
      <c r="AF36" s="184">
        <f>Basisgegevens!AE45</f>
        <v>0</v>
      </c>
      <c r="AG36" s="184">
        <f>Basisgegevens!AF45</f>
        <v>0</v>
      </c>
      <c r="AH36" s="184">
        <f>Basisgegevens!AG45</f>
        <v>0</v>
      </c>
      <c r="AI36" s="184">
        <f>Basisgegevens!AH45</f>
        <v>0</v>
      </c>
      <c r="AJ36" s="184">
        <f>Basisgegevens!AI45</f>
        <v>0</v>
      </c>
      <c r="AK36" s="184">
        <f>Basisgegevens!AJ45</f>
        <v>0</v>
      </c>
      <c r="AL36" s="184">
        <f>Basisgegevens!AK45</f>
        <v>0</v>
      </c>
      <c r="AM36" s="184">
        <f>Basisgegevens!AL45</f>
        <v>0</v>
      </c>
      <c r="AN36" s="184">
        <f>Basisgegevens!AM45</f>
        <v>0</v>
      </c>
      <c r="AO36" s="184">
        <f>Basisgegevens!AN45</f>
        <v>0</v>
      </c>
      <c r="AP36" s="193">
        <f t="shared" si="62"/>
        <v>0</v>
      </c>
      <c r="AQ36" s="184">
        <f>Basisgegevens!AP45</f>
        <v>0</v>
      </c>
      <c r="AR36" s="184">
        <f>Basisgegevens!AQ45</f>
        <v>0</v>
      </c>
      <c r="AS36" s="184">
        <f>Basisgegevens!AR45</f>
        <v>0</v>
      </c>
      <c r="AT36" s="184">
        <f>Basisgegevens!AS45</f>
        <v>0</v>
      </c>
      <c r="AU36" s="184">
        <f>Basisgegevens!AT45</f>
        <v>0</v>
      </c>
      <c r="AV36" s="184">
        <f>Basisgegevens!AU45</f>
        <v>0</v>
      </c>
      <c r="AW36" s="184">
        <f>Basisgegevens!AV45</f>
        <v>0</v>
      </c>
      <c r="AX36" s="184">
        <f>Basisgegevens!AW45</f>
        <v>0</v>
      </c>
      <c r="AY36" s="184">
        <f>Basisgegevens!AX45</f>
        <v>0</v>
      </c>
      <c r="AZ36" s="184">
        <f>Basisgegevens!AY45</f>
        <v>0</v>
      </c>
      <c r="BA36" s="184">
        <f>Basisgegevens!AZ45</f>
        <v>0</v>
      </c>
      <c r="BB36" s="184">
        <f>Basisgegevens!BA45</f>
        <v>0</v>
      </c>
      <c r="BC36" s="193">
        <f t="shared" si="63"/>
        <v>0</v>
      </c>
      <c r="BD36" s="184">
        <f>Basisgegevens!BC45</f>
        <v>0</v>
      </c>
      <c r="BE36" s="184">
        <f>Basisgegevens!BD45</f>
        <v>0</v>
      </c>
      <c r="BF36" s="184">
        <f>Basisgegevens!BE45</f>
        <v>0</v>
      </c>
      <c r="BG36" s="184">
        <f>Basisgegevens!BF45</f>
        <v>0</v>
      </c>
      <c r="BH36" s="184">
        <f>Basisgegevens!BG45</f>
        <v>0</v>
      </c>
      <c r="BI36" s="184">
        <f>Basisgegevens!BH45</f>
        <v>0</v>
      </c>
      <c r="BJ36" s="184">
        <f>Basisgegevens!BI45</f>
        <v>0</v>
      </c>
      <c r="BK36" s="184">
        <f>Basisgegevens!BJ45</f>
        <v>0</v>
      </c>
      <c r="BL36" s="184">
        <f>Basisgegevens!BK45</f>
        <v>0</v>
      </c>
      <c r="BM36" s="184">
        <f>Basisgegevens!BL45</f>
        <v>0</v>
      </c>
      <c r="BN36" s="184">
        <f>Basisgegevens!BM45</f>
        <v>0</v>
      </c>
      <c r="BO36" s="184">
        <f>Basisgegevens!BN45</f>
        <v>0</v>
      </c>
      <c r="BP36" s="193">
        <f t="shared" si="64"/>
        <v>0</v>
      </c>
    </row>
    <row r="37" spans="1:68" ht="15" customHeight="1" x14ac:dyDescent="0.25">
      <c r="A37" s="127"/>
      <c r="B37" s="256" t="str">
        <f>Basisgegevens!$A$28</f>
        <v>(-)</v>
      </c>
      <c r="C37" s="229">
        <f>Basisgegevens!$B$28</f>
        <v>0.21</v>
      </c>
      <c r="D37" s="184">
        <f>Basisgegevens!C46</f>
        <v>0</v>
      </c>
      <c r="E37" s="184">
        <f>Basisgegevens!D46</f>
        <v>0</v>
      </c>
      <c r="F37" s="184">
        <f>Basisgegevens!E46</f>
        <v>0</v>
      </c>
      <c r="G37" s="184">
        <f>Basisgegevens!F46</f>
        <v>0</v>
      </c>
      <c r="H37" s="184">
        <f>Basisgegevens!G46</f>
        <v>0</v>
      </c>
      <c r="I37" s="184">
        <f>Basisgegevens!H46</f>
        <v>0</v>
      </c>
      <c r="J37" s="184">
        <f>Basisgegevens!I46</f>
        <v>0</v>
      </c>
      <c r="K37" s="184">
        <f>Basisgegevens!J46</f>
        <v>0</v>
      </c>
      <c r="L37" s="184">
        <f>Basisgegevens!K46</f>
        <v>0</v>
      </c>
      <c r="M37" s="184">
        <f>Basisgegevens!L46</f>
        <v>0</v>
      </c>
      <c r="N37" s="184">
        <f>Basisgegevens!M46</f>
        <v>0</v>
      </c>
      <c r="O37" s="184">
        <f>Basisgegevens!N46</f>
        <v>0</v>
      </c>
      <c r="P37" s="193">
        <f t="shared" si="60"/>
        <v>0</v>
      </c>
      <c r="Q37" s="184">
        <f>Basisgegevens!P46</f>
        <v>0</v>
      </c>
      <c r="R37" s="184">
        <f>Basisgegevens!Q46</f>
        <v>0</v>
      </c>
      <c r="S37" s="184">
        <f>Basisgegevens!R46</f>
        <v>0</v>
      </c>
      <c r="T37" s="184">
        <f>Basisgegevens!S46</f>
        <v>0</v>
      </c>
      <c r="U37" s="184">
        <f>Basisgegevens!T46</f>
        <v>0</v>
      </c>
      <c r="V37" s="184">
        <f>Basisgegevens!U46</f>
        <v>0</v>
      </c>
      <c r="W37" s="184">
        <f>Basisgegevens!V46</f>
        <v>0</v>
      </c>
      <c r="X37" s="184">
        <f>Basisgegevens!W46</f>
        <v>0</v>
      </c>
      <c r="Y37" s="184">
        <f>Basisgegevens!X46</f>
        <v>0</v>
      </c>
      <c r="Z37" s="184">
        <f>Basisgegevens!Y46</f>
        <v>0</v>
      </c>
      <c r="AA37" s="184">
        <f>Basisgegevens!Z46</f>
        <v>0</v>
      </c>
      <c r="AB37" s="184">
        <f>Basisgegevens!AA46</f>
        <v>0</v>
      </c>
      <c r="AC37" s="193">
        <f t="shared" si="61"/>
        <v>0</v>
      </c>
      <c r="AD37" s="184">
        <f>Basisgegevens!AC46</f>
        <v>0</v>
      </c>
      <c r="AE37" s="184">
        <f>Basisgegevens!AD46</f>
        <v>0</v>
      </c>
      <c r="AF37" s="184">
        <f>Basisgegevens!AE46</f>
        <v>0</v>
      </c>
      <c r="AG37" s="184">
        <f>Basisgegevens!AF46</f>
        <v>0</v>
      </c>
      <c r="AH37" s="184">
        <f>Basisgegevens!AG46</f>
        <v>0</v>
      </c>
      <c r="AI37" s="184">
        <f>Basisgegevens!AH46</f>
        <v>0</v>
      </c>
      <c r="AJ37" s="184">
        <f>Basisgegevens!AI46</f>
        <v>0</v>
      </c>
      <c r="AK37" s="184">
        <f>Basisgegevens!AJ46</f>
        <v>0</v>
      </c>
      <c r="AL37" s="184">
        <f>Basisgegevens!AK46</f>
        <v>0</v>
      </c>
      <c r="AM37" s="184">
        <f>Basisgegevens!AL46</f>
        <v>0</v>
      </c>
      <c r="AN37" s="184">
        <f>Basisgegevens!AM46</f>
        <v>0</v>
      </c>
      <c r="AO37" s="184">
        <f>Basisgegevens!AN46</f>
        <v>0</v>
      </c>
      <c r="AP37" s="193">
        <f t="shared" si="62"/>
        <v>0</v>
      </c>
      <c r="AQ37" s="184">
        <f>Basisgegevens!AP46</f>
        <v>0</v>
      </c>
      <c r="AR37" s="184">
        <f>Basisgegevens!AQ46</f>
        <v>0</v>
      </c>
      <c r="AS37" s="184">
        <f>Basisgegevens!AR46</f>
        <v>0</v>
      </c>
      <c r="AT37" s="184">
        <f>Basisgegevens!AS46</f>
        <v>0</v>
      </c>
      <c r="AU37" s="184">
        <f>Basisgegevens!AT46</f>
        <v>0</v>
      </c>
      <c r="AV37" s="184">
        <f>Basisgegevens!AU46</f>
        <v>0</v>
      </c>
      <c r="AW37" s="184">
        <f>Basisgegevens!AV46</f>
        <v>0</v>
      </c>
      <c r="AX37" s="184">
        <f>Basisgegevens!AW46</f>
        <v>0</v>
      </c>
      <c r="AY37" s="184">
        <f>Basisgegevens!AX46</f>
        <v>0</v>
      </c>
      <c r="AZ37" s="184">
        <f>Basisgegevens!AY46</f>
        <v>0</v>
      </c>
      <c r="BA37" s="184">
        <f>Basisgegevens!AZ46</f>
        <v>0</v>
      </c>
      <c r="BB37" s="184">
        <f>Basisgegevens!BA46</f>
        <v>0</v>
      </c>
      <c r="BC37" s="193">
        <f t="shared" si="63"/>
        <v>0</v>
      </c>
      <c r="BD37" s="184">
        <f>Basisgegevens!BC46</f>
        <v>0</v>
      </c>
      <c r="BE37" s="184">
        <f>Basisgegevens!BD46</f>
        <v>0</v>
      </c>
      <c r="BF37" s="184">
        <f>Basisgegevens!BE46</f>
        <v>0</v>
      </c>
      <c r="BG37" s="184">
        <f>Basisgegevens!BF46</f>
        <v>0</v>
      </c>
      <c r="BH37" s="184">
        <f>Basisgegevens!BG46</f>
        <v>0</v>
      </c>
      <c r="BI37" s="184">
        <f>Basisgegevens!BH46</f>
        <v>0</v>
      </c>
      <c r="BJ37" s="184">
        <f>Basisgegevens!BI46</f>
        <v>0</v>
      </c>
      <c r="BK37" s="184">
        <f>Basisgegevens!BJ46</f>
        <v>0</v>
      </c>
      <c r="BL37" s="184">
        <f>Basisgegevens!BK46</f>
        <v>0</v>
      </c>
      <c r="BM37" s="184">
        <f>Basisgegevens!BL46</f>
        <v>0</v>
      </c>
      <c r="BN37" s="184">
        <f>Basisgegevens!BM46</f>
        <v>0</v>
      </c>
      <c r="BO37" s="184">
        <f>Basisgegevens!BN46</f>
        <v>0</v>
      </c>
      <c r="BP37" s="193">
        <f t="shared" si="64"/>
        <v>0</v>
      </c>
    </row>
    <row r="38" spans="1:68" ht="15" customHeight="1" x14ac:dyDescent="0.25">
      <c r="A38" s="127"/>
      <c r="B38" s="256" t="str">
        <f>Basisgegevens!$A$29</f>
        <v>(-)</v>
      </c>
      <c r="C38" s="229">
        <f>Basisgegevens!$B$29</f>
        <v>0.21</v>
      </c>
      <c r="D38" s="184">
        <f>Basisgegevens!C47</f>
        <v>0</v>
      </c>
      <c r="E38" s="184">
        <f>Basisgegevens!D47</f>
        <v>0</v>
      </c>
      <c r="F38" s="184">
        <f>Basisgegevens!E47</f>
        <v>0</v>
      </c>
      <c r="G38" s="184">
        <f>Basisgegevens!F47</f>
        <v>0</v>
      </c>
      <c r="H38" s="184">
        <f>Basisgegevens!G47</f>
        <v>0</v>
      </c>
      <c r="I38" s="184">
        <f>Basisgegevens!H47</f>
        <v>0</v>
      </c>
      <c r="J38" s="184">
        <f>Basisgegevens!I47</f>
        <v>0</v>
      </c>
      <c r="K38" s="184">
        <f>Basisgegevens!J47</f>
        <v>0</v>
      </c>
      <c r="L38" s="184">
        <f>Basisgegevens!K47</f>
        <v>0</v>
      </c>
      <c r="M38" s="184">
        <f>Basisgegevens!L47</f>
        <v>0</v>
      </c>
      <c r="N38" s="184">
        <f>Basisgegevens!M47</f>
        <v>0</v>
      </c>
      <c r="O38" s="184">
        <f>Basisgegevens!N47</f>
        <v>0</v>
      </c>
      <c r="P38" s="193">
        <f t="shared" si="60"/>
        <v>0</v>
      </c>
      <c r="Q38" s="184">
        <f>Basisgegevens!P47</f>
        <v>0</v>
      </c>
      <c r="R38" s="184">
        <f>Basisgegevens!Q47</f>
        <v>0</v>
      </c>
      <c r="S38" s="184">
        <f>Basisgegevens!R47</f>
        <v>0</v>
      </c>
      <c r="T38" s="184">
        <f>Basisgegevens!S47</f>
        <v>0</v>
      </c>
      <c r="U38" s="184">
        <f>Basisgegevens!T47</f>
        <v>0</v>
      </c>
      <c r="V38" s="184">
        <f>Basisgegevens!U47</f>
        <v>0</v>
      </c>
      <c r="W38" s="184">
        <f>Basisgegevens!V47</f>
        <v>0</v>
      </c>
      <c r="X38" s="184">
        <f>Basisgegevens!W47</f>
        <v>0</v>
      </c>
      <c r="Y38" s="184">
        <f>Basisgegevens!X47</f>
        <v>0</v>
      </c>
      <c r="Z38" s="184">
        <f>Basisgegevens!Y47</f>
        <v>0</v>
      </c>
      <c r="AA38" s="184">
        <f>Basisgegevens!Z47</f>
        <v>0</v>
      </c>
      <c r="AB38" s="184">
        <f>Basisgegevens!AA47</f>
        <v>0</v>
      </c>
      <c r="AC38" s="193">
        <f t="shared" si="61"/>
        <v>0</v>
      </c>
      <c r="AD38" s="184">
        <f>Basisgegevens!AC47</f>
        <v>0</v>
      </c>
      <c r="AE38" s="184">
        <f>Basisgegevens!AD47</f>
        <v>0</v>
      </c>
      <c r="AF38" s="184">
        <f>Basisgegevens!AE47</f>
        <v>0</v>
      </c>
      <c r="AG38" s="184">
        <f>Basisgegevens!AF47</f>
        <v>0</v>
      </c>
      <c r="AH38" s="184">
        <f>Basisgegevens!AG47</f>
        <v>0</v>
      </c>
      <c r="AI38" s="184">
        <f>Basisgegevens!AH47</f>
        <v>0</v>
      </c>
      <c r="AJ38" s="184">
        <f>Basisgegevens!AI47</f>
        <v>0</v>
      </c>
      <c r="AK38" s="184">
        <f>Basisgegevens!AJ47</f>
        <v>0</v>
      </c>
      <c r="AL38" s="184">
        <f>Basisgegevens!AK47</f>
        <v>0</v>
      </c>
      <c r="AM38" s="184">
        <f>Basisgegevens!AL47</f>
        <v>0</v>
      </c>
      <c r="AN38" s="184">
        <f>Basisgegevens!AM47</f>
        <v>0</v>
      </c>
      <c r="AO38" s="184">
        <f>Basisgegevens!AN47</f>
        <v>0</v>
      </c>
      <c r="AP38" s="193">
        <f t="shared" si="62"/>
        <v>0</v>
      </c>
      <c r="AQ38" s="184">
        <f>Basisgegevens!AP47</f>
        <v>0</v>
      </c>
      <c r="AR38" s="184">
        <f>Basisgegevens!AQ47</f>
        <v>0</v>
      </c>
      <c r="AS38" s="184">
        <f>Basisgegevens!AR47</f>
        <v>0</v>
      </c>
      <c r="AT38" s="184">
        <f>Basisgegevens!AS47</f>
        <v>0</v>
      </c>
      <c r="AU38" s="184">
        <f>Basisgegevens!AT47</f>
        <v>0</v>
      </c>
      <c r="AV38" s="184">
        <f>Basisgegevens!AU47</f>
        <v>0</v>
      </c>
      <c r="AW38" s="184">
        <f>Basisgegevens!AV47</f>
        <v>0</v>
      </c>
      <c r="AX38" s="184">
        <f>Basisgegevens!AW47</f>
        <v>0</v>
      </c>
      <c r="AY38" s="184">
        <f>Basisgegevens!AX47</f>
        <v>0</v>
      </c>
      <c r="AZ38" s="184">
        <f>Basisgegevens!AY47</f>
        <v>0</v>
      </c>
      <c r="BA38" s="184">
        <f>Basisgegevens!AZ47</f>
        <v>0</v>
      </c>
      <c r="BB38" s="184">
        <f>Basisgegevens!BA47</f>
        <v>0</v>
      </c>
      <c r="BC38" s="193">
        <f t="shared" si="63"/>
        <v>0</v>
      </c>
      <c r="BD38" s="184">
        <f>Basisgegevens!BC47</f>
        <v>0</v>
      </c>
      <c r="BE38" s="184">
        <f>Basisgegevens!BD47</f>
        <v>0</v>
      </c>
      <c r="BF38" s="184">
        <f>Basisgegevens!BE47</f>
        <v>0</v>
      </c>
      <c r="BG38" s="184">
        <f>Basisgegevens!BF47</f>
        <v>0</v>
      </c>
      <c r="BH38" s="184">
        <f>Basisgegevens!BG47</f>
        <v>0</v>
      </c>
      <c r="BI38" s="184">
        <f>Basisgegevens!BH47</f>
        <v>0</v>
      </c>
      <c r="BJ38" s="184">
        <f>Basisgegevens!BI47</f>
        <v>0</v>
      </c>
      <c r="BK38" s="184">
        <f>Basisgegevens!BJ47</f>
        <v>0</v>
      </c>
      <c r="BL38" s="184">
        <f>Basisgegevens!BK47</f>
        <v>0</v>
      </c>
      <c r="BM38" s="184">
        <f>Basisgegevens!BL47</f>
        <v>0</v>
      </c>
      <c r="BN38" s="184">
        <f>Basisgegevens!BM47</f>
        <v>0</v>
      </c>
      <c r="BO38" s="184">
        <f>Basisgegevens!BN47</f>
        <v>0</v>
      </c>
      <c r="BP38" s="193">
        <f t="shared" si="64"/>
        <v>0</v>
      </c>
    </row>
    <row r="39" spans="1:68" ht="15" customHeight="1" x14ac:dyDescent="0.25">
      <c r="C39" s="79"/>
    </row>
    <row r="40" spans="1:68" s="45" customFormat="1" ht="15" customHeight="1" x14ac:dyDescent="0.25">
      <c r="B40" s="200" t="s">
        <v>147</v>
      </c>
      <c r="D40" s="193">
        <f t="shared" ref="D40:O40" si="65">+SUM(D41:D46)</f>
        <v>0</v>
      </c>
      <c r="E40" s="193">
        <f t="shared" si="65"/>
        <v>0</v>
      </c>
      <c r="F40" s="193">
        <f t="shared" si="65"/>
        <v>0</v>
      </c>
      <c r="G40" s="193">
        <f t="shared" si="65"/>
        <v>0</v>
      </c>
      <c r="H40" s="193">
        <f t="shared" si="65"/>
        <v>0</v>
      </c>
      <c r="I40" s="193">
        <f t="shared" si="65"/>
        <v>0</v>
      </c>
      <c r="J40" s="193">
        <f t="shared" si="65"/>
        <v>0</v>
      </c>
      <c r="K40" s="193">
        <f t="shared" si="65"/>
        <v>0</v>
      </c>
      <c r="L40" s="193">
        <f t="shared" si="65"/>
        <v>0</v>
      </c>
      <c r="M40" s="193">
        <f t="shared" si="65"/>
        <v>0</v>
      </c>
      <c r="N40" s="193">
        <f t="shared" si="65"/>
        <v>0</v>
      </c>
      <c r="O40" s="193">
        <f t="shared" si="65"/>
        <v>0</v>
      </c>
      <c r="P40" s="193">
        <f>SUM(D40:O40)</f>
        <v>0</v>
      </c>
      <c r="Q40" s="193">
        <f t="shared" ref="Q40:AB40" si="66">+SUM(Q41:Q46)</f>
        <v>0</v>
      </c>
      <c r="R40" s="193">
        <f t="shared" si="66"/>
        <v>0</v>
      </c>
      <c r="S40" s="193">
        <f t="shared" si="66"/>
        <v>0</v>
      </c>
      <c r="T40" s="193">
        <f t="shared" si="66"/>
        <v>0</v>
      </c>
      <c r="U40" s="193">
        <f t="shared" si="66"/>
        <v>0</v>
      </c>
      <c r="V40" s="193">
        <f t="shared" si="66"/>
        <v>0</v>
      </c>
      <c r="W40" s="193">
        <f t="shared" si="66"/>
        <v>0</v>
      </c>
      <c r="X40" s="193">
        <f t="shared" si="66"/>
        <v>0</v>
      </c>
      <c r="Y40" s="193">
        <f t="shared" si="66"/>
        <v>0</v>
      </c>
      <c r="Z40" s="193">
        <f t="shared" si="66"/>
        <v>0</v>
      </c>
      <c r="AA40" s="193">
        <f t="shared" si="66"/>
        <v>0</v>
      </c>
      <c r="AB40" s="193">
        <f t="shared" si="66"/>
        <v>0</v>
      </c>
      <c r="AC40" s="193">
        <f>SUM(Q40:AB40)</f>
        <v>0</v>
      </c>
      <c r="AD40" s="193">
        <f t="shared" ref="AD40:AO40" si="67">+SUM(AD41:AD46)</f>
        <v>0</v>
      </c>
      <c r="AE40" s="193">
        <f t="shared" si="67"/>
        <v>0</v>
      </c>
      <c r="AF40" s="193">
        <f t="shared" si="67"/>
        <v>0</v>
      </c>
      <c r="AG40" s="193">
        <f t="shared" si="67"/>
        <v>0</v>
      </c>
      <c r="AH40" s="193">
        <f t="shared" si="67"/>
        <v>0</v>
      </c>
      <c r="AI40" s="193">
        <f t="shared" si="67"/>
        <v>0</v>
      </c>
      <c r="AJ40" s="193">
        <f t="shared" si="67"/>
        <v>0</v>
      </c>
      <c r="AK40" s="193">
        <f t="shared" si="67"/>
        <v>0</v>
      </c>
      <c r="AL40" s="193">
        <f t="shared" si="67"/>
        <v>0</v>
      </c>
      <c r="AM40" s="193">
        <f t="shared" si="67"/>
        <v>0</v>
      </c>
      <c r="AN40" s="193">
        <f t="shared" si="67"/>
        <v>0</v>
      </c>
      <c r="AO40" s="193">
        <f t="shared" si="67"/>
        <v>0</v>
      </c>
      <c r="AP40" s="193">
        <f>SUM(AD40:AO40)</f>
        <v>0</v>
      </c>
      <c r="AQ40" s="193">
        <f t="shared" ref="AQ40:BB40" si="68">+SUM(AQ41:AQ46)</f>
        <v>0</v>
      </c>
      <c r="AR40" s="193">
        <f t="shared" si="68"/>
        <v>0</v>
      </c>
      <c r="AS40" s="193">
        <f t="shared" si="68"/>
        <v>0</v>
      </c>
      <c r="AT40" s="193">
        <f t="shared" si="68"/>
        <v>0</v>
      </c>
      <c r="AU40" s="193">
        <f t="shared" si="68"/>
        <v>0</v>
      </c>
      <c r="AV40" s="193">
        <f t="shared" si="68"/>
        <v>0</v>
      </c>
      <c r="AW40" s="193">
        <f t="shared" si="68"/>
        <v>0</v>
      </c>
      <c r="AX40" s="193">
        <f t="shared" si="68"/>
        <v>0</v>
      </c>
      <c r="AY40" s="193">
        <f t="shared" si="68"/>
        <v>0</v>
      </c>
      <c r="AZ40" s="193">
        <f t="shared" si="68"/>
        <v>0</v>
      </c>
      <c r="BA40" s="193">
        <f t="shared" si="68"/>
        <v>0</v>
      </c>
      <c r="BB40" s="193">
        <f t="shared" si="68"/>
        <v>0</v>
      </c>
      <c r="BC40" s="193">
        <f>SUM(AQ40:BB40)</f>
        <v>0</v>
      </c>
      <c r="BD40" s="193">
        <f t="shared" ref="BD40:BO40" si="69">+SUM(BD41:BD46)</f>
        <v>0</v>
      </c>
      <c r="BE40" s="193">
        <f t="shared" si="69"/>
        <v>0</v>
      </c>
      <c r="BF40" s="193">
        <f t="shared" si="69"/>
        <v>0</v>
      </c>
      <c r="BG40" s="193">
        <f t="shared" si="69"/>
        <v>0</v>
      </c>
      <c r="BH40" s="193">
        <f t="shared" si="69"/>
        <v>0</v>
      </c>
      <c r="BI40" s="193">
        <f t="shared" si="69"/>
        <v>0</v>
      </c>
      <c r="BJ40" s="193">
        <f t="shared" si="69"/>
        <v>0</v>
      </c>
      <c r="BK40" s="193">
        <f t="shared" si="69"/>
        <v>0</v>
      </c>
      <c r="BL40" s="193">
        <f t="shared" si="69"/>
        <v>0</v>
      </c>
      <c r="BM40" s="193">
        <f t="shared" si="69"/>
        <v>0</v>
      </c>
      <c r="BN40" s="193">
        <f t="shared" si="69"/>
        <v>0</v>
      </c>
      <c r="BO40" s="193">
        <f t="shared" si="69"/>
        <v>0</v>
      </c>
      <c r="BP40" s="193">
        <f>SUM(BD40:BO40)</f>
        <v>0</v>
      </c>
    </row>
    <row r="41" spans="1:68" s="127" customFormat="1" ht="15" customHeight="1" x14ac:dyDescent="0.25">
      <c r="B41" s="256" t="str">
        <f>Basisgegevens!$A$24</f>
        <v>(-)</v>
      </c>
      <c r="C41" s="16"/>
      <c r="D41" s="184">
        <f t="shared" ref="D41:D46" si="70">+D33*(1+$C33)</f>
        <v>0</v>
      </c>
      <c r="E41" s="184">
        <f t="shared" ref="E41:O41" si="71">+E33*(1+$C33)</f>
        <v>0</v>
      </c>
      <c r="F41" s="184">
        <f t="shared" si="71"/>
        <v>0</v>
      </c>
      <c r="G41" s="184">
        <f t="shared" si="71"/>
        <v>0</v>
      </c>
      <c r="H41" s="184">
        <f t="shared" si="71"/>
        <v>0</v>
      </c>
      <c r="I41" s="184">
        <f t="shared" si="71"/>
        <v>0</v>
      </c>
      <c r="J41" s="184">
        <f t="shared" si="71"/>
        <v>0</v>
      </c>
      <c r="K41" s="184">
        <f t="shared" si="71"/>
        <v>0</v>
      </c>
      <c r="L41" s="184">
        <f t="shared" si="71"/>
        <v>0</v>
      </c>
      <c r="M41" s="184">
        <f t="shared" si="71"/>
        <v>0</v>
      </c>
      <c r="N41" s="184">
        <f t="shared" si="71"/>
        <v>0</v>
      </c>
      <c r="O41" s="184">
        <f t="shared" si="71"/>
        <v>0</v>
      </c>
      <c r="P41" s="193">
        <f t="shared" ref="P41:P46" si="72">SUM(D41:O41)</f>
        <v>0</v>
      </c>
      <c r="Q41" s="184">
        <f t="shared" ref="Q41:AB41" si="73">+Q33*(1+$C33)</f>
        <v>0</v>
      </c>
      <c r="R41" s="184">
        <f t="shared" si="73"/>
        <v>0</v>
      </c>
      <c r="S41" s="184">
        <f t="shared" si="73"/>
        <v>0</v>
      </c>
      <c r="T41" s="184">
        <f t="shared" si="73"/>
        <v>0</v>
      </c>
      <c r="U41" s="184">
        <f t="shared" si="73"/>
        <v>0</v>
      </c>
      <c r="V41" s="184">
        <f t="shared" si="73"/>
        <v>0</v>
      </c>
      <c r="W41" s="184">
        <f t="shared" si="73"/>
        <v>0</v>
      </c>
      <c r="X41" s="184">
        <f t="shared" si="73"/>
        <v>0</v>
      </c>
      <c r="Y41" s="184">
        <f t="shared" si="73"/>
        <v>0</v>
      </c>
      <c r="Z41" s="184">
        <f t="shared" si="73"/>
        <v>0</v>
      </c>
      <c r="AA41" s="184">
        <f t="shared" si="73"/>
        <v>0</v>
      </c>
      <c r="AB41" s="184">
        <f t="shared" si="73"/>
        <v>0</v>
      </c>
      <c r="AC41" s="193">
        <f t="shared" ref="AC41:AC46" si="74">SUM(Q41:AB41)</f>
        <v>0</v>
      </c>
      <c r="AD41" s="184">
        <f t="shared" ref="AD41:AO41" si="75">+AD33*(1+$C33)</f>
        <v>0</v>
      </c>
      <c r="AE41" s="184">
        <f t="shared" si="75"/>
        <v>0</v>
      </c>
      <c r="AF41" s="184">
        <f t="shared" si="75"/>
        <v>0</v>
      </c>
      <c r="AG41" s="184">
        <f t="shared" si="75"/>
        <v>0</v>
      </c>
      <c r="AH41" s="184">
        <f t="shared" si="75"/>
        <v>0</v>
      </c>
      <c r="AI41" s="184">
        <f t="shared" si="75"/>
        <v>0</v>
      </c>
      <c r="AJ41" s="184">
        <f t="shared" si="75"/>
        <v>0</v>
      </c>
      <c r="AK41" s="184">
        <f t="shared" si="75"/>
        <v>0</v>
      </c>
      <c r="AL41" s="184">
        <f t="shared" si="75"/>
        <v>0</v>
      </c>
      <c r="AM41" s="184">
        <f t="shared" si="75"/>
        <v>0</v>
      </c>
      <c r="AN41" s="184">
        <f t="shared" si="75"/>
        <v>0</v>
      </c>
      <c r="AO41" s="184">
        <f t="shared" si="75"/>
        <v>0</v>
      </c>
      <c r="AP41" s="193">
        <f t="shared" ref="AP41:AP46" si="76">SUM(AD41:AO41)</f>
        <v>0</v>
      </c>
      <c r="AQ41" s="184">
        <f t="shared" ref="AQ41:BB41" si="77">+AQ33*(1+$C33)</f>
        <v>0</v>
      </c>
      <c r="AR41" s="184">
        <f t="shared" si="77"/>
        <v>0</v>
      </c>
      <c r="AS41" s="184">
        <f t="shared" si="77"/>
        <v>0</v>
      </c>
      <c r="AT41" s="184">
        <f t="shared" si="77"/>
        <v>0</v>
      </c>
      <c r="AU41" s="184">
        <f t="shared" si="77"/>
        <v>0</v>
      </c>
      <c r="AV41" s="184">
        <f t="shared" si="77"/>
        <v>0</v>
      </c>
      <c r="AW41" s="184">
        <f t="shared" si="77"/>
        <v>0</v>
      </c>
      <c r="AX41" s="184">
        <f t="shared" si="77"/>
        <v>0</v>
      </c>
      <c r="AY41" s="184">
        <f t="shared" si="77"/>
        <v>0</v>
      </c>
      <c r="AZ41" s="184">
        <f t="shared" si="77"/>
        <v>0</v>
      </c>
      <c r="BA41" s="184">
        <f t="shared" si="77"/>
        <v>0</v>
      </c>
      <c r="BB41" s="184">
        <f t="shared" si="77"/>
        <v>0</v>
      </c>
      <c r="BC41" s="193">
        <f t="shared" ref="BC41:BC46" si="78">SUM(AQ41:BB41)</f>
        <v>0</v>
      </c>
      <c r="BD41" s="184">
        <f t="shared" ref="BD41:BO41" si="79">+BD33*(1+$C33)</f>
        <v>0</v>
      </c>
      <c r="BE41" s="184">
        <f t="shared" si="79"/>
        <v>0</v>
      </c>
      <c r="BF41" s="184">
        <f t="shared" si="79"/>
        <v>0</v>
      </c>
      <c r="BG41" s="184">
        <f t="shared" si="79"/>
        <v>0</v>
      </c>
      <c r="BH41" s="184">
        <f t="shared" si="79"/>
        <v>0</v>
      </c>
      <c r="BI41" s="184">
        <f t="shared" si="79"/>
        <v>0</v>
      </c>
      <c r="BJ41" s="184">
        <f t="shared" si="79"/>
        <v>0</v>
      </c>
      <c r="BK41" s="184">
        <f t="shared" si="79"/>
        <v>0</v>
      </c>
      <c r="BL41" s="184">
        <f t="shared" si="79"/>
        <v>0</v>
      </c>
      <c r="BM41" s="184">
        <f t="shared" si="79"/>
        <v>0</v>
      </c>
      <c r="BN41" s="184">
        <f t="shared" si="79"/>
        <v>0</v>
      </c>
      <c r="BO41" s="184">
        <f t="shared" si="79"/>
        <v>0</v>
      </c>
      <c r="BP41" s="193">
        <f t="shared" ref="BP41:BP46" si="80">SUM(BD41:BO41)</f>
        <v>0</v>
      </c>
    </row>
    <row r="42" spans="1:68" s="127" customFormat="1" ht="15" customHeight="1" x14ac:dyDescent="0.25">
      <c r="B42" s="256" t="str">
        <f>Basisgegevens!$A$25</f>
        <v>(-)</v>
      </c>
      <c r="C42" s="16"/>
      <c r="D42" s="184">
        <f t="shared" si="70"/>
        <v>0</v>
      </c>
      <c r="E42" s="184">
        <f t="shared" ref="E42:O42" si="81">+E34*(1+$C34)</f>
        <v>0</v>
      </c>
      <c r="F42" s="184">
        <f t="shared" si="81"/>
        <v>0</v>
      </c>
      <c r="G42" s="184">
        <f t="shared" si="81"/>
        <v>0</v>
      </c>
      <c r="H42" s="184">
        <f t="shared" si="81"/>
        <v>0</v>
      </c>
      <c r="I42" s="184">
        <f t="shared" si="81"/>
        <v>0</v>
      </c>
      <c r="J42" s="184">
        <f t="shared" si="81"/>
        <v>0</v>
      </c>
      <c r="K42" s="184">
        <f t="shared" si="81"/>
        <v>0</v>
      </c>
      <c r="L42" s="184">
        <f t="shared" si="81"/>
        <v>0</v>
      </c>
      <c r="M42" s="184">
        <f t="shared" si="81"/>
        <v>0</v>
      </c>
      <c r="N42" s="184">
        <f t="shared" si="81"/>
        <v>0</v>
      </c>
      <c r="O42" s="184">
        <f t="shared" si="81"/>
        <v>0</v>
      </c>
      <c r="P42" s="193">
        <f t="shared" si="72"/>
        <v>0</v>
      </c>
      <c r="Q42" s="184">
        <f t="shared" ref="Q42:AB42" si="82">+Q34*(1+$C34)</f>
        <v>0</v>
      </c>
      <c r="R42" s="184">
        <f t="shared" si="82"/>
        <v>0</v>
      </c>
      <c r="S42" s="184">
        <f t="shared" si="82"/>
        <v>0</v>
      </c>
      <c r="T42" s="184">
        <f t="shared" si="82"/>
        <v>0</v>
      </c>
      <c r="U42" s="184">
        <f t="shared" si="82"/>
        <v>0</v>
      </c>
      <c r="V42" s="184">
        <f t="shared" si="82"/>
        <v>0</v>
      </c>
      <c r="W42" s="184">
        <f t="shared" si="82"/>
        <v>0</v>
      </c>
      <c r="X42" s="184">
        <f t="shared" si="82"/>
        <v>0</v>
      </c>
      <c r="Y42" s="184">
        <f t="shared" si="82"/>
        <v>0</v>
      </c>
      <c r="Z42" s="184">
        <f t="shared" si="82"/>
        <v>0</v>
      </c>
      <c r="AA42" s="184">
        <f t="shared" si="82"/>
        <v>0</v>
      </c>
      <c r="AB42" s="184">
        <f t="shared" si="82"/>
        <v>0</v>
      </c>
      <c r="AC42" s="193">
        <f t="shared" si="74"/>
        <v>0</v>
      </c>
      <c r="AD42" s="184">
        <f t="shared" ref="AD42:AO42" si="83">+AD34*(1+$C34)</f>
        <v>0</v>
      </c>
      <c r="AE42" s="184">
        <f t="shared" si="83"/>
        <v>0</v>
      </c>
      <c r="AF42" s="184">
        <f t="shared" si="83"/>
        <v>0</v>
      </c>
      <c r="AG42" s="184">
        <f t="shared" si="83"/>
        <v>0</v>
      </c>
      <c r="AH42" s="184">
        <f t="shared" si="83"/>
        <v>0</v>
      </c>
      <c r="AI42" s="184">
        <f t="shared" si="83"/>
        <v>0</v>
      </c>
      <c r="AJ42" s="184">
        <f t="shared" si="83"/>
        <v>0</v>
      </c>
      <c r="AK42" s="184">
        <f t="shared" si="83"/>
        <v>0</v>
      </c>
      <c r="AL42" s="184">
        <f t="shared" si="83"/>
        <v>0</v>
      </c>
      <c r="AM42" s="184">
        <f t="shared" si="83"/>
        <v>0</v>
      </c>
      <c r="AN42" s="184">
        <f t="shared" si="83"/>
        <v>0</v>
      </c>
      <c r="AO42" s="184">
        <f t="shared" si="83"/>
        <v>0</v>
      </c>
      <c r="AP42" s="193">
        <f t="shared" si="76"/>
        <v>0</v>
      </c>
      <c r="AQ42" s="184">
        <f t="shared" ref="AQ42:BB42" si="84">+AQ34*(1+$C34)</f>
        <v>0</v>
      </c>
      <c r="AR42" s="184">
        <f t="shared" si="84"/>
        <v>0</v>
      </c>
      <c r="AS42" s="184">
        <f t="shared" si="84"/>
        <v>0</v>
      </c>
      <c r="AT42" s="184">
        <f t="shared" si="84"/>
        <v>0</v>
      </c>
      <c r="AU42" s="184">
        <f t="shared" si="84"/>
        <v>0</v>
      </c>
      <c r="AV42" s="184">
        <f t="shared" si="84"/>
        <v>0</v>
      </c>
      <c r="AW42" s="184">
        <f t="shared" si="84"/>
        <v>0</v>
      </c>
      <c r="AX42" s="184">
        <f t="shared" si="84"/>
        <v>0</v>
      </c>
      <c r="AY42" s="184">
        <f t="shared" si="84"/>
        <v>0</v>
      </c>
      <c r="AZ42" s="184">
        <f t="shared" si="84"/>
        <v>0</v>
      </c>
      <c r="BA42" s="184">
        <f t="shared" si="84"/>
        <v>0</v>
      </c>
      <c r="BB42" s="184">
        <f t="shared" si="84"/>
        <v>0</v>
      </c>
      <c r="BC42" s="193">
        <f t="shared" si="78"/>
        <v>0</v>
      </c>
      <c r="BD42" s="184">
        <f t="shared" ref="BD42:BO42" si="85">+BD34*(1+$C34)</f>
        <v>0</v>
      </c>
      <c r="BE42" s="184">
        <f t="shared" si="85"/>
        <v>0</v>
      </c>
      <c r="BF42" s="184">
        <f t="shared" si="85"/>
        <v>0</v>
      </c>
      <c r="BG42" s="184">
        <f t="shared" si="85"/>
        <v>0</v>
      </c>
      <c r="BH42" s="184">
        <f t="shared" si="85"/>
        <v>0</v>
      </c>
      <c r="BI42" s="184">
        <f t="shared" si="85"/>
        <v>0</v>
      </c>
      <c r="BJ42" s="184">
        <f t="shared" si="85"/>
        <v>0</v>
      </c>
      <c r="BK42" s="184">
        <f t="shared" si="85"/>
        <v>0</v>
      </c>
      <c r="BL42" s="184">
        <f t="shared" si="85"/>
        <v>0</v>
      </c>
      <c r="BM42" s="184">
        <f t="shared" si="85"/>
        <v>0</v>
      </c>
      <c r="BN42" s="184">
        <f t="shared" si="85"/>
        <v>0</v>
      </c>
      <c r="BO42" s="184">
        <f t="shared" si="85"/>
        <v>0</v>
      </c>
      <c r="BP42" s="193">
        <f t="shared" si="80"/>
        <v>0</v>
      </c>
    </row>
    <row r="43" spans="1:68" s="127" customFormat="1" ht="15" customHeight="1" x14ac:dyDescent="0.25">
      <c r="B43" s="256" t="str">
        <f>Basisgegevens!$A$26</f>
        <v>(-)</v>
      </c>
      <c r="C43" s="16"/>
      <c r="D43" s="184">
        <f t="shared" si="70"/>
        <v>0</v>
      </c>
      <c r="E43" s="184">
        <f t="shared" ref="E43:O43" si="86">+E35*(1+$C35)</f>
        <v>0</v>
      </c>
      <c r="F43" s="184">
        <f t="shared" si="86"/>
        <v>0</v>
      </c>
      <c r="G43" s="184">
        <f t="shared" si="86"/>
        <v>0</v>
      </c>
      <c r="H43" s="184">
        <f t="shared" si="86"/>
        <v>0</v>
      </c>
      <c r="I43" s="184">
        <f t="shared" si="86"/>
        <v>0</v>
      </c>
      <c r="J43" s="184">
        <f t="shared" si="86"/>
        <v>0</v>
      </c>
      <c r="K43" s="184">
        <f t="shared" si="86"/>
        <v>0</v>
      </c>
      <c r="L43" s="184">
        <f t="shared" si="86"/>
        <v>0</v>
      </c>
      <c r="M43" s="184">
        <f t="shared" si="86"/>
        <v>0</v>
      </c>
      <c r="N43" s="184">
        <f t="shared" si="86"/>
        <v>0</v>
      </c>
      <c r="O43" s="184">
        <f t="shared" si="86"/>
        <v>0</v>
      </c>
      <c r="P43" s="193">
        <f t="shared" si="72"/>
        <v>0</v>
      </c>
      <c r="Q43" s="184">
        <f t="shared" ref="Q43:AB43" si="87">+Q35*(1+$C35)</f>
        <v>0</v>
      </c>
      <c r="R43" s="184">
        <f t="shared" si="87"/>
        <v>0</v>
      </c>
      <c r="S43" s="184">
        <f t="shared" si="87"/>
        <v>0</v>
      </c>
      <c r="T43" s="184">
        <f t="shared" si="87"/>
        <v>0</v>
      </c>
      <c r="U43" s="184">
        <f t="shared" si="87"/>
        <v>0</v>
      </c>
      <c r="V43" s="184">
        <f t="shared" si="87"/>
        <v>0</v>
      </c>
      <c r="W43" s="184">
        <f t="shared" si="87"/>
        <v>0</v>
      </c>
      <c r="X43" s="184">
        <f t="shared" si="87"/>
        <v>0</v>
      </c>
      <c r="Y43" s="184">
        <f t="shared" si="87"/>
        <v>0</v>
      </c>
      <c r="Z43" s="184">
        <f t="shared" si="87"/>
        <v>0</v>
      </c>
      <c r="AA43" s="184">
        <f t="shared" si="87"/>
        <v>0</v>
      </c>
      <c r="AB43" s="184">
        <f t="shared" si="87"/>
        <v>0</v>
      </c>
      <c r="AC43" s="193">
        <f t="shared" si="74"/>
        <v>0</v>
      </c>
      <c r="AD43" s="184">
        <f t="shared" ref="AD43:AO43" si="88">+AD35*(1+$C35)</f>
        <v>0</v>
      </c>
      <c r="AE43" s="184">
        <f t="shared" si="88"/>
        <v>0</v>
      </c>
      <c r="AF43" s="184">
        <f t="shared" si="88"/>
        <v>0</v>
      </c>
      <c r="AG43" s="184">
        <f t="shared" si="88"/>
        <v>0</v>
      </c>
      <c r="AH43" s="184">
        <f t="shared" si="88"/>
        <v>0</v>
      </c>
      <c r="AI43" s="184">
        <f t="shared" si="88"/>
        <v>0</v>
      </c>
      <c r="AJ43" s="184">
        <f t="shared" si="88"/>
        <v>0</v>
      </c>
      <c r="AK43" s="184">
        <f t="shared" si="88"/>
        <v>0</v>
      </c>
      <c r="AL43" s="184">
        <f t="shared" si="88"/>
        <v>0</v>
      </c>
      <c r="AM43" s="184">
        <f t="shared" si="88"/>
        <v>0</v>
      </c>
      <c r="AN43" s="184">
        <f t="shared" si="88"/>
        <v>0</v>
      </c>
      <c r="AO43" s="184">
        <f t="shared" si="88"/>
        <v>0</v>
      </c>
      <c r="AP43" s="193">
        <f t="shared" si="76"/>
        <v>0</v>
      </c>
      <c r="AQ43" s="184">
        <f t="shared" ref="AQ43:BB43" si="89">+AQ35*(1+$C35)</f>
        <v>0</v>
      </c>
      <c r="AR43" s="184">
        <f t="shared" si="89"/>
        <v>0</v>
      </c>
      <c r="AS43" s="184">
        <f t="shared" si="89"/>
        <v>0</v>
      </c>
      <c r="AT43" s="184">
        <f t="shared" si="89"/>
        <v>0</v>
      </c>
      <c r="AU43" s="184">
        <f t="shared" si="89"/>
        <v>0</v>
      </c>
      <c r="AV43" s="184">
        <f t="shared" si="89"/>
        <v>0</v>
      </c>
      <c r="AW43" s="184">
        <f t="shared" si="89"/>
        <v>0</v>
      </c>
      <c r="AX43" s="184">
        <f t="shared" si="89"/>
        <v>0</v>
      </c>
      <c r="AY43" s="184">
        <f t="shared" si="89"/>
        <v>0</v>
      </c>
      <c r="AZ43" s="184">
        <f t="shared" si="89"/>
        <v>0</v>
      </c>
      <c r="BA43" s="184">
        <f t="shared" si="89"/>
        <v>0</v>
      </c>
      <c r="BB43" s="184">
        <f t="shared" si="89"/>
        <v>0</v>
      </c>
      <c r="BC43" s="193">
        <f t="shared" si="78"/>
        <v>0</v>
      </c>
      <c r="BD43" s="184">
        <f t="shared" ref="BD43:BO43" si="90">+BD35*(1+$C35)</f>
        <v>0</v>
      </c>
      <c r="BE43" s="184">
        <f t="shared" si="90"/>
        <v>0</v>
      </c>
      <c r="BF43" s="184">
        <f t="shared" si="90"/>
        <v>0</v>
      </c>
      <c r="BG43" s="184">
        <f t="shared" si="90"/>
        <v>0</v>
      </c>
      <c r="BH43" s="184">
        <f t="shared" si="90"/>
        <v>0</v>
      </c>
      <c r="BI43" s="184">
        <f t="shared" si="90"/>
        <v>0</v>
      </c>
      <c r="BJ43" s="184">
        <f t="shared" si="90"/>
        <v>0</v>
      </c>
      <c r="BK43" s="184">
        <f t="shared" si="90"/>
        <v>0</v>
      </c>
      <c r="BL43" s="184">
        <f t="shared" si="90"/>
        <v>0</v>
      </c>
      <c r="BM43" s="184">
        <f t="shared" si="90"/>
        <v>0</v>
      </c>
      <c r="BN43" s="184">
        <f t="shared" si="90"/>
        <v>0</v>
      </c>
      <c r="BO43" s="184">
        <f t="shared" si="90"/>
        <v>0</v>
      </c>
      <c r="BP43" s="193">
        <f t="shared" si="80"/>
        <v>0</v>
      </c>
    </row>
    <row r="44" spans="1:68" s="127" customFormat="1" ht="15" customHeight="1" x14ac:dyDescent="0.25">
      <c r="B44" s="256" t="str">
        <f>Basisgegevens!$A$27</f>
        <v>(-)</v>
      </c>
      <c r="C44" s="16"/>
      <c r="D44" s="184">
        <f t="shared" si="70"/>
        <v>0</v>
      </c>
      <c r="E44" s="184">
        <f t="shared" ref="E44:O44" si="91">+E36*(1+$C36)</f>
        <v>0</v>
      </c>
      <c r="F44" s="184">
        <f t="shared" si="91"/>
        <v>0</v>
      </c>
      <c r="G44" s="184">
        <f t="shared" si="91"/>
        <v>0</v>
      </c>
      <c r="H44" s="184">
        <f t="shared" si="91"/>
        <v>0</v>
      </c>
      <c r="I44" s="184">
        <f t="shared" si="91"/>
        <v>0</v>
      </c>
      <c r="J44" s="184">
        <f t="shared" si="91"/>
        <v>0</v>
      </c>
      <c r="K44" s="184">
        <f t="shared" si="91"/>
        <v>0</v>
      </c>
      <c r="L44" s="184">
        <f t="shared" si="91"/>
        <v>0</v>
      </c>
      <c r="M44" s="184">
        <f t="shared" si="91"/>
        <v>0</v>
      </c>
      <c r="N44" s="184">
        <f t="shared" si="91"/>
        <v>0</v>
      </c>
      <c r="O44" s="184">
        <f t="shared" si="91"/>
        <v>0</v>
      </c>
      <c r="P44" s="193">
        <f t="shared" si="72"/>
        <v>0</v>
      </c>
      <c r="Q44" s="184">
        <f t="shared" ref="Q44:AB44" si="92">+Q36*(1+$C36)</f>
        <v>0</v>
      </c>
      <c r="R44" s="184">
        <f t="shared" si="92"/>
        <v>0</v>
      </c>
      <c r="S44" s="184">
        <f t="shared" si="92"/>
        <v>0</v>
      </c>
      <c r="T44" s="184">
        <f t="shared" si="92"/>
        <v>0</v>
      </c>
      <c r="U44" s="184">
        <f t="shared" si="92"/>
        <v>0</v>
      </c>
      <c r="V44" s="184">
        <f t="shared" si="92"/>
        <v>0</v>
      </c>
      <c r="W44" s="184">
        <f t="shared" si="92"/>
        <v>0</v>
      </c>
      <c r="X44" s="184">
        <f t="shared" si="92"/>
        <v>0</v>
      </c>
      <c r="Y44" s="184">
        <f t="shared" si="92"/>
        <v>0</v>
      </c>
      <c r="Z44" s="184">
        <f t="shared" si="92"/>
        <v>0</v>
      </c>
      <c r="AA44" s="184">
        <f t="shared" si="92"/>
        <v>0</v>
      </c>
      <c r="AB44" s="184">
        <f t="shared" si="92"/>
        <v>0</v>
      </c>
      <c r="AC44" s="193">
        <f t="shared" si="74"/>
        <v>0</v>
      </c>
      <c r="AD44" s="184">
        <f t="shared" ref="AD44:AO44" si="93">+AD36*(1+$C36)</f>
        <v>0</v>
      </c>
      <c r="AE44" s="184">
        <f t="shared" si="93"/>
        <v>0</v>
      </c>
      <c r="AF44" s="184">
        <f t="shared" si="93"/>
        <v>0</v>
      </c>
      <c r="AG44" s="184">
        <f t="shared" si="93"/>
        <v>0</v>
      </c>
      <c r="AH44" s="184">
        <f t="shared" si="93"/>
        <v>0</v>
      </c>
      <c r="AI44" s="184">
        <f t="shared" si="93"/>
        <v>0</v>
      </c>
      <c r="AJ44" s="184">
        <f t="shared" si="93"/>
        <v>0</v>
      </c>
      <c r="AK44" s="184">
        <f t="shared" si="93"/>
        <v>0</v>
      </c>
      <c r="AL44" s="184">
        <f t="shared" si="93"/>
        <v>0</v>
      </c>
      <c r="AM44" s="184">
        <f t="shared" si="93"/>
        <v>0</v>
      </c>
      <c r="AN44" s="184">
        <f t="shared" si="93"/>
        <v>0</v>
      </c>
      <c r="AO44" s="184">
        <f t="shared" si="93"/>
        <v>0</v>
      </c>
      <c r="AP44" s="193">
        <f t="shared" si="76"/>
        <v>0</v>
      </c>
      <c r="AQ44" s="184">
        <f t="shared" ref="AQ44:BB44" si="94">+AQ36*(1+$C36)</f>
        <v>0</v>
      </c>
      <c r="AR44" s="184">
        <f t="shared" si="94"/>
        <v>0</v>
      </c>
      <c r="AS44" s="184">
        <f t="shared" si="94"/>
        <v>0</v>
      </c>
      <c r="AT44" s="184">
        <f t="shared" si="94"/>
        <v>0</v>
      </c>
      <c r="AU44" s="184">
        <f t="shared" si="94"/>
        <v>0</v>
      </c>
      <c r="AV44" s="184">
        <f t="shared" si="94"/>
        <v>0</v>
      </c>
      <c r="AW44" s="184">
        <f t="shared" si="94"/>
        <v>0</v>
      </c>
      <c r="AX44" s="184">
        <f t="shared" si="94"/>
        <v>0</v>
      </c>
      <c r="AY44" s="184">
        <f t="shared" si="94"/>
        <v>0</v>
      </c>
      <c r="AZ44" s="184">
        <f t="shared" si="94"/>
        <v>0</v>
      </c>
      <c r="BA44" s="184">
        <f t="shared" si="94"/>
        <v>0</v>
      </c>
      <c r="BB44" s="184">
        <f t="shared" si="94"/>
        <v>0</v>
      </c>
      <c r="BC44" s="193">
        <f t="shared" si="78"/>
        <v>0</v>
      </c>
      <c r="BD44" s="184">
        <f t="shared" ref="BD44:BO44" si="95">+BD36*(1+$C36)</f>
        <v>0</v>
      </c>
      <c r="BE44" s="184">
        <f t="shared" si="95"/>
        <v>0</v>
      </c>
      <c r="BF44" s="184">
        <f t="shared" si="95"/>
        <v>0</v>
      </c>
      <c r="BG44" s="184">
        <f t="shared" si="95"/>
        <v>0</v>
      </c>
      <c r="BH44" s="184">
        <f t="shared" si="95"/>
        <v>0</v>
      </c>
      <c r="BI44" s="184">
        <f t="shared" si="95"/>
        <v>0</v>
      </c>
      <c r="BJ44" s="184">
        <f t="shared" si="95"/>
        <v>0</v>
      </c>
      <c r="BK44" s="184">
        <f t="shared" si="95"/>
        <v>0</v>
      </c>
      <c r="BL44" s="184">
        <f t="shared" si="95"/>
        <v>0</v>
      </c>
      <c r="BM44" s="184">
        <f t="shared" si="95"/>
        <v>0</v>
      </c>
      <c r="BN44" s="184">
        <f t="shared" si="95"/>
        <v>0</v>
      </c>
      <c r="BO44" s="184">
        <f t="shared" si="95"/>
        <v>0</v>
      </c>
      <c r="BP44" s="193">
        <f t="shared" si="80"/>
        <v>0</v>
      </c>
    </row>
    <row r="45" spans="1:68" s="127" customFormat="1" ht="15" customHeight="1" x14ac:dyDescent="0.25">
      <c r="B45" s="256" t="str">
        <f>Basisgegevens!$A$28</f>
        <v>(-)</v>
      </c>
      <c r="C45" s="16"/>
      <c r="D45" s="184">
        <f t="shared" si="70"/>
        <v>0</v>
      </c>
      <c r="E45" s="184">
        <f t="shared" ref="E45:O45" si="96">+E37*(1+$C37)</f>
        <v>0</v>
      </c>
      <c r="F45" s="184">
        <f t="shared" si="96"/>
        <v>0</v>
      </c>
      <c r="G45" s="184">
        <f t="shared" si="96"/>
        <v>0</v>
      </c>
      <c r="H45" s="184">
        <f t="shared" si="96"/>
        <v>0</v>
      </c>
      <c r="I45" s="184">
        <f t="shared" si="96"/>
        <v>0</v>
      </c>
      <c r="J45" s="184">
        <f t="shared" si="96"/>
        <v>0</v>
      </c>
      <c r="K45" s="184">
        <f t="shared" si="96"/>
        <v>0</v>
      </c>
      <c r="L45" s="184">
        <f t="shared" si="96"/>
        <v>0</v>
      </c>
      <c r="M45" s="184">
        <f t="shared" si="96"/>
        <v>0</v>
      </c>
      <c r="N45" s="184">
        <f t="shared" si="96"/>
        <v>0</v>
      </c>
      <c r="O45" s="184">
        <f t="shared" si="96"/>
        <v>0</v>
      </c>
      <c r="P45" s="193">
        <f t="shared" si="72"/>
        <v>0</v>
      </c>
      <c r="Q45" s="184">
        <f t="shared" ref="Q45:AB45" si="97">+Q37*(1+$C37)</f>
        <v>0</v>
      </c>
      <c r="R45" s="184">
        <f t="shared" si="97"/>
        <v>0</v>
      </c>
      <c r="S45" s="184">
        <f t="shared" si="97"/>
        <v>0</v>
      </c>
      <c r="T45" s="184">
        <f t="shared" si="97"/>
        <v>0</v>
      </c>
      <c r="U45" s="184">
        <f t="shared" si="97"/>
        <v>0</v>
      </c>
      <c r="V45" s="184">
        <f t="shared" si="97"/>
        <v>0</v>
      </c>
      <c r="W45" s="184">
        <f t="shared" si="97"/>
        <v>0</v>
      </c>
      <c r="X45" s="184">
        <f t="shared" si="97"/>
        <v>0</v>
      </c>
      <c r="Y45" s="184">
        <f t="shared" si="97"/>
        <v>0</v>
      </c>
      <c r="Z45" s="184">
        <f t="shared" si="97"/>
        <v>0</v>
      </c>
      <c r="AA45" s="184">
        <f t="shared" si="97"/>
        <v>0</v>
      </c>
      <c r="AB45" s="184">
        <f t="shared" si="97"/>
        <v>0</v>
      </c>
      <c r="AC45" s="193">
        <f t="shared" si="74"/>
        <v>0</v>
      </c>
      <c r="AD45" s="184">
        <f t="shared" ref="AD45:AO45" si="98">+AD37*(1+$C37)</f>
        <v>0</v>
      </c>
      <c r="AE45" s="184">
        <f t="shared" si="98"/>
        <v>0</v>
      </c>
      <c r="AF45" s="184">
        <f t="shared" si="98"/>
        <v>0</v>
      </c>
      <c r="AG45" s="184">
        <f t="shared" si="98"/>
        <v>0</v>
      </c>
      <c r="AH45" s="184">
        <f t="shared" si="98"/>
        <v>0</v>
      </c>
      <c r="AI45" s="184">
        <f t="shared" si="98"/>
        <v>0</v>
      </c>
      <c r="AJ45" s="184">
        <f t="shared" si="98"/>
        <v>0</v>
      </c>
      <c r="AK45" s="184">
        <f t="shared" si="98"/>
        <v>0</v>
      </c>
      <c r="AL45" s="184">
        <f t="shared" si="98"/>
        <v>0</v>
      </c>
      <c r="AM45" s="184">
        <f t="shared" si="98"/>
        <v>0</v>
      </c>
      <c r="AN45" s="184">
        <f t="shared" si="98"/>
        <v>0</v>
      </c>
      <c r="AO45" s="184">
        <f t="shared" si="98"/>
        <v>0</v>
      </c>
      <c r="AP45" s="193">
        <f t="shared" si="76"/>
        <v>0</v>
      </c>
      <c r="AQ45" s="184">
        <f t="shared" ref="AQ45:BB45" si="99">+AQ37*(1+$C37)</f>
        <v>0</v>
      </c>
      <c r="AR45" s="184">
        <f t="shared" si="99"/>
        <v>0</v>
      </c>
      <c r="AS45" s="184">
        <f t="shared" si="99"/>
        <v>0</v>
      </c>
      <c r="AT45" s="184">
        <f t="shared" si="99"/>
        <v>0</v>
      </c>
      <c r="AU45" s="184">
        <f t="shared" si="99"/>
        <v>0</v>
      </c>
      <c r="AV45" s="184">
        <f t="shared" si="99"/>
        <v>0</v>
      </c>
      <c r="AW45" s="184">
        <f t="shared" si="99"/>
        <v>0</v>
      </c>
      <c r="AX45" s="184">
        <f t="shared" si="99"/>
        <v>0</v>
      </c>
      <c r="AY45" s="184">
        <f t="shared" si="99"/>
        <v>0</v>
      </c>
      <c r="AZ45" s="184">
        <f t="shared" si="99"/>
        <v>0</v>
      </c>
      <c r="BA45" s="184">
        <f t="shared" si="99"/>
        <v>0</v>
      </c>
      <c r="BB45" s="184">
        <f t="shared" si="99"/>
        <v>0</v>
      </c>
      <c r="BC45" s="193">
        <f t="shared" si="78"/>
        <v>0</v>
      </c>
      <c r="BD45" s="184">
        <f t="shared" ref="BD45:BO45" si="100">+BD37*(1+$C37)</f>
        <v>0</v>
      </c>
      <c r="BE45" s="184">
        <f t="shared" si="100"/>
        <v>0</v>
      </c>
      <c r="BF45" s="184">
        <f t="shared" si="100"/>
        <v>0</v>
      </c>
      <c r="BG45" s="184">
        <f t="shared" si="100"/>
        <v>0</v>
      </c>
      <c r="BH45" s="184">
        <f t="shared" si="100"/>
        <v>0</v>
      </c>
      <c r="BI45" s="184">
        <f t="shared" si="100"/>
        <v>0</v>
      </c>
      <c r="BJ45" s="184">
        <f t="shared" si="100"/>
        <v>0</v>
      </c>
      <c r="BK45" s="184">
        <f t="shared" si="100"/>
        <v>0</v>
      </c>
      <c r="BL45" s="184">
        <f t="shared" si="100"/>
        <v>0</v>
      </c>
      <c r="BM45" s="184">
        <f t="shared" si="100"/>
        <v>0</v>
      </c>
      <c r="BN45" s="184">
        <f t="shared" si="100"/>
        <v>0</v>
      </c>
      <c r="BO45" s="184">
        <f t="shared" si="100"/>
        <v>0</v>
      </c>
      <c r="BP45" s="193">
        <f t="shared" si="80"/>
        <v>0</v>
      </c>
    </row>
    <row r="46" spans="1:68" s="127" customFormat="1" ht="15" customHeight="1" x14ac:dyDescent="0.25">
      <c r="B46" s="256" t="str">
        <f>Basisgegevens!$A$29</f>
        <v>(-)</v>
      </c>
      <c r="C46" s="16"/>
      <c r="D46" s="184">
        <f t="shared" si="70"/>
        <v>0</v>
      </c>
      <c r="E46" s="184">
        <f t="shared" ref="E46:O46" si="101">+E38*(1+$C38)</f>
        <v>0</v>
      </c>
      <c r="F46" s="184">
        <f t="shared" si="101"/>
        <v>0</v>
      </c>
      <c r="G46" s="184">
        <f t="shared" si="101"/>
        <v>0</v>
      </c>
      <c r="H46" s="184">
        <f t="shared" si="101"/>
        <v>0</v>
      </c>
      <c r="I46" s="184">
        <f t="shared" si="101"/>
        <v>0</v>
      </c>
      <c r="J46" s="184">
        <f t="shared" si="101"/>
        <v>0</v>
      </c>
      <c r="K46" s="184">
        <f t="shared" si="101"/>
        <v>0</v>
      </c>
      <c r="L46" s="184">
        <f t="shared" si="101"/>
        <v>0</v>
      </c>
      <c r="M46" s="184">
        <f t="shared" si="101"/>
        <v>0</v>
      </c>
      <c r="N46" s="184">
        <f t="shared" si="101"/>
        <v>0</v>
      </c>
      <c r="O46" s="184">
        <f t="shared" si="101"/>
        <v>0</v>
      </c>
      <c r="P46" s="193">
        <f t="shared" si="72"/>
        <v>0</v>
      </c>
      <c r="Q46" s="184">
        <f t="shared" ref="Q46:AB46" si="102">+Q38*(1+$C38)</f>
        <v>0</v>
      </c>
      <c r="R46" s="184">
        <f t="shared" si="102"/>
        <v>0</v>
      </c>
      <c r="S46" s="184">
        <f t="shared" si="102"/>
        <v>0</v>
      </c>
      <c r="T46" s="184">
        <f t="shared" si="102"/>
        <v>0</v>
      </c>
      <c r="U46" s="184">
        <f t="shared" si="102"/>
        <v>0</v>
      </c>
      <c r="V46" s="184">
        <f t="shared" si="102"/>
        <v>0</v>
      </c>
      <c r="W46" s="184">
        <f t="shared" si="102"/>
        <v>0</v>
      </c>
      <c r="X46" s="184">
        <f t="shared" si="102"/>
        <v>0</v>
      </c>
      <c r="Y46" s="184">
        <f t="shared" si="102"/>
        <v>0</v>
      </c>
      <c r="Z46" s="184">
        <f t="shared" si="102"/>
        <v>0</v>
      </c>
      <c r="AA46" s="184">
        <f t="shared" si="102"/>
        <v>0</v>
      </c>
      <c r="AB46" s="184">
        <f t="shared" si="102"/>
        <v>0</v>
      </c>
      <c r="AC46" s="193">
        <f t="shared" si="74"/>
        <v>0</v>
      </c>
      <c r="AD46" s="184">
        <f t="shared" ref="AD46:AO46" si="103">+AD38*(1+$C38)</f>
        <v>0</v>
      </c>
      <c r="AE46" s="184">
        <f t="shared" si="103"/>
        <v>0</v>
      </c>
      <c r="AF46" s="184">
        <f t="shared" si="103"/>
        <v>0</v>
      </c>
      <c r="AG46" s="184">
        <f t="shared" si="103"/>
        <v>0</v>
      </c>
      <c r="AH46" s="184">
        <f t="shared" si="103"/>
        <v>0</v>
      </c>
      <c r="AI46" s="184">
        <f t="shared" si="103"/>
        <v>0</v>
      </c>
      <c r="AJ46" s="184">
        <f t="shared" si="103"/>
        <v>0</v>
      </c>
      <c r="AK46" s="184">
        <f t="shared" si="103"/>
        <v>0</v>
      </c>
      <c r="AL46" s="184">
        <f t="shared" si="103"/>
        <v>0</v>
      </c>
      <c r="AM46" s="184">
        <f t="shared" si="103"/>
        <v>0</v>
      </c>
      <c r="AN46" s="184">
        <f t="shared" si="103"/>
        <v>0</v>
      </c>
      <c r="AO46" s="184">
        <f t="shared" si="103"/>
        <v>0</v>
      </c>
      <c r="AP46" s="193">
        <f t="shared" si="76"/>
        <v>0</v>
      </c>
      <c r="AQ46" s="184">
        <f t="shared" ref="AQ46:BB46" si="104">+AQ38*(1+$C38)</f>
        <v>0</v>
      </c>
      <c r="AR46" s="184">
        <f t="shared" si="104"/>
        <v>0</v>
      </c>
      <c r="AS46" s="184">
        <f t="shared" si="104"/>
        <v>0</v>
      </c>
      <c r="AT46" s="184">
        <f t="shared" si="104"/>
        <v>0</v>
      </c>
      <c r="AU46" s="184">
        <f t="shared" si="104"/>
        <v>0</v>
      </c>
      <c r="AV46" s="184">
        <f t="shared" si="104"/>
        <v>0</v>
      </c>
      <c r="AW46" s="184">
        <f t="shared" si="104"/>
        <v>0</v>
      </c>
      <c r="AX46" s="184">
        <f t="shared" si="104"/>
        <v>0</v>
      </c>
      <c r="AY46" s="184">
        <f t="shared" si="104"/>
        <v>0</v>
      </c>
      <c r="AZ46" s="184">
        <f t="shared" si="104"/>
        <v>0</v>
      </c>
      <c r="BA46" s="184">
        <f t="shared" si="104"/>
        <v>0</v>
      </c>
      <c r="BB46" s="184">
        <f t="shared" si="104"/>
        <v>0</v>
      </c>
      <c r="BC46" s="193">
        <f t="shared" si="78"/>
        <v>0</v>
      </c>
      <c r="BD46" s="184">
        <f t="shared" ref="BD46:BO46" si="105">+BD38*(1+$C38)</f>
        <v>0</v>
      </c>
      <c r="BE46" s="184">
        <f t="shared" si="105"/>
        <v>0</v>
      </c>
      <c r="BF46" s="184">
        <f t="shared" si="105"/>
        <v>0</v>
      </c>
      <c r="BG46" s="184">
        <f t="shared" si="105"/>
        <v>0</v>
      </c>
      <c r="BH46" s="184">
        <f t="shared" si="105"/>
        <v>0</v>
      </c>
      <c r="BI46" s="184">
        <f t="shared" si="105"/>
        <v>0</v>
      </c>
      <c r="BJ46" s="184">
        <f t="shared" si="105"/>
        <v>0</v>
      </c>
      <c r="BK46" s="184">
        <f t="shared" si="105"/>
        <v>0</v>
      </c>
      <c r="BL46" s="184">
        <f t="shared" si="105"/>
        <v>0</v>
      </c>
      <c r="BM46" s="184">
        <f t="shared" si="105"/>
        <v>0</v>
      </c>
      <c r="BN46" s="184">
        <f t="shared" si="105"/>
        <v>0</v>
      </c>
      <c r="BO46" s="184">
        <f t="shared" si="105"/>
        <v>0</v>
      </c>
      <c r="BP46" s="193">
        <f t="shared" si="80"/>
        <v>0</v>
      </c>
    </row>
    <row r="48" spans="1:68" s="45" customFormat="1" ht="15" customHeight="1" x14ac:dyDescent="0.25">
      <c r="B48" s="200" t="s">
        <v>148</v>
      </c>
      <c r="D48" s="193">
        <f t="shared" ref="D48:O48" si="106">+SUM(D49:D51)</f>
        <v>0</v>
      </c>
      <c r="E48" s="193">
        <f t="shared" si="106"/>
        <v>0</v>
      </c>
      <c r="F48" s="193">
        <f t="shared" si="106"/>
        <v>0</v>
      </c>
      <c r="G48" s="193">
        <f t="shared" si="106"/>
        <v>0</v>
      </c>
      <c r="H48" s="193">
        <f t="shared" si="106"/>
        <v>0</v>
      </c>
      <c r="I48" s="193">
        <f t="shared" si="106"/>
        <v>0</v>
      </c>
      <c r="J48" s="193">
        <f t="shared" si="106"/>
        <v>0</v>
      </c>
      <c r="K48" s="193">
        <f t="shared" si="106"/>
        <v>0</v>
      </c>
      <c r="L48" s="193">
        <f t="shared" si="106"/>
        <v>0</v>
      </c>
      <c r="M48" s="193">
        <f t="shared" si="106"/>
        <v>0</v>
      </c>
      <c r="N48" s="193">
        <f t="shared" si="106"/>
        <v>0</v>
      </c>
      <c r="O48" s="193">
        <f t="shared" si="106"/>
        <v>0</v>
      </c>
      <c r="P48" s="193">
        <f>SUM(D48:O48)</f>
        <v>0</v>
      </c>
      <c r="Q48" s="193">
        <f t="shared" ref="Q48:AB48" si="107">+SUM(Q49:Q51)</f>
        <v>0</v>
      </c>
      <c r="R48" s="193">
        <f t="shared" si="107"/>
        <v>0</v>
      </c>
      <c r="S48" s="193">
        <f t="shared" si="107"/>
        <v>0</v>
      </c>
      <c r="T48" s="193">
        <f t="shared" si="107"/>
        <v>0</v>
      </c>
      <c r="U48" s="193">
        <f t="shared" si="107"/>
        <v>0</v>
      </c>
      <c r="V48" s="193">
        <f t="shared" si="107"/>
        <v>0</v>
      </c>
      <c r="W48" s="193">
        <f t="shared" si="107"/>
        <v>0</v>
      </c>
      <c r="X48" s="193">
        <f t="shared" si="107"/>
        <v>0</v>
      </c>
      <c r="Y48" s="193">
        <f t="shared" si="107"/>
        <v>0</v>
      </c>
      <c r="Z48" s="193">
        <f t="shared" si="107"/>
        <v>0</v>
      </c>
      <c r="AA48" s="193">
        <f t="shared" si="107"/>
        <v>0</v>
      </c>
      <c r="AB48" s="193">
        <f t="shared" si="107"/>
        <v>0</v>
      </c>
      <c r="AC48" s="193">
        <f>SUM(Q48:AB48)</f>
        <v>0</v>
      </c>
      <c r="AD48" s="193">
        <f t="shared" ref="AD48:AO48" si="108">+SUM(AD49:AD51)</f>
        <v>0</v>
      </c>
      <c r="AE48" s="193">
        <f t="shared" si="108"/>
        <v>0</v>
      </c>
      <c r="AF48" s="193">
        <f t="shared" si="108"/>
        <v>0</v>
      </c>
      <c r="AG48" s="193">
        <f t="shared" si="108"/>
        <v>0</v>
      </c>
      <c r="AH48" s="193">
        <f t="shared" si="108"/>
        <v>0</v>
      </c>
      <c r="AI48" s="193">
        <f t="shared" si="108"/>
        <v>0</v>
      </c>
      <c r="AJ48" s="193">
        <f t="shared" si="108"/>
        <v>0</v>
      </c>
      <c r="AK48" s="193">
        <f t="shared" si="108"/>
        <v>0</v>
      </c>
      <c r="AL48" s="193">
        <f t="shared" si="108"/>
        <v>0</v>
      </c>
      <c r="AM48" s="193">
        <f t="shared" si="108"/>
        <v>0</v>
      </c>
      <c r="AN48" s="193">
        <f t="shared" si="108"/>
        <v>0</v>
      </c>
      <c r="AO48" s="193">
        <f t="shared" si="108"/>
        <v>0</v>
      </c>
      <c r="AP48" s="193">
        <f>SUM(AD48:AO48)</f>
        <v>0</v>
      </c>
      <c r="AQ48" s="193">
        <f t="shared" ref="AQ48:BB48" si="109">+SUM(AQ49:AQ51)</f>
        <v>0</v>
      </c>
      <c r="AR48" s="193">
        <f t="shared" si="109"/>
        <v>0</v>
      </c>
      <c r="AS48" s="193">
        <f t="shared" si="109"/>
        <v>0</v>
      </c>
      <c r="AT48" s="193">
        <f t="shared" si="109"/>
        <v>0</v>
      </c>
      <c r="AU48" s="193">
        <f t="shared" si="109"/>
        <v>0</v>
      </c>
      <c r="AV48" s="193">
        <f t="shared" si="109"/>
        <v>0</v>
      </c>
      <c r="AW48" s="193">
        <f t="shared" si="109"/>
        <v>0</v>
      </c>
      <c r="AX48" s="193">
        <f t="shared" si="109"/>
        <v>0</v>
      </c>
      <c r="AY48" s="193">
        <f t="shared" si="109"/>
        <v>0</v>
      </c>
      <c r="AZ48" s="193">
        <f t="shared" si="109"/>
        <v>0</v>
      </c>
      <c r="BA48" s="193">
        <f t="shared" si="109"/>
        <v>0</v>
      </c>
      <c r="BB48" s="193">
        <f t="shared" si="109"/>
        <v>0</v>
      </c>
      <c r="BC48" s="193">
        <f>SUM(AQ48:BB48)</f>
        <v>0</v>
      </c>
      <c r="BD48" s="193">
        <f t="shared" ref="BD48:BO48" si="110">+SUM(BD49:BD51)</f>
        <v>0</v>
      </c>
      <c r="BE48" s="193">
        <f t="shared" si="110"/>
        <v>0</v>
      </c>
      <c r="BF48" s="193">
        <f t="shared" si="110"/>
        <v>0</v>
      </c>
      <c r="BG48" s="193">
        <f t="shared" si="110"/>
        <v>0</v>
      </c>
      <c r="BH48" s="193">
        <f t="shared" si="110"/>
        <v>0</v>
      </c>
      <c r="BI48" s="193">
        <f t="shared" si="110"/>
        <v>0</v>
      </c>
      <c r="BJ48" s="193">
        <f t="shared" si="110"/>
        <v>0</v>
      </c>
      <c r="BK48" s="193">
        <f t="shared" si="110"/>
        <v>0</v>
      </c>
      <c r="BL48" s="193">
        <f t="shared" si="110"/>
        <v>0</v>
      </c>
      <c r="BM48" s="193">
        <f t="shared" si="110"/>
        <v>0</v>
      </c>
      <c r="BN48" s="193">
        <f t="shared" si="110"/>
        <v>0</v>
      </c>
      <c r="BO48" s="193">
        <f t="shared" si="110"/>
        <v>0</v>
      </c>
      <c r="BP48" s="193">
        <f>SUM(BD48:BO48)</f>
        <v>0</v>
      </c>
    </row>
    <row r="49" spans="1:68" ht="15" customHeight="1" x14ac:dyDescent="0.25">
      <c r="A49" s="127"/>
      <c r="B49" s="256" t="str">
        <f>Basisgegevens!$A$78</f>
        <v>(-)</v>
      </c>
      <c r="C49" s="229">
        <f>Basisgegevens!$B$78</f>
        <v>0.21</v>
      </c>
      <c r="D49" s="184">
        <f>Basisgegevens!C78</f>
        <v>0</v>
      </c>
      <c r="E49" s="184">
        <f>Basisgegevens!D78</f>
        <v>0</v>
      </c>
      <c r="F49" s="184">
        <f>Basisgegevens!E78</f>
        <v>0</v>
      </c>
      <c r="G49" s="184">
        <f>Basisgegevens!F78</f>
        <v>0</v>
      </c>
      <c r="H49" s="184">
        <f>Basisgegevens!G78</f>
        <v>0</v>
      </c>
      <c r="I49" s="184">
        <f>Basisgegevens!H78</f>
        <v>0</v>
      </c>
      <c r="J49" s="184">
        <f>Basisgegevens!I78</f>
        <v>0</v>
      </c>
      <c r="K49" s="184">
        <f>Basisgegevens!J78</f>
        <v>0</v>
      </c>
      <c r="L49" s="184">
        <f>Basisgegevens!K78</f>
        <v>0</v>
      </c>
      <c r="M49" s="184">
        <f>Basisgegevens!L78</f>
        <v>0</v>
      </c>
      <c r="N49" s="184">
        <f>Basisgegevens!M78</f>
        <v>0</v>
      </c>
      <c r="O49" s="184">
        <f>Basisgegevens!N78</f>
        <v>0</v>
      </c>
      <c r="P49" s="193">
        <f>SUM(D49:O49)</f>
        <v>0</v>
      </c>
      <c r="Q49" s="184">
        <f>Basisgegevens!P78</f>
        <v>0</v>
      </c>
      <c r="R49" s="184">
        <f>Basisgegevens!Q78</f>
        <v>0</v>
      </c>
      <c r="S49" s="184">
        <f>Basisgegevens!R78</f>
        <v>0</v>
      </c>
      <c r="T49" s="184">
        <f>Basisgegevens!S78</f>
        <v>0</v>
      </c>
      <c r="U49" s="184">
        <f>Basisgegevens!T78</f>
        <v>0</v>
      </c>
      <c r="V49" s="184">
        <f>Basisgegevens!U78</f>
        <v>0</v>
      </c>
      <c r="W49" s="184">
        <f>Basisgegevens!V78</f>
        <v>0</v>
      </c>
      <c r="X49" s="184">
        <f>Basisgegevens!W78</f>
        <v>0</v>
      </c>
      <c r="Y49" s="184">
        <f>Basisgegevens!X78</f>
        <v>0</v>
      </c>
      <c r="Z49" s="184">
        <f>Basisgegevens!Y78</f>
        <v>0</v>
      </c>
      <c r="AA49" s="184">
        <f>Basisgegevens!Z78</f>
        <v>0</v>
      </c>
      <c r="AB49" s="184">
        <f>Basisgegevens!AA78</f>
        <v>0</v>
      </c>
      <c r="AC49" s="193">
        <f>SUM(Q49:AB49)</f>
        <v>0</v>
      </c>
      <c r="AD49" s="184">
        <f>Basisgegevens!AC78</f>
        <v>0</v>
      </c>
      <c r="AE49" s="184">
        <f>Basisgegevens!AD78</f>
        <v>0</v>
      </c>
      <c r="AF49" s="184">
        <f>Basisgegevens!AE78</f>
        <v>0</v>
      </c>
      <c r="AG49" s="184">
        <f>Basisgegevens!AF78</f>
        <v>0</v>
      </c>
      <c r="AH49" s="184">
        <f>Basisgegevens!AG78</f>
        <v>0</v>
      </c>
      <c r="AI49" s="184">
        <f>Basisgegevens!AH78</f>
        <v>0</v>
      </c>
      <c r="AJ49" s="184">
        <f>Basisgegevens!AI78</f>
        <v>0</v>
      </c>
      <c r="AK49" s="184">
        <f>Basisgegevens!AJ78</f>
        <v>0</v>
      </c>
      <c r="AL49" s="184">
        <f>Basisgegevens!AK78</f>
        <v>0</v>
      </c>
      <c r="AM49" s="184">
        <f>Basisgegevens!AL78</f>
        <v>0</v>
      </c>
      <c r="AN49" s="184">
        <f>Basisgegevens!AM78</f>
        <v>0</v>
      </c>
      <c r="AO49" s="184">
        <f>Basisgegevens!AN78</f>
        <v>0</v>
      </c>
      <c r="AP49" s="193">
        <f>SUM(AD49:AO49)</f>
        <v>0</v>
      </c>
      <c r="AQ49" s="184">
        <f>Basisgegevens!AP78</f>
        <v>0</v>
      </c>
      <c r="AR49" s="184">
        <f>Basisgegevens!AQ78</f>
        <v>0</v>
      </c>
      <c r="AS49" s="184">
        <f>Basisgegevens!AR78</f>
        <v>0</v>
      </c>
      <c r="AT49" s="184">
        <f>Basisgegevens!AS78</f>
        <v>0</v>
      </c>
      <c r="AU49" s="184">
        <f>Basisgegevens!AT78</f>
        <v>0</v>
      </c>
      <c r="AV49" s="184">
        <f>Basisgegevens!AU78</f>
        <v>0</v>
      </c>
      <c r="AW49" s="184">
        <f>Basisgegevens!AV78</f>
        <v>0</v>
      </c>
      <c r="AX49" s="184">
        <f>Basisgegevens!AW78</f>
        <v>0</v>
      </c>
      <c r="AY49" s="184">
        <f>Basisgegevens!AX78</f>
        <v>0</v>
      </c>
      <c r="AZ49" s="184">
        <f>Basisgegevens!AY78</f>
        <v>0</v>
      </c>
      <c r="BA49" s="184">
        <f>Basisgegevens!AZ78</f>
        <v>0</v>
      </c>
      <c r="BB49" s="184">
        <f>Basisgegevens!BA78</f>
        <v>0</v>
      </c>
      <c r="BC49" s="193">
        <f>SUM(AQ49:BB49)</f>
        <v>0</v>
      </c>
      <c r="BD49" s="184">
        <f>Basisgegevens!BC78</f>
        <v>0</v>
      </c>
      <c r="BE49" s="184">
        <f>Basisgegevens!BD78</f>
        <v>0</v>
      </c>
      <c r="BF49" s="184">
        <f>Basisgegevens!BE78</f>
        <v>0</v>
      </c>
      <c r="BG49" s="184">
        <f>Basisgegevens!BF78</f>
        <v>0</v>
      </c>
      <c r="BH49" s="184">
        <f>Basisgegevens!BG78</f>
        <v>0</v>
      </c>
      <c r="BI49" s="184">
        <f>Basisgegevens!BH78</f>
        <v>0</v>
      </c>
      <c r="BJ49" s="184">
        <f>Basisgegevens!BI78</f>
        <v>0</v>
      </c>
      <c r="BK49" s="184">
        <f>Basisgegevens!BJ78</f>
        <v>0</v>
      </c>
      <c r="BL49" s="184">
        <f>Basisgegevens!BK78</f>
        <v>0</v>
      </c>
      <c r="BM49" s="184">
        <f>Basisgegevens!BL78</f>
        <v>0</v>
      </c>
      <c r="BN49" s="184">
        <f>Basisgegevens!BM78</f>
        <v>0</v>
      </c>
      <c r="BO49" s="184">
        <f>Basisgegevens!BN78</f>
        <v>0</v>
      </c>
      <c r="BP49" s="193">
        <f>SUM(BD49:BO49)</f>
        <v>0</v>
      </c>
    </row>
    <row r="50" spans="1:68" ht="15" customHeight="1" x14ac:dyDescent="0.25">
      <c r="A50" s="127"/>
      <c r="B50" s="256" t="str">
        <f>Basisgegevens!$A$79</f>
        <v>(-)</v>
      </c>
      <c r="C50" s="229">
        <f>Basisgegevens!$B$79</f>
        <v>0.21</v>
      </c>
      <c r="D50" s="184">
        <f>Basisgegevens!C79</f>
        <v>0</v>
      </c>
      <c r="E50" s="184">
        <f>Basisgegevens!D79</f>
        <v>0</v>
      </c>
      <c r="F50" s="184">
        <f>Basisgegevens!E79</f>
        <v>0</v>
      </c>
      <c r="G50" s="184">
        <f>Basisgegevens!F79</f>
        <v>0</v>
      </c>
      <c r="H50" s="184">
        <f>Basisgegevens!G79</f>
        <v>0</v>
      </c>
      <c r="I50" s="184">
        <f>Basisgegevens!H79</f>
        <v>0</v>
      </c>
      <c r="J50" s="184">
        <f>Basisgegevens!I79</f>
        <v>0</v>
      </c>
      <c r="K50" s="184">
        <f>Basisgegevens!J79</f>
        <v>0</v>
      </c>
      <c r="L50" s="184">
        <f>Basisgegevens!K79</f>
        <v>0</v>
      </c>
      <c r="M50" s="184">
        <f>Basisgegevens!L79</f>
        <v>0</v>
      </c>
      <c r="N50" s="184">
        <f>Basisgegevens!M79</f>
        <v>0</v>
      </c>
      <c r="O50" s="184">
        <f>Basisgegevens!N79</f>
        <v>0</v>
      </c>
      <c r="P50" s="193">
        <f>SUM(D50:O50)</f>
        <v>0</v>
      </c>
      <c r="Q50" s="184">
        <f>Basisgegevens!P79</f>
        <v>0</v>
      </c>
      <c r="R50" s="184">
        <f>Basisgegevens!Q79</f>
        <v>0</v>
      </c>
      <c r="S50" s="184">
        <f>Basisgegevens!R79</f>
        <v>0</v>
      </c>
      <c r="T50" s="184">
        <f>Basisgegevens!S79</f>
        <v>0</v>
      </c>
      <c r="U50" s="184">
        <f>Basisgegevens!T79</f>
        <v>0</v>
      </c>
      <c r="V50" s="184">
        <f>Basisgegevens!U79</f>
        <v>0</v>
      </c>
      <c r="W50" s="184">
        <f>Basisgegevens!V79</f>
        <v>0</v>
      </c>
      <c r="X50" s="184">
        <f>Basisgegevens!W79</f>
        <v>0</v>
      </c>
      <c r="Y50" s="184">
        <f>Basisgegevens!X79</f>
        <v>0</v>
      </c>
      <c r="Z50" s="184">
        <f>Basisgegevens!Y79</f>
        <v>0</v>
      </c>
      <c r="AA50" s="184">
        <f>Basisgegevens!Z79</f>
        <v>0</v>
      </c>
      <c r="AB50" s="184">
        <f>Basisgegevens!AA79</f>
        <v>0</v>
      </c>
      <c r="AC50" s="193">
        <f>SUM(Q50:AB50)</f>
        <v>0</v>
      </c>
      <c r="AD50" s="184">
        <f>Basisgegevens!AC79</f>
        <v>0</v>
      </c>
      <c r="AE50" s="184">
        <f>Basisgegevens!AD79</f>
        <v>0</v>
      </c>
      <c r="AF50" s="184">
        <f>Basisgegevens!AE79</f>
        <v>0</v>
      </c>
      <c r="AG50" s="184">
        <f>Basisgegevens!AF79</f>
        <v>0</v>
      </c>
      <c r="AH50" s="184">
        <f>Basisgegevens!AG79</f>
        <v>0</v>
      </c>
      <c r="AI50" s="184">
        <f>Basisgegevens!AH79</f>
        <v>0</v>
      </c>
      <c r="AJ50" s="184">
        <f>Basisgegevens!AI79</f>
        <v>0</v>
      </c>
      <c r="AK50" s="184">
        <f>Basisgegevens!AJ79</f>
        <v>0</v>
      </c>
      <c r="AL50" s="184">
        <f>Basisgegevens!AK79</f>
        <v>0</v>
      </c>
      <c r="AM50" s="184">
        <f>Basisgegevens!AL79</f>
        <v>0</v>
      </c>
      <c r="AN50" s="184">
        <f>Basisgegevens!AM79</f>
        <v>0</v>
      </c>
      <c r="AO50" s="184">
        <f>Basisgegevens!AN79</f>
        <v>0</v>
      </c>
      <c r="AP50" s="193">
        <f>SUM(AD50:AO50)</f>
        <v>0</v>
      </c>
      <c r="AQ50" s="184">
        <f>Basisgegevens!AP79</f>
        <v>0</v>
      </c>
      <c r="AR50" s="184">
        <f>Basisgegevens!AQ79</f>
        <v>0</v>
      </c>
      <c r="AS50" s="184">
        <f>Basisgegevens!AR79</f>
        <v>0</v>
      </c>
      <c r="AT50" s="184">
        <f>Basisgegevens!AS79</f>
        <v>0</v>
      </c>
      <c r="AU50" s="184">
        <f>Basisgegevens!AT79</f>
        <v>0</v>
      </c>
      <c r="AV50" s="184">
        <f>Basisgegevens!AU79</f>
        <v>0</v>
      </c>
      <c r="AW50" s="184">
        <f>Basisgegevens!AV79</f>
        <v>0</v>
      </c>
      <c r="AX50" s="184">
        <f>Basisgegevens!AW79</f>
        <v>0</v>
      </c>
      <c r="AY50" s="184">
        <f>Basisgegevens!AX79</f>
        <v>0</v>
      </c>
      <c r="AZ50" s="184">
        <f>Basisgegevens!AY79</f>
        <v>0</v>
      </c>
      <c r="BA50" s="184">
        <f>Basisgegevens!AZ79</f>
        <v>0</v>
      </c>
      <c r="BB50" s="184">
        <f>Basisgegevens!BA79</f>
        <v>0</v>
      </c>
      <c r="BC50" s="193">
        <f>SUM(AQ50:BB50)</f>
        <v>0</v>
      </c>
      <c r="BD50" s="184">
        <f>Basisgegevens!BC79</f>
        <v>0</v>
      </c>
      <c r="BE50" s="184">
        <f>Basisgegevens!BD79</f>
        <v>0</v>
      </c>
      <c r="BF50" s="184">
        <f>Basisgegevens!BE79</f>
        <v>0</v>
      </c>
      <c r="BG50" s="184">
        <f>Basisgegevens!BF79</f>
        <v>0</v>
      </c>
      <c r="BH50" s="184">
        <f>Basisgegevens!BG79</f>
        <v>0</v>
      </c>
      <c r="BI50" s="184">
        <f>Basisgegevens!BH79</f>
        <v>0</v>
      </c>
      <c r="BJ50" s="184">
        <f>Basisgegevens!BI79</f>
        <v>0</v>
      </c>
      <c r="BK50" s="184">
        <f>Basisgegevens!BJ79</f>
        <v>0</v>
      </c>
      <c r="BL50" s="184">
        <f>Basisgegevens!BK79</f>
        <v>0</v>
      </c>
      <c r="BM50" s="184">
        <f>Basisgegevens!BL79</f>
        <v>0</v>
      </c>
      <c r="BN50" s="184">
        <f>Basisgegevens!BM79</f>
        <v>0</v>
      </c>
      <c r="BO50" s="184">
        <f>Basisgegevens!BN79</f>
        <v>0</v>
      </c>
      <c r="BP50" s="193">
        <f>SUM(BD50:BO50)</f>
        <v>0</v>
      </c>
    </row>
    <row r="51" spans="1:68" ht="15" customHeight="1" x14ac:dyDescent="0.25">
      <c r="A51" s="127"/>
      <c r="B51" s="256" t="str">
        <f>Basisgegevens!$A$80</f>
        <v>(-)</v>
      </c>
      <c r="C51" s="229">
        <f>Basisgegevens!$B$80</f>
        <v>0.21</v>
      </c>
      <c r="D51" s="184">
        <f>Basisgegevens!C80</f>
        <v>0</v>
      </c>
      <c r="E51" s="184">
        <f>Basisgegevens!D80</f>
        <v>0</v>
      </c>
      <c r="F51" s="184">
        <f>Basisgegevens!E80</f>
        <v>0</v>
      </c>
      <c r="G51" s="184">
        <f>Basisgegevens!F80</f>
        <v>0</v>
      </c>
      <c r="H51" s="184">
        <f>Basisgegevens!G80</f>
        <v>0</v>
      </c>
      <c r="I51" s="184">
        <f>Basisgegevens!H80</f>
        <v>0</v>
      </c>
      <c r="J51" s="184">
        <f>Basisgegevens!I80</f>
        <v>0</v>
      </c>
      <c r="K51" s="184">
        <f>Basisgegevens!J80</f>
        <v>0</v>
      </c>
      <c r="L51" s="184">
        <f>Basisgegevens!K80</f>
        <v>0</v>
      </c>
      <c r="M51" s="184">
        <f>Basisgegevens!L80</f>
        <v>0</v>
      </c>
      <c r="N51" s="184">
        <f>Basisgegevens!M80</f>
        <v>0</v>
      </c>
      <c r="O51" s="184">
        <f>Basisgegevens!N80</f>
        <v>0</v>
      </c>
      <c r="P51" s="193">
        <f>SUM(D51:O51)</f>
        <v>0</v>
      </c>
      <c r="Q51" s="184">
        <f>Basisgegevens!P80</f>
        <v>0</v>
      </c>
      <c r="R51" s="184">
        <f>Basisgegevens!Q80</f>
        <v>0</v>
      </c>
      <c r="S51" s="184">
        <f>Basisgegevens!R80</f>
        <v>0</v>
      </c>
      <c r="T51" s="184">
        <f>Basisgegevens!S80</f>
        <v>0</v>
      </c>
      <c r="U51" s="184">
        <f>Basisgegevens!T80</f>
        <v>0</v>
      </c>
      <c r="V51" s="184">
        <f>Basisgegevens!U80</f>
        <v>0</v>
      </c>
      <c r="W51" s="184">
        <f>Basisgegevens!V80</f>
        <v>0</v>
      </c>
      <c r="X51" s="184">
        <f>Basisgegevens!W80</f>
        <v>0</v>
      </c>
      <c r="Y51" s="184">
        <f>Basisgegevens!X80</f>
        <v>0</v>
      </c>
      <c r="Z51" s="184">
        <f>Basisgegevens!Y80</f>
        <v>0</v>
      </c>
      <c r="AA51" s="184">
        <f>Basisgegevens!Z80</f>
        <v>0</v>
      </c>
      <c r="AB51" s="184">
        <f>Basisgegevens!AA80</f>
        <v>0</v>
      </c>
      <c r="AC51" s="193">
        <f>SUM(Q51:AB51)</f>
        <v>0</v>
      </c>
      <c r="AD51" s="184">
        <f>Basisgegevens!AC80</f>
        <v>0</v>
      </c>
      <c r="AE51" s="184">
        <f>Basisgegevens!AD80</f>
        <v>0</v>
      </c>
      <c r="AF51" s="184">
        <f>Basisgegevens!AE80</f>
        <v>0</v>
      </c>
      <c r="AG51" s="184">
        <f>Basisgegevens!AF80</f>
        <v>0</v>
      </c>
      <c r="AH51" s="184">
        <f>Basisgegevens!AG80</f>
        <v>0</v>
      </c>
      <c r="AI51" s="184">
        <f>Basisgegevens!AH80</f>
        <v>0</v>
      </c>
      <c r="AJ51" s="184">
        <f>Basisgegevens!AI80</f>
        <v>0</v>
      </c>
      <c r="AK51" s="184">
        <f>Basisgegevens!AJ80</f>
        <v>0</v>
      </c>
      <c r="AL51" s="184">
        <f>Basisgegevens!AK80</f>
        <v>0</v>
      </c>
      <c r="AM51" s="184">
        <f>Basisgegevens!AL80</f>
        <v>0</v>
      </c>
      <c r="AN51" s="184">
        <f>Basisgegevens!AM80</f>
        <v>0</v>
      </c>
      <c r="AO51" s="184">
        <f>Basisgegevens!AN80</f>
        <v>0</v>
      </c>
      <c r="AP51" s="193">
        <f>SUM(AD51:AO51)</f>
        <v>0</v>
      </c>
      <c r="AQ51" s="184">
        <f>Basisgegevens!AP80</f>
        <v>0</v>
      </c>
      <c r="AR51" s="184">
        <f>Basisgegevens!AQ80</f>
        <v>0</v>
      </c>
      <c r="AS51" s="184">
        <f>Basisgegevens!AR80</f>
        <v>0</v>
      </c>
      <c r="AT51" s="184">
        <f>Basisgegevens!AS80</f>
        <v>0</v>
      </c>
      <c r="AU51" s="184">
        <f>Basisgegevens!AT80</f>
        <v>0</v>
      </c>
      <c r="AV51" s="184">
        <f>Basisgegevens!AU80</f>
        <v>0</v>
      </c>
      <c r="AW51" s="184">
        <f>Basisgegevens!AV80</f>
        <v>0</v>
      </c>
      <c r="AX51" s="184">
        <f>Basisgegevens!AW80</f>
        <v>0</v>
      </c>
      <c r="AY51" s="184">
        <f>Basisgegevens!AX80</f>
        <v>0</v>
      </c>
      <c r="AZ51" s="184">
        <f>Basisgegevens!AY80</f>
        <v>0</v>
      </c>
      <c r="BA51" s="184">
        <f>Basisgegevens!AZ80</f>
        <v>0</v>
      </c>
      <c r="BB51" s="184">
        <f>Basisgegevens!BA80</f>
        <v>0</v>
      </c>
      <c r="BC51" s="193">
        <f>SUM(AQ51:BB51)</f>
        <v>0</v>
      </c>
      <c r="BD51" s="184">
        <f>Basisgegevens!BC80</f>
        <v>0</v>
      </c>
      <c r="BE51" s="184">
        <f>Basisgegevens!BD80</f>
        <v>0</v>
      </c>
      <c r="BF51" s="184">
        <f>Basisgegevens!BE80</f>
        <v>0</v>
      </c>
      <c r="BG51" s="184">
        <f>Basisgegevens!BF80</f>
        <v>0</v>
      </c>
      <c r="BH51" s="184">
        <f>Basisgegevens!BG80</f>
        <v>0</v>
      </c>
      <c r="BI51" s="184">
        <f>Basisgegevens!BH80</f>
        <v>0</v>
      </c>
      <c r="BJ51" s="184">
        <f>Basisgegevens!BI80</f>
        <v>0</v>
      </c>
      <c r="BK51" s="184">
        <f>Basisgegevens!BJ80</f>
        <v>0</v>
      </c>
      <c r="BL51" s="184">
        <f>Basisgegevens!BK80</f>
        <v>0</v>
      </c>
      <c r="BM51" s="184">
        <f>Basisgegevens!BL80</f>
        <v>0</v>
      </c>
      <c r="BN51" s="184">
        <f>Basisgegevens!BM80</f>
        <v>0</v>
      </c>
      <c r="BO51" s="184">
        <f>Basisgegevens!BN80</f>
        <v>0</v>
      </c>
      <c r="BP51" s="193">
        <f>SUM(BD51:BO51)</f>
        <v>0</v>
      </c>
    </row>
    <row r="52" spans="1:68" ht="15" customHeight="1" x14ac:dyDescent="0.25">
      <c r="C52" s="79"/>
    </row>
    <row r="53" spans="1:68" s="45" customFormat="1" ht="15" customHeight="1" x14ac:dyDescent="0.25">
      <c r="B53" s="200" t="s">
        <v>149</v>
      </c>
      <c r="D53" s="193">
        <f t="shared" ref="D53:O53" si="111">+SUM(D54:D56)</f>
        <v>0</v>
      </c>
      <c r="E53" s="193">
        <f t="shared" si="111"/>
        <v>0</v>
      </c>
      <c r="F53" s="193">
        <f t="shared" si="111"/>
        <v>0</v>
      </c>
      <c r="G53" s="193">
        <f t="shared" si="111"/>
        <v>0</v>
      </c>
      <c r="H53" s="193">
        <f t="shared" si="111"/>
        <v>0</v>
      </c>
      <c r="I53" s="193">
        <f t="shared" si="111"/>
        <v>0</v>
      </c>
      <c r="J53" s="193">
        <f t="shared" si="111"/>
        <v>0</v>
      </c>
      <c r="K53" s="193">
        <f t="shared" si="111"/>
        <v>0</v>
      </c>
      <c r="L53" s="193">
        <f t="shared" si="111"/>
        <v>0</v>
      </c>
      <c r="M53" s="193">
        <f t="shared" si="111"/>
        <v>0</v>
      </c>
      <c r="N53" s="193">
        <f t="shared" si="111"/>
        <v>0</v>
      </c>
      <c r="O53" s="193">
        <f t="shared" si="111"/>
        <v>0</v>
      </c>
      <c r="P53" s="193">
        <f>SUM(D53:O53)</f>
        <v>0</v>
      </c>
      <c r="Q53" s="193">
        <f t="shared" ref="Q53:AB53" si="112">+SUM(Q54:Q56)</f>
        <v>0</v>
      </c>
      <c r="R53" s="193">
        <f t="shared" si="112"/>
        <v>0</v>
      </c>
      <c r="S53" s="193">
        <f t="shared" si="112"/>
        <v>0</v>
      </c>
      <c r="T53" s="193">
        <f t="shared" si="112"/>
        <v>0</v>
      </c>
      <c r="U53" s="193">
        <f t="shared" si="112"/>
        <v>0</v>
      </c>
      <c r="V53" s="193">
        <f t="shared" si="112"/>
        <v>0</v>
      </c>
      <c r="W53" s="193">
        <f t="shared" si="112"/>
        <v>0</v>
      </c>
      <c r="X53" s="193">
        <f t="shared" si="112"/>
        <v>0</v>
      </c>
      <c r="Y53" s="193">
        <f t="shared" si="112"/>
        <v>0</v>
      </c>
      <c r="Z53" s="193">
        <f t="shared" si="112"/>
        <v>0</v>
      </c>
      <c r="AA53" s="193">
        <f t="shared" si="112"/>
        <v>0</v>
      </c>
      <c r="AB53" s="193">
        <f t="shared" si="112"/>
        <v>0</v>
      </c>
      <c r="AC53" s="193">
        <f>SUM(Q53:AB53)</f>
        <v>0</v>
      </c>
      <c r="AD53" s="193">
        <f t="shared" ref="AD53:AO53" si="113">+SUM(AD54:AD56)</f>
        <v>0</v>
      </c>
      <c r="AE53" s="193">
        <f t="shared" si="113"/>
        <v>0</v>
      </c>
      <c r="AF53" s="193">
        <f t="shared" si="113"/>
        <v>0</v>
      </c>
      <c r="AG53" s="193">
        <f t="shared" si="113"/>
        <v>0</v>
      </c>
      <c r="AH53" s="193">
        <f t="shared" si="113"/>
        <v>0</v>
      </c>
      <c r="AI53" s="193">
        <f t="shared" si="113"/>
        <v>0</v>
      </c>
      <c r="AJ53" s="193">
        <f t="shared" si="113"/>
        <v>0</v>
      </c>
      <c r="AK53" s="193">
        <f t="shared" si="113"/>
        <v>0</v>
      </c>
      <c r="AL53" s="193">
        <f t="shared" si="113"/>
        <v>0</v>
      </c>
      <c r="AM53" s="193">
        <f t="shared" si="113"/>
        <v>0</v>
      </c>
      <c r="AN53" s="193">
        <f t="shared" si="113"/>
        <v>0</v>
      </c>
      <c r="AO53" s="193">
        <f t="shared" si="113"/>
        <v>0</v>
      </c>
      <c r="AP53" s="193">
        <f>SUM(AD53:AO53)</f>
        <v>0</v>
      </c>
      <c r="AQ53" s="193">
        <f t="shared" ref="AQ53:BB53" si="114">+SUM(AQ54:AQ56)</f>
        <v>0</v>
      </c>
      <c r="AR53" s="193">
        <f t="shared" si="114"/>
        <v>0</v>
      </c>
      <c r="AS53" s="193">
        <f t="shared" si="114"/>
        <v>0</v>
      </c>
      <c r="AT53" s="193">
        <f t="shared" si="114"/>
        <v>0</v>
      </c>
      <c r="AU53" s="193">
        <f t="shared" si="114"/>
        <v>0</v>
      </c>
      <c r="AV53" s="193">
        <f t="shared" si="114"/>
        <v>0</v>
      </c>
      <c r="AW53" s="193">
        <f t="shared" si="114"/>
        <v>0</v>
      </c>
      <c r="AX53" s="193">
        <f t="shared" si="114"/>
        <v>0</v>
      </c>
      <c r="AY53" s="193">
        <f t="shared" si="114"/>
        <v>0</v>
      </c>
      <c r="AZ53" s="193">
        <f t="shared" si="114"/>
        <v>0</v>
      </c>
      <c r="BA53" s="193">
        <f t="shared" si="114"/>
        <v>0</v>
      </c>
      <c r="BB53" s="193">
        <f t="shared" si="114"/>
        <v>0</v>
      </c>
      <c r="BC53" s="193">
        <f>SUM(AQ53:BB53)</f>
        <v>0</v>
      </c>
      <c r="BD53" s="193">
        <f t="shared" ref="BD53:BO53" si="115">+SUM(BD54:BD56)</f>
        <v>0</v>
      </c>
      <c r="BE53" s="193">
        <f t="shared" si="115"/>
        <v>0</v>
      </c>
      <c r="BF53" s="193">
        <f t="shared" si="115"/>
        <v>0</v>
      </c>
      <c r="BG53" s="193">
        <f t="shared" si="115"/>
        <v>0</v>
      </c>
      <c r="BH53" s="193">
        <f t="shared" si="115"/>
        <v>0</v>
      </c>
      <c r="BI53" s="193">
        <f t="shared" si="115"/>
        <v>0</v>
      </c>
      <c r="BJ53" s="193">
        <f t="shared" si="115"/>
        <v>0</v>
      </c>
      <c r="BK53" s="193">
        <f t="shared" si="115"/>
        <v>0</v>
      </c>
      <c r="BL53" s="193">
        <f t="shared" si="115"/>
        <v>0</v>
      </c>
      <c r="BM53" s="193">
        <f t="shared" si="115"/>
        <v>0</v>
      </c>
      <c r="BN53" s="193">
        <f t="shared" si="115"/>
        <v>0</v>
      </c>
      <c r="BO53" s="193">
        <f t="shared" si="115"/>
        <v>0</v>
      </c>
      <c r="BP53" s="193">
        <f>SUM(BD53:BO53)</f>
        <v>0</v>
      </c>
    </row>
    <row r="54" spans="1:68" s="127" customFormat="1" ht="15" customHeight="1" x14ac:dyDescent="0.25">
      <c r="B54" s="256" t="str">
        <f>Basisgegevens!$A$78</f>
        <v>(-)</v>
      </c>
      <c r="C54" s="16"/>
      <c r="D54" s="184">
        <f>+D49*(1+$C49)</f>
        <v>0</v>
      </c>
      <c r="E54" s="184">
        <f t="shared" ref="E54:O54" si="116">+E49*(1+$C49)</f>
        <v>0</v>
      </c>
      <c r="F54" s="184">
        <f t="shared" si="116"/>
        <v>0</v>
      </c>
      <c r="G54" s="184">
        <f t="shared" si="116"/>
        <v>0</v>
      </c>
      <c r="H54" s="184">
        <f t="shared" si="116"/>
        <v>0</v>
      </c>
      <c r="I54" s="184">
        <f t="shared" si="116"/>
        <v>0</v>
      </c>
      <c r="J54" s="184">
        <f t="shared" si="116"/>
        <v>0</v>
      </c>
      <c r="K54" s="184">
        <f t="shared" si="116"/>
        <v>0</v>
      </c>
      <c r="L54" s="184">
        <f t="shared" si="116"/>
        <v>0</v>
      </c>
      <c r="M54" s="184">
        <f t="shared" si="116"/>
        <v>0</v>
      </c>
      <c r="N54" s="184">
        <f t="shared" si="116"/>
        <v>0</v>
      </c>
      <c r="O54" s="184">
        <f t="shared" si="116"/>
        <v>0</v>
      </c>
      <c r="P54" s="193">
        <f>SUM(D54:O54)</f>
        <v>0</v>
      </c>
      <c r="Q54" s="184">
        <f t="shared" ref="Q54:AB54" si="117">+Q49*(1+$C49)</f>
        <v>0</v>
      </c>
      <c r="R54" s="184">
        <f t="shared" si="117"/>
        <v>0</v>
      </c>
      <c r="S54" s="184">
        <f t="shared" si="117"/>
        <v>0</v>
      </c>
      <c r="T54" s="184">
        <f t="shared" si="117"/>
        <v>0</v>
      </c>
      <c r="U54" s="184">
        <f t="shared" si="117"/>
        <v>0</v>
      </c>
      <c r="V54" s="184">
        <f t="shared" si="117"/>
        <v>0</v>
      </c>
      <c r="W54" s="184">
        <f t="shared" si="117"/>
        <v>0</v>
      </c>
      <c r="X54" s="184">
        <f t="shared" si="117"/>
        <v>0</v>
      </c>
      <c r="Y54" s="184">
        <f t="shared" si="117"/>
        <v>0</v>
      </c>
      <c r="Z54" s="184">
        <f t="shared" si="117"/>
        <v>0</v>
      </c>
      <c r="AA54" s="184">
        <f t="shared" si="117"/>
        <v>0</v>
      </c>
      <c r="AB54" s="184">
        <f t="shared" si="117"/>
        <v>0</v>
      </c>
      <c r="AC54" s="193">
        <f>SUM(Q54:AB54)</f>
        <v>0</v>
      </c>
      <c r="AD54" s="184">
        <f t="shared" ref="AD54:AO54" si="118">+AD49*(1+$C49)</f>
        <v>0</v>
      </c>
      <c r="AE54" s="184">
        <f t="shared" si="118"/>
        <v>0</v>
      </c>
      <c r="AF54" s="184">
        <f t="shared" si="118"/>
        <v>0</v>
      </c>
      <c r="AG54" s="184">
        <f t="shared" si="118"/>
        <v>0</v>
      </c>
      <c r="AH54" s="184">
        <f t="shared" si="118"/>
        <v>0</v>
      </c>
      <c r="AI54" s="184">
        <f t="shared" si="118"/>
        <v>0</v>
      </c>
      <c r="AJ54" s="184">
        <f t="shared" si="118"/>
        <v>0</v>
      </c>
      <c r="AK54" s="184">
        <f t="shared" si="118"/>
        <v>0</v>
      </c>
      <c r="AL54" s="184">
        <f t="shared" si="118"/>
        <v>0</v>
      </c>
      <c r="AM54" s="184">
        <f t="shared" si="118"/>
        <v>0</v>
      </c>
      <c r="AN54" s="184">
        <f t="shared" si="118"/>
        <v>0</v>
      </c>
      <c r="AO54" s="184">
        <f t="shared" si="118"/>
        <v>0</v>
      </c>
      <c r="AP54" s="193">
        <f>SUM(AD54:AO54)</f>
        <v>0</v>
      </c>
      <c r="AQ54" s="184">
        <f t="shared" ref="AQ54:BB54" si="119">+AQ49*(1+$C49)</f>
        <v>0</v>
      </c>
      <c r="AR54" s="184">
        <f t="shared" si="119"/>
        <v>0</v>
      </c>
      <c r="AS54" s="184">
        <f t="shared" si="119"/>
        <v>0</v>
      </c>
      <c r="AT54" s="184">
        <f t="shared" si="119"/>
        <v>0</v>
      </c>
      <c r="AU54" s="184">
        <f t="shared" si="119"/>
        <v>0</v>
      </c>
      <c r="AV54" s="184">
        <f t="shared" si="119"/>
        <v>0</v>
      </c>
      <c r="AW54" s="184">
        <f t="shared" si="119"/>
        <v>0</v>
      </c>
      <c r="AX54" s="184">
        <f t="shared" si="119"/>
        <v>0</v>
      </c>
      <c r="AY54" s="184">
        <f t="shared" si="119"/>
        <v>0</v>
      </c>
      <c r="AZ54" s="184">
        <f t="shared" si="119"/>
        <v>0</v>
      </c>
      <c r="BA54" s="184">
        <f t="shared" si="119"/>
        <v>0</v>
      </c>
      <c r="BB54" s="184">
        <f t="shared" si="119"/>
        <v>0</v>
      </c>
      <c r="BC54" s="193">
        <f>SUM(AQ54:BB54)</f>
        <v>0</v>
      </c>
      <c r="BD54" s="184">
        <f t="shared" ref="BD54:BO54" si="120">+BD49*(1+$C49)</f>
        <v>0</v>
      </c>
      <c r="BE54" s="184">
        <f t="shared" si="120"/>
        <v>0</v>
      </c>
      <c r="BF54" s="184">
        <f t="shared" si="120"/>
        <v>0</v>
      </c>
      <c r="BG54" s="184">
        <f t="shared" si="120"/>
        <v>0</v>
      </c>
      <c r="BH54" s="184">
        <f t="shared" si="120"/>
        <v>0</v>
      </c>
      <c r="BI54" s="184">
        <f t="shared" si="120"/>
        <v>0</v>
      </c>
      <c r="BJ54" s="184">
        <f t="shared" si="120"/>
        <v>0</v>
      </c>
      <c r="BK54" s="184">
        <f t="shared" si="120"/>
        <v>0</v>
      </c>
      <c r="BL54" s="184">
        <f t="shared" si="120"/>
        <v>0</v>
      </c>
      <c r="BM54" s="184">
        <f t="shared" si="120"/>
        <v>0</v>
      </c>
      <c r="BN54" s="184">
        <f t="shared" si="120"/>
        <v>0</v>
      </c>
      <c r="BO54" s="184">
        <f t="shared" si="120"/>
        <v>0</v>
      </c>
      <c r="BP54" s="193">
        <f>SUM(BD54:BO54)</f>
        <v>0</v>
      </c>
    </row>
    <row r="55" spans="1:68" s="127" customFormat="1" ht="15" customHeight="1" x14ac:dyDescent="0.25">
      <c r="B55" s="256" t="str">
        <f>Basisgegevens!$A$79</f>
        <v>(-)</v>
      </c>
      <c r="C55" s="16"/>
      <c r="D55" s="184">
        <f>+D50*(1+$C50)</f>
        <v>0</v>
      </c>
      <c r="E55" s="184">
        <f t="shared" ref="E55:O55" si="121">+E50*(1+$C50)</f>
        <v>0</v>
      </c>
      <c r="F55" s="184">
        <f t="shared" si="121"/>
        <v>0</v>
      </c>
      <c r="G55" s="184">
        <f t="shared" si="121"/>
        <v>0</v>
      </c>
      <c r="H55" s="184">
        <f t="shared" si="121"/>
        <v>0</v>
      </c>
      <c r="I55" s="184">
        <f t="shared" si="121"/>
        <v>0</v>
      </c>
      <c r="J55" s="184">
        <f t="shared" si="121"/>
        <v>0</v>
      </c>
      <c r="K55" s="184">
        <f t="shared" si="121"/>
        <v>0</v>
      </c>
      <c r="L55" s="184">
        <f t="shared" si="121"/>
        <v>0</v>
      </c>
      <c r="M55" s="184">
        <f t="shared" si="121"/>
        <v>0</v>
      </c>
      <c r="N55" s="184">
        <f t="shared" si="121"/>
        <v>0</v>
      </c>
      <c r="O55" s="184">
        <f t="shared" si="121"/>
        <v>0</v>
      </c>
      <c r="P55" s="193">
        <f>SUM(D55:O55)</f>
        <v>0</v>
      </c>
      <c r="Q55" s="184">
        <f t="shared" ref="Q55:AB55" si="122">+Q50*(1+$C50)</f>
        <v>0</v>
      </c>
      <c r="R55" s="184">
        <f t="shared" si="122"/>
        <v>0</v>
      </c>
      <c r="S55" s="184">
        <f t="shared" si="122"/>
        <v>0</v>
      </c>
      <c r="T55" s="184">
        <f t="shared" si="122"/>
        <v>0</v>
      </c>
      <c r="U55" s="184">
        <f t="shared" si="122"/>
        <v>0</v>
      </c>
      <c r="V55" s="184">
        <f t="shared" si="122"/>
        <v>0</v>
      </c>
      <c r="W55" s="184">
        <f t="shared" si="122"/>
        <v>0</v>
      </c>
      <c r="X55" s="184">
        <f t="shared" si="122"/>
        <v>0</v>
      </c>
      <c r="Y55" s="184">
        <f t="shared" si="122"/>
        <v>0</v>
      </c>
      <c r="Z55" s="184">
        <f t="shared" si="122"/>
        <v>0</v>
      </c>
      <c r="AA55" s="184">
        <f t="shared" si="122"/>
        <v>0</v>
      </c>
      <c r="AB55" s="184">
        <f t="shared" si="122"/>
        <v>0</v>
      </c>
      <c r="AC55" s="193">
        <f>SUM(Q55:AB55)</f>
        <v>0</v>
      </c>
      <c r="AD55" s="184">
        <f t="shared" ref="AD55:AO55" si="123">+AD50*(1+$C50)</f>
        <v>0</v>
      </c>
      <c r="AE55" s="184">
        <f t="shared" si="123"/>
        <v>0</v>
      </c>
      <c r="AF55" s="184">
        <f t="shared" si="123"/>
        <v>0</v>
      </c>
      <c r="AG55" s="184">
        <f t="shared" si="123"/>
        <v>0</v>
      </c>
      <c r="AH55" s="184">
        <f t="shared" si="123"/>
        <v>0</v>
      </c>
      <c r="AI55" s="184">
        <f t="shared" si="123"/>
        <v>0</v>
      </c>
      <c r="AJ55" s="184">
        <f t="shared" si="123"/>
        <v>0</v>
      </c>
      <c r="AK55" s="184">
        <f t="shared" si="123"/>
        <v>0</v>
      </c>
      <c r="AL55" s="184">
        <f t="shared" si="123"/>
        <v>0</v>
      </c>
      <c r="AM55" s="184">
        <f t="shared" si="123"/>
        <v>0</v>
      </c>
      <c r="AN55" s="184">
        <f t="shared" si="123"/>
        <v>0</v>
      </c>
      <c r="AO55" s="184">
        <f t="shared" si="123"/>
        <v>0</v>
      </c>
      <c r="AP55" s="193">
        <f>SUM(AD55:AO55)</f>
        <v>0</v>
      </c>
      <c r="AQ55" s="184">
        <f t="shared" ref="AQ55:BB55" si="124">+AQ50*(1+$C50)</f>
        <v>0</v>
      </c>
      <c r="AR55" s="184">
        <f t="shared" si="124"/>
        <v>0</v>
      </c>
      <c r="AS55" s="184">
        <f t="shared" si="124"/>
        <v>0</v>
      </c>
      <c r="AT55" s="184">
        <f t="shared" si="124"/>
        <v>0</v>
      </c>
      <c r="AU55" s="184">
        <f t="shared" si="124"/>
        <v>0</v>
      </c>
      <c r="AV55" s="184">
        <f t="shared" si="124"/>
        <v>0</v>
      </c>
      <c r="AW55" s="184">
        <f t="shared" si="124"/>
        <v>0</v>
      </c>
      <c r="AX55" s="184">
        <f t="shared" si="124"/>
        <v>0</v>
      </c>
      <c r="AY55" s="184">
        <f t="shared" si="124"/>
        <v>0</v>
      </c>
      <c r="AZ55" s="184">
        <f t="shared" si="124"/>
        <v>0</v>
      </c>
      <c r="BA55" s="184">
        <f t="shared" si="124"/>
        <v>0</v>
      </c>
      <c r="BB55" s="184">
        <f t="shared" si="124"/>
        <v>0</v>
      </c>
      <c r="BC55" s="193">
        <f>SUM(AQ55:BB55)</f>
        <v>0</v>
      </c>
      <c r="BD55" s="184">
        <f t="shared" ref="BD55:BO55" si="125">+BD50*(1+$C50)</f>
        <v>0</v>
      </c>
      <c r="BE55" s="184">
        <f t="shared" si="125"/>
        <v>0</v>
      </c>
      <c r="BF55" s="184">
        <f t="shared" si="125"/>
        <v>0</v>
      </c>
      <c r="BG55" s="184">
        <f t="shared" si="125"/>
        <v>0</v>
      </c>
      <c r="BH55" s="184">
        <f t="shared" si="125"/>
        <v>0</v>
      </c>
      <c r="BI55" s="184">
        <f t="shared" si="125"/>
        <v>0</v>
      </c>
      <c r="BJ55" s="184">
        <f t="shared" si="125"/>
        <v>0</v>
      </c>
      <c r="BK55" s="184">
        <f t="shared" si="125"/>
        <v>0</v>
      </c>
      <c r="BL55" s="184">
        <f t="shared" si="125"/>
        <v>0</v>
      </c>
      <c r="BM55" s="184">
        <f t="shared" si="125"/>
        <v>0</v>
      </c>
      <c r="BN55" s="184">
        <f t="shared" si="125"/>
        <v>0</v>
      </c>
      <c r="BO55" s="184">
        <f t="shared" si="125"/>
        <v>0</v>
      </c>
      <c r="BP55" s="193">
        <f>SUM(BD55:BO55)</f>
        <v>0</v>
      </c>
    </row>
    <row r="56" spans="1:68" s="127" customFormat="1" ht="15" customHeight="1" x14ac:dyDescent="0.25">
      <c r="B56" s="256" t="str">
        <f>Basisgegevens!$A$80</f>
        <v>(-)</v>
      </c>
      <c r="C56" s="16"/>
      <c r="D56" s="184">
        <f>+D51*(1+$C51)</f>
        <v>0</v>
      </c>
      <c r="E56" s="184">
        <f t="shared" ref="E56:O56" si="126">+E51*(1+$C51)</f>
        <v>0</v>
      </c>
      <c r="F56" s="184">
        <f t="shared" si="126"/>
        <v>0</v>
      </c>
      <c r="G56" s="184">
        <f t="shared" si="126"/>
        <v>0</v>
      </c>
      <c r="H56" s="184">
        <f t="shared" si="126"/>
        <v>0</v>
      </c>
      <c r="I56" s="184">
        <f t="shared" si="126"/>
        <v>0</v>
      </c>
      <c r="J56" s="184">
        <f t="shared" si="126"/>
        <v>0</v>
      </c>
      <c r="K56" s="184">
        <f t="shared" si="126"/>
        <v>0</v>
      </c>
      <c r="L56" s="184">
        <f t="shared" si="126"/>
        <v>0</v>
      </c>
      <c r="M56" s="184">
        <f t="shared" si="126"/>
        <v>0</v>
      </c>
      <c r="N56" s="184">
        <f t="shared" si="126"/>
        <v>0</v>
      </c>
      <c r="O56" s="184">
        <f t="shared" si="126"/>
        <v>0</v>
      </c>
      <c r="P56" s="193">
        <f>SUM(D56:O56)</f>
        <v>0</v>
      </c>
      <c r="Q56" s="184">
        <f t="shared" ref="Q56:AB56" si="127">+Q51*(1+$C51)</f>
        <v>0</v>
      </c>
      <c r="R56" s="184">
        <f t="shared" si="127"/>
        <v>0</v>
      </c>
      <c r="S56" s="184">
        <f t="shared" si="127"/>
        <v>0</v>
      </c>
      <c r="T56" s="184">
        <f t="shared" si="127"/>
        <v>0</v>
      </c>
      <c r="U56" s="184">
        <f t="shared" si="127"/>
        <v>0</v>
      </c>
      <c r="V56" s="184">
        <f t="shared" si="127"/>
        <v>0</v>
      </c>
      <c r="W56" s="184">
        <f t="shared" si="127"/>
        <v>0</v>
      </c>
      <c r="X56" s="184">
        <f t="shared" si="127"/>
        <v>0</v>
      </c>
      <c r="Y56" s="184">
        <f t="shared" si="127"/>
        <v>0</v>
      </c>
      <c r="Z56" s="184">
        <f t="shared" si="127"/>
        <v>0</v>
      </c>
      <c r="AA56" s="184">
        <f t="shared" si="127"/>
        <v>0</v>
      </c>
      <c r="AB56" s="184">
        <f t="shared" si="127"/>
        <v>0</v>
      </c>
      <c r="AC56" s="193">
        <f>SUM(Q56:AB56)</f>
        <v>0</v>
      </c>
      <c r="AD56" s="184">
        <f t="shared" ref="AD56:AO56" si="128">+AD51*(1+$C51)</f>
        <v>0</v>
      </c>
      <c r="AE56" s="184">
        <f t="shared" si="128"/>
        <v>0</v>
      </c>
      <c r="AF56" s="184">
        <f t="shared" si="128"/>
        <v>0</v>
      </c>
      <c r="AG56" s="184">
        <f t="shared" si="128"/>
        <v>0</v>
      </c>
      <c r="AH56" s="184">
        <f t="shared" si="128"/>
        <v>0</v>
      </c>
      <c r="AI56" s="184">
        <f t="shared" si="128"/>
        <v>0</v>
      </c>
      <c r="AJ56" s="184">
        <f t="shared" si="128"/>
        <v>0</v>
      </c>
      <c r="AK56" s="184">
        <f t="shared" si="128"/>
        <v>0</v>
      </c>
      <c r="AL56" s="184">
        <f t="shared" si="128"/>
        <v>0</v>
      </c>
      <c r="AM56" s="184">
        <f t="shared" si="128"/>
        <v>0</v>
      </c>
      <c r="AN56" s="184">
        <f t="shared" si="128"/>
        <v>0</v>
      </c>
      <c r="AO56" s="184">
        <f t="shared" si="128"/>
        <v>0</v>
      </c>
      <c r="AP56" s="193">
        <f>SUM(AD56:AO56)</f>
        <v>0</v>
      </c>
      <c r="AQ56" s="184">
        <f t="shared" ref="AQ56:BB56" si="129">+AQ51*(1+$C51)</f>
        <v>0</v>
      </c>
      <c r="AR56" s="184">
        <f t="shared" si="129"/>
        <v>0</v>
      </c>
      <c r="AS56" s="184">
        <f t="shared" si="129"/>
        <v>0</v>
      </c>
      <c r="AT56" s="184">
        <f t="shared" si="129"/>
        <v>0</v>
      </c>
      <c r="AU56" s="184">
        <f t="shared" si="129"/>
        <v>0</v>
      </c>
      <c r="AV56" s="184">
        <f t="shared" si="129"/>
        <v>0</v>
      </c>
      <c r="AW56" s="184">
        <f t="shared" si="129"/>
        <v>0</v>
      </c>
      <c r="AX56" s="184">
        <f t="shared" si="129"/>
        <v>0</v>
      </c>
      <c r="AY56" s="184">
        <f t="shared" si="129"/>
        <v>0</v>
      </c>
      <c r="AZ56" s="184">
        <f t="shared" si="129"/>
        <v>0</v>
      </c>
      <c r="BA56" s="184">
        <f t="shared" si="129"/>
        <v>0</v>
      </c>
      <c r="BB56" s="184">
        <f t="shared" si="129"/>
        <v>0</v>
      </c>
      <c r="BC56" s="193">
        <f>SUM(AQ56:BB56)</f>
        <v>0</v>
      </c>
      <c r="BD56" s="184">
        <f t="shared" ref="BD56:BO56" si="130">+BD51*(1+$C51)</f>
        <v>0</v>
      </c>
      <c r="BE56" s="184">
        <f t="shared" si="130"/>
        <v>0</v>
      </c>
      <c r="BF56" s="184">
        <f t="shared" si="130"/>
        <v>0</v>
      </c>
      <c r="BG56" s="184">
        <f t="shared" si="130"/>
        <v>0</v>
      </c>
      <c r="BH56" s="184">
        <f t="shared" si="130"/>
        <v>0</v>
      </c>
      <c r="BI56" s="184">
        <f t="shared" si="130"/>
        <v>0</v>
      </c>
      <c r="BJ56" s="184">
        <f t="shared" si="130"/>
        <v>0</v>
      </c>
      <c r="BK56" s="184">
        <f t="shared" si="130"/>
        <v>0</v>
      </c>
      <c r="BL56" s="184">
        <f t="shared" si="130"/>
        <v>0</v>
      </c>
      <c r="BM56" s="184">
        <f t="shared" si="130"/>
        <v>0</v>
      </c>
      <c r="BN56" s="184">
        <f t="shared" si="130"/>
        <v>0</v>
      </c>
      <c r="BO56" s="184">
        <f t="shared" si="130"/>
        <v>0</v>
      </c>
      <c r="BP56" s="193">
        <f>SUM(BD56:BO56)</f>
        <v>0</v>
      </c>
    </row>
    <row r="57" spans="1:68" ht="15" customHeight="1" x14ac:dyDescent="0.25">
      <c r="C57" s="79"/>
    </row>
    <row r="58" spans="1:68" ht="15" customHeight="1" x14ac:dyDescent="0.25">
      <c r="B58" s="194" t="s">
        <v>150</v>
      </c>
      <c r="C58" s="195"/>
      <c r="D58" s="221"/>
      <c r="E58" s="221"/>
      <c r="F58" s="221"/>
      <c r="G58" s="221"/>
      <c r="H58" s="221"/>
      <c r="I58" s="221"/>
      <c r="J58" s="221"/>
      <c r="K58" s="221"/>
      <c r="L58" s="221"/>
      <c r="M58" s="221"/>
      <c r="N58" s="221"/>
      <c r="O58" s="221"/>
      <c r="P58" s="213"/>
      <c r="Q58" s="221"/>
      <c r="R58" s="221"/>
      <c r="S58" s="221"/>
      <c r="T58" s="221"/>
      <c r="U58" s="221"/>
      <c r="V58" s="221"/>
      <c r="W58" s="221"/>
      <c r="X58" s="221"/>
      <c r="Y58" s="221"/>
      <c r="Z58" s="221"/>
      <c r="AA58" s="221"/>
      <c r="AB58" s="221"/>
      <c r="AC58" s="213"/>
      <c r="AD58" s="221"/>
      <c r="AE58" s="221"/>
      <c r="AF58" s="221"/>
      <c r="AG58" s="221"/>
      <c r="AH58" s="221"/>
      <c r="AI58" s="221"/>
      <c r="AJ58" s="221"/>
      <c r="AK58" s="221"/>
      <c r="AL58" s="221"/>
      <c r="AM58" s="221"/>
      <c r="AN58" s="221"/>
      <c r="AO58" s="221"/>
      <c r="AP58" s="213"/>
      <c r="AQ58" s="221"/>
      <c r="AR58" s="221"/>
      <c r="AS58" s="221"/>
      <c r="AT58" s="221"/>
      <c r="AU58" s="221"/>
      <c r="AV58" s="221"/>
      <c r="AW58" s="221"/>
      <c r="AX58" s="221"/>
      <c r="AY58" s="221"/>
      <c r="AZ58" s="221"/>
      <c r="BA58" s="221"/>
      <c r="BB58" s="221"/>
      <c r="BC58" s="213"/>
      <c r="BD58" s="221"/>
      <c r="BE58" s="221"/>
      <c r="BF58" s="221"/>
      <c r="BG58" s="221"/>
      <c r="BH58" s="221"/>
      <c r="BI58" s="221"/>
      <c r="BJ58" s="221"/>
      <c r="BK58" s="221"/>
      <c r="BL58" s="221"/>
      <c r="BM58" s="221"/>
      <c r="BN58" s="221"/>
      <c r="BO58" s="221"/>
      <c r="BP58" s="214"/>
    </row>
    <row r="59" spans="1:68" ht="15" customHeight="1" x14ac:dyDescent="0.25">
      <c r="C59" s="79"/>
    </row>
    <row r="60" spans="1:68" s="45" customFormat="1" ht="15" customHeight="1" x14ac:dyDescent="0.25">
      <c r="B60" s="37" t="str">
        <f>B58</f>
        <v>BTW betaald op kosten</v>
      </c>
      <c r="C60" s="142"/>
      <c r="D60" s="193">
        <f>+D68-D62</f>
        <v>0</v>
      </c>
      <c r="E60" s="193">
        <f t="shared" ref="E60:O60" si="131">+E68-E62</f>
        <v>0</v>
      </c>
      <c r="F60" s="193">
        <f t="shared" si="131"/>
        <v>0</v>
      </c>
      <c r="G60" s="193">
        <f t="shared" si="131"/>
        <v>0</v>
      </c>
      <c r="H60" s="193">
        <f t="shared" si="131"/>
        <v>0</v>
      </c>
      <c r="I60" s="193">
        <f t="shared" si="131"/>
        <v>0</v>
      </c>
      <c r="J60" s="193">
        <f t="shared" si="131"/>
        <v>0</v>
      </c>
      <c r="K60" s="193">
        <f t="shared" si="131"/>
        <v>0</v>
      </c>
      <c r="L60" s="193">
        <f t="shared" si="131"/>
        <v>0</v>
      </c>
      <c r="M60" s="193">
        <f t="shared" si="131"/>
        <v>0</v>
      </c>
      <c r="N60" s="193">
        <f t="shared" si="131"/>
        <v>0</v>
      </c>
      <c r="O60" s="193">
        <f t="shared" si="131"/>
        <v>0</v>
      </c>
      <c r="P60" s="193">
        <f>SUM(D60:O60)</f>
        <v>0</v>
      </c>
      <c r="Q60" s="193">
        <f t="shared" ref="Q60:AB60" si="132">+Q68-Q62</f>
        <v>0</v>
      </c>
      <c r="R60" s="193">
        <f t="shared" si="132"/>
        <v>0</v>
      </c>
      <c r="S60" s="193">
        <f t="shared" si="132"/>
        <v>0</v>
      </c>
      <c r="T60" s="193">
        <f t="shared" si="132"/>
        <v>0</v>
      </c>
      <c r="U60" s="193">
        <f t="shared" si="132"/>
        <v>0</v>
      </c>
      <c r="V60" s="193">
        <f t="shared" si="132"/>
        <v>0</v>
      </c>
      <c r="W60" s="193">
        <f t="shared" si="132"/>
        <v>0</v>
      </c>
      <c r="X60" s="193">
        <f t="shared" si="132"/>
        <v>0</v>
      </c>
      <c r="Y60" s="193">
        <f t="shared" si="132"/>
        <v>0</v>
      </c>
      <c r="Z60" s="193">
        <f t="shared" si="132"/>
        <v>0</v>
      </c>
      <c r="AA60" s="193">
        <f t="shared" si="132"/>
        <v>0</v>
      </c>
      <c r="AB60" s="193">
        <f t="shared" si="132"/>
        <v>0</v>
      </c>
      <c r="AC60" s="193">
        <f>SUM(Q60:AB60)</f>
        <v>0</v>
      </c>
      <c r="AD60" s="193">
        <f t="shared" ref="AD60:AO60" si="133">+AD68-AD62</f>
        <v>0</v>
      </c>
      <c r="AE60" s="193">
        <f t="shared" si="133"/>
        <v>0</v>
      </c>
      <c r="AF60" s="193">
        <f t="shared" si="133"/>
        <v>0</v>
      </c>
      <c r="AG60" s="193">
        <f t="shared" si="133"/>
        <v>0</v>
      </c>
      <c r="AH60" s="193">
        <f t="shared" si="133"/>
        <v>0</v>
      </c>
      <c r="AI60" s="193">
        <f t="shared" si="133"/>
        <v>0</v>
      </c>
      <c r="AJ60" s="193">
        <f t="shared" si="133"/>
        <v>0</v>
      </c>
      <c r="AK60" s="193">
        <f t="shared" si="133"/>
        <v>0</v>
      </c>
      <c r="AL60" s="193">
        <f t="shared" si="133"/>
        <v>0</v>
      </c>
      <c r="AM60" s="193">
        <f t="shared" si="133"/>
        <v>0</v>
      </c>
      <c r="AN60" s="193">
        <f t="shared" si="133"/>
        <v>0</v>
      </c>
      <c r="AO60" s="193">
        <f t="shared" si="133"/>
        <v>0</v>
      </c>
      <c r="AP60" s="193">
        <f>SUM(AD60:AO60)</f>
        <v>0</v>
      </c>
      <c r="AQ60" s="193">
        <f t="shared" ref="AQ60:BB60" si="134">+AQ68-AQ62</f>
        <v>0</v>
      </c>
      <c r="AR60" s="193">
        <f t="shared" si="134"/>
        <v>0</v>
      </c>
      <c r="AS60" s="193">
        <f t="shared" si="134"/>
        <v>0</v>
      </c>
      <c r="AT60" s="193">
        <f t="shared" si="134"/>
        <v>0</v>
      </c>
      <c r="AU60" s="193">
        <f t="shared" si="134"/>
        <v>0</v>
      </c>
      <c r="AV60" s="193">
        <f t="shared" si="134"/>
        <v>0</v>
      </c>
      <c r="AW60" s="193">
        <f t="shared" si="134"/>
        <v>0</v>
      </c>
      <c r="AX60" s="193">
        <f t="shared" si="134"/>
        <v>0</v>
      </c>
      <c r="AY60" s="193">
        <f t="shared" si="134"/>
        <v>0</v>
      </c>
      <c r="AZ60" s="193">
        <f t="shared" si="134"/>
        <v>0</v>
      </c>
      <c r="BA60" s="193">
        <f t="shared" si="134"/>
        <v>0</v>
      </c>
      <c r="BB60" s="193">
        <f t="shared" si="134"/>
        <v>0</v>
      </c>
      <c r="BC60" s="193">
        <f>SUM(AQ60:BB60)</f>
        <v>0</v>
      </c>
      <c r="BD60" s="193">
        <f t="shared" ref="BD60:BO60" si="135">+BD68-BD62</f>
        <v>0</v>
      </c>
      <c r="BE60" s="193">
        <f t="shared" si="135"/>
        <v>0</v>
      </c>
      <c r="BF60" s="193">
        <f t="shared" si="135"/>
        <v>0</v>
      </c>
      <c r="BG60" s="193">
        <f t="shared" si="135"/>
        <v>0</v>
      </c>
      <c r="BH60" s="193">
        <f t="shared" si="135"/>
        <v>0</v>
      </c>
      <c r="BI60" s="193">
        <f t="shared" si="135"/>
        <v>0</v>
      </c>
      <c r="BJ60" s="193">
        <f t="shared" si="135"/>
        <v>0</v>
      </c>
      <c r="BK60" s="193">
        <f t="shared" si="135"/>
        <v>0</v>
      </c>
      <c r="BL60" s="193">
        <f t="shared" si="135"/>
        <v>0</v>
      </c>
      <c r="BM60" s="193">
        <f t="shared" si="135"/>
        <v>0</v>
      </c>
      <c r="BN60" s="193">
        <f t="shared" si="135"/>
        <v>0</v>
      </c>
      <c r="BO60" s="193">
        <f t="shared" si="135"/>
        <v>0</v>
      </c>
      <c r="BP60" s="193">
        <f>SUM(BD60:BO60)</f>
        <v>0</v>
      </c>
    </row>
    <row r="61" spans="1:68" ht="15" customHeight="1" x14ac:dyDescent="0.25">
      <c r="C61" s="79"/>
    </row>
    <row r="62" spans="1:68" s="45" customFormat="1" ht="15" customHeight="1" x14ac:dyDescent="0.25">
      <c r="B62" s="200" t="s">
        <v>151</v>
      </c>
      <c r="C62" s="142"/>
      <c r="D62" s="193">
        <f>+SUM(D63:D66)</f>
        <v>0</v>
      </c>
      <c r="E62" s="193">
        <f t="shared" ref="E62:O62" si="136">+SUM(E63:E66)</f>
        <v>0</v>
      </c>
      <c r="F62" s="193">
        <f t="shared" si="136"/>
        <v>0</v>
      </c>
      <c r="G62" s="193">
        <f t="shared" si="136"/>
        <v>0</v>
      </c>
      <c r="H62" s="193">
        <f t="shared" si="136"/>
        <v>0</v>
      </c>
      <c r="I62" s="193">
        <f t="shared" si="136"/>
        <v>0</v>
      </c>
      <c r="J62" s="193">
        <f t="shared" si="136"/>
        <v>0</v>
      </c>
      <c r="K62" s="193">
        <f t="shared" si="136"/>
        <v>0</v>
      </c>
      <c r="L62" s="193">
        <f t="shared" si="136"/>
        <v>0</v>
      </c>
      <c r="M62" s="193">
        <f t="shared" si="136"/>
        <v>0</v>
      </c>
      <c r="N62" s="193">
        <f t="shared" si="136"/>
        <v>0</v>
      </c>
      <c r="O62" s="193">
        <f t="shared" si="136"/>
        <v>0</v>
      </c>
      <c r="P62" s="193">
        <f t="shared" ref="P62:P80" si="137">SUM(D62:O62)</f>
        <v>0</v>
      </c>
      <c r="Q62" s="193">
        <f t="shared" ref="Q62:AB62" si="138">+SUM(Q63:Q66)</f>
        <v>0</v>
      </c>
      <c r="R62" s="193">
        <f t="shared" si="138"/>
        <v>0</v>
      </c>
      <c r="S62" s="193">
        <f t="shared" si="138"/>
        <v>0</v>
      </c>
      <c r="T62" s="193">
        <f t="shared" si="138"/>
        <v>0</v>
      </c>
      <c r="U62" s="193">
        <f t="shared" si="138"/>
        <v>0</v>
      </c>
      <c r="V62" s="193">
        <f t="shared" si="138"/>
        <v>0</v>
      </c>
      <c r="W62" s="193">
        <f t="shared" si="138"/>
        <v>0</v>
      </c>
      <c r="X62" s="193">
        <f t="shared" si="138"/>
        <v>0</v>
      </c>
      <c r="Y62" s="193">
        <f t="shared" si="138"/>
        <v>0</v>
      </c>
      <c r="Z62" s="193">
        <f t="shared" si="138"/>
        <v>0</v>
      </c>
      <c r="AA62" s="193">
        <f t="shared" si="138"/>
        <v>0</v>
      </c>
      <c r="AB62" s="193">
        <f t="shared" si="138"/>
        <v>0</v>
      </c>
      <c r="AC62" s="193">
        <f t="shared" ref="AC62:AC80" si="139">SUM(Q62:AB62)</f>
        <v>0</v>
      </c>
      <c r="AD62" s="193">
        <f t="shared" ref="AD62:AO62" si="140">+SUM(AD63:AD66)</f>
        <v>0</v>
      </c>
      <c r="AE62" s="193">
        <f t="shared" si="140"/>
        <v>0</v>
      </c>
      <c r="AF62" s="193">
        <f t="shared" si="140"/>
        <v>0</v>
      </c>
      <c r="AG62" s="193">
        <f t="shared" si="140"/>
        <v>0</v>
      </c>
      <c r="AH62" s="193">
        <f t="shared" si="140"/>
        <v>0</v>
      </c>
      <c r="AI62" s="193">
        <f t="shared" si="140"/>
        <v>0</v>
      </c>
      <c r="AJ62" s="193">
        <f t="shared" si="140"/>
        <v>0</v>
      </c>
      <c r="AK62" s="193">
        <f t="shared" si="140"/>
        <v>0</v>
      </c>
      <c r="AL62" s="193">
        <f t="shared" si="140"/>
        <v>0</v>
      </c>
      <c r="AM62" s="193">
        <f t="shared" si="140"/>
        <v>0</v>
      </c>
      <c r="AN62" s="193">
        <f t="shared" si="140"/>
        <v>0</v>
      </c>
      <c r="AO62" s="193">
        <f t="shared" si="140"/>
        <v>0</v>
      </c>
      <c r="AP62" s="193">
        <f t="shared" ref="AP62:AP80" si="141">SUM(AD62:AO62)</f>
        <v>0</v>
      </c>
      <c r="AQ62" s="193">
        <f t="shared" ref="AQ62:BB62" si="142">+SUM(AQ63:AQ66)</f>
        <v>0</v>
      </c>
      <c r="AR62" s="193">
        <f t="shared" si="142"/>
        <v>0</v>
      </c>
      <c r="AS62" s="193">
        <f t="shared" si="142"/>
        <v>0</v>
      </c>
      <c r="AT62" s="193">
        <f t="shared" si="142"/>
        <v>0</v>
      </c>
      <c r="AU62" s="193">
        <f t="shared" si="142"/>
        <v>0</v>
      </c>
      <c r="AV62" s="193">
        <f t="shared" si="142"/>
        <v>0</v>
      </c>
      <c r="AW62" s="193">
        <f t="shared" si="142"/>
        <v>0</v>
      </c>
      <c r="AX62" s="193">
        <f t="shared" si="142"/>
        <v>0</v>
      </c>
      <c r="AY62" s="193">
        <f t="shared" si="142"/>
        <v>0</v>
      </c>
      <c r="AZ62" s="193">
        <f t="shared" si="142"/>
        <v>0</v>
      </c>
      <c r="BA62" s="193">
        <f t="shared" si="142"/>
        <v>0</v>
      </c>
      <c r="BB62" s="193">
        <f t="shared" si="142"/>
        <v>0</v>
      </c>
      <c r="BC62" s="193">
        <f t="shared" ref="BC62:BC80" si="143">SUM(AQ62:BB62)</f>
        <v>0</v>
      </c>
      <c r="BD62" s="193">
        <f t="shared" ref="BD62:BO62" si="144">+SUM(BD63:BD66)</f>
        <v>0</v>
      </c>
      <c r="BE62" s="193">
        <f t="shared" si="144"/>
        <v>0</v>
      </c>
      <c r="BF62" s="193">
        <f t="shared" si="144"/>
        <v>0</v>
      </c>
      <c r="BG62" s="193">
        <f t="shared" si="144"/>
        <v>0</v>
      </c>
      <c r="BH62" s="193">
        <f t="shared" si="144"/>
        <v>0</v>
      </c>
      <c r="BI62" s="193">
        <f t="shared" si="144"/>
        <v>0</v>
      </c>
      <c r="BJ62" s="193">
        <f t="shared" si="144"/>
        <v>0</v>
      </c>
      <c r="BK62" s="193">
        <f t="shared" si="144"/>
        <v>0</v>
      </c>
      <c r="BL62" s="193">
        <f t="shared" si="144"/>
        <v>0</v>
      </c>
      <c r="BM62" s="193">
        <f t="shared" si="144"/>
        <v>0</v>
      </c>
      <c r="BN62" s="193">
        <f t="shared" si="144"/>
        <v>0</v>
      </c>
      <c r="BO62" s="193">
        <f t="shared" si="144"/>
        <v>0</v>
      </c>
      <c r="BP62" s="193">
        <f t="shared" ref="BP62:BP80" si="145">SUM(BD62:BO62)</f>
        <v>0</v>
      </c>
    </row>
    <row r="63" spans="1:68" s="127" customFormat="1" ht="15" customHeight="1" x14ac:dyDescent="0.25">
      <c r="B63" s="1" t="str">
        <f>B74</f>
        <v>Verkoopkosten : Aankoop van goederen excl. BTW</v>
      </c>
      <c r="C63" s="79"/>
      <c r="D63" s="184">
        <f>+D74</f>
        <v>0</v>
      </c>
      <c r="E63" s="184">
        <f t="shared" ref="E63:O63" si="146">+E74</f>
        <v>0</v>
      </c>
      <c r="F63" s="184">
        <f t="shared" si="146"/>
        <v>0</v>
      </c>
      <c r="G63" s="184">
        <f t="shared" si="146"/>
        <v>0</v>
      </c>
      <c r="H63" s="184">
        <f t="shared" si="146"/>
        <v>0</v>
      </c>
      <c r="I63" s="184">
        <f t="shared" si="146"/>
        <v>0</v>
      </c>
      <c r="J63" s="184">
        <f t="shared" si="146"/>
        <v>0</v>
      </c>
      <c r="K63" s="184">
        <f t="shared" si="146"/>
        <v>0</v>
      </c>
      <c r="L63" s="184">
        <f t="shared" si="146"/>
        <v>0</v>
      </c>
      <c r="M63" s="184">
        <f t="shared" si="146"/>
        <v>0</v>
      </c>
      <c r="N63" s="184">
        <f t="shared" si="146"/>
        <v>0</v>
      </c>
      <c r="O63" s="184">
        <f t="shared" si="146"/>
        <v>0</v>
      </c>
      <c r="P63" s="193">
        <f t="shared" si="137"/>
        <v>0</v>
      </c>
      <c r="Q63" s="184">
        <f t="shared" ref="Q63:AB63" si="147">+Q74</f>
        <v>0</v>
      </c>
      <c r="R63" s="184">
        <f t="shared" si="147"/>
        <v>0</v>
      </c>
      <c r="S63" s="184">
        <f t="shared" si="147"/>
        <v>0</v>
      </c>
      <c r="T63" s="184">
        <f t="shared" si="147"/>
        <v>0</v>
      </c>
      <c r="U63" s="184">
        <f t="shared" si="147"/>
        <v>0</v>
      </c>
      <c r="V63" s="184">
        <f t="shared" si="147"/>
        <v>0</v>
      </c>
      <c r="W63" s="184">
        <f t="shared" si="147"/>
        <v>0</v>
      </c>
      <c r="X63" s="184">
        <f t="shared" si="147"/>
        <v>0</v>
      </c>
      <c r="Y63" s="184">
        <f t="shared" si="147"/>
        <v>0</v>
      </c>
      <c r="Z63" s="184">
        <f t="shared" si="147"/>
        <v>0</v>
      </c>
      <c r="AA63" s="184">
        <f t="shared" si="147"/>
        <v>0</v>
      </c>
      <c r="AB63" s="184">
        <f t="shared" si="147"/>
        <v>0</v>
      </c>
      <c r="AC63" s="193">
        <f t="shared" si="139"/>
        <v>0</v>
      </c>
      <c r="AD63" s="184">
        <f t="shared" ref="AD63:AO63" si="148">+AD74</f>
        <v>0</v>
      </c>
      <c r="AE63" s="184">
        <f t="shared" si="148"/>
        <v>0</v>
      </c>
      <c r="AF63" s="184">
        <f t="shared" si="148"/>
        <v>0</v>
      </c>
      <c r="AG63" s="184">
        <f t="shared" si="148"/>
        <v>0</v>
      </c>
      <c r="AH63" s="184">
        <f t="shared" si="148"/>
        <v>0</v>
      </c>
      <c r="AI63" s="184">
        <f t="shared" si="148"/>
        <v>0</v>
      </c>
      <c r="AJ63" s="184">
        <f t="shared" si="148"/>
        <v>0</v>
      </c>
      <c r="AK63" s="184">
        <f t="shared" si="148"/>
        <v>0</v>
      </c>
      <c r="AL63" s="184">
        <f t="shared" si="148"/>
        <v>0</v>
      </c>
      <c r="AM63" s="184">
        <f t="shared" si="148"/>
        <v>0</v>
      </c>
      <c r="AN63" s="184">
        <f t="shared" si="148"/>
        <v>0</v>
      </c>
      <c r="AO63" s="184">
        <f t="shared" si="148"/>
        <v>0</v>
      </c>
      <c r="AP63" s="193">
        <f t="shared" si="141"/>
        <v>0</v>
      </c>
      <c r="AQ63" s="184">
        <f t="shared" ref="AQ63:BB63" si="149">+AQ74</f>
        <v>0</v>
      </c>
      <c r="AR63" s="184">
        <f t="shared" si="149"/>
        <v>0</v>
      </c>
      <c r="AS63" s="184">
        <f t="shared" si="149"/>
        <v>0</v>
      </c>
      <c r="AT63" s="184">
        <f t="shared" si="149"/>
        <v>0</v>
      </c>
      <c r="AU63" s="184">
        <f t="shared" si="149"/>
        <v>0</v>
      </c>
      <c r="AV63" s="184">
        <f t="shared" si="149"/>
        <v>0</v>
      </c>
      <c r="AW63" s="184">
        <f t="shared" si="149"/>
        <v>0</v>
      </c>
      <c r="AX63" s="184">
        <f t="shared" si="149"/>
        <v>0</v>
      </c>
      <c r="AY63" s="184">
        <f t="shared" si="149"/>
        <v>0</v>
      </c>
      <c r="AZ63" s="184">
        <f t="shared" si="149"/>
        <v>0</v>
      </c>
      <c r="BA63" s="184">
        <f t="shared" si="149"/>
        <v>0</v>
      </c>
      <c r="BB63" s="184">
        <f t="shared" si="149"/>
        <v>0</v>
      </c>
      <c r="BC63" s="193">
        <f t="shared" si="143"/>
        <v>0</v>
      </c>
      <c r="BD63" s="184">
        <f t="shared" ref="BD63:BO63" si="150">+BD74</f>
        <v>0</v>
      </c>
      <c r="BE63" s="184">
        <f t="shared" si="150"/>
        <v>0</v>
      </c>
      <c r="BF63" s="184">
        <f t="shared" si="150"/>
        <v>0</v>
      </c>
      <c r="BG63" s="184">
        <f t="shared" si="150"/>
        <v>0</v>
      </c>
      <c r="BH63" s="184">
        <f t="shared" si="150"/>
        <v>0</v>
      </c>
      <c r="BI63" s="184">
        <f t="shared" si="150"/>
        <v>0</v>
      </c>
      <c r="BJ63" s="184">
        <f t="shared" si="150"/>
        <v>0</v>
      </c>
      <c r="BK63" s="184">
        <f t="shared" si="150"/>
        <v>0</v>
      </c>
      <c r="BL63" s="184">
        <f t="shared" si="150"/>
        <v>0</v>
      </c>
      <c r="BM63" s="184">
        <f t="shared" si="150"/>
        <v>0</v>
      </c>
      <c r="BN63" s="184">
        <f t="shared" si="150"/>
        <v>0</v>
      </c>
      <c r="BO63" s="184">
        <f t="shared" si="150"/>
        <v>0</v>
      </c>
      <c r="BP63" s="193">
        <f t="shared" si="145"/>
        <v>0</v>
      </c>
    </row>
    <row r="64" spans="1:68" s="127" customFormat="1" ht="15" customHeight="1" x14ac:dyDescent="0.25">
      <c r="B64" s="1" t="str">
        <f>B90</f>
        <v>Aankoop op voorraadswijziging excl. BTW</v>
      </c>
      <c r="C64" s="79"/>
      <c r="D64" s="184">
        <f>D90</f>
        <v>0</v>
      </c>
      <c r="E64" s="184">
        <f t="shared" ref="E64:O64" si="151">E90</f>
        <v>0</v>
      </c>
      <c r="F64" s="184">
        <f t="shared" si="151"/>
        <v>0</v>
      </c>
      <c r="G64" s="184">
        <f t="shared" si="151"/>
        <v>0</v>
      </c>
      <c r="H64" s="184">
        <f t="shared" si="151"/>
        <v>0</v>
      </c>
      <c r="I64" s="184">
        <f t="shared" si="151"/>
        <v>0</v>
      </c>
      <c r="J64" s="184">
        <f t="shared" si="151"/>
        <v>0</v>
      </c>
      <c r="K64" s="184">
        <f t="shared" si="151"/>
        <v>0</v>
      </c>
      <c r="L64" s="184">
        <f t="shared" si="151"/>
        <v>0</v>
      </c>
      <c r="M64" s="184">
        <f t="shared" si="151"/>
        <v>0</v>
      </c>
      <c r="N64" s="184">
        <f t="shared" si="151"/>
        <v>0</v>
      </c>
      <c r="O64" s="184">
        <f t="shared" si="151"/>
        <v>0</v>
      </c>
      <c r="P64" s="193">
        <f t="shared" si="137"/>
        <v>0</v>
      </c>
      <c r="Q64" s="184">
        <f t="shared" ref="Q64:AB64" si="152">Q90</f>
        <v>0</v>
      </c>
      <c r="R64" s="184">
        <f t="shared" si="152"/>
        <v>0</v>
      </c>
      <c r="S64" s="184">
        <f t="shared" si="152"/>
        <v>0</v>
      </c>
      <c r="T64" s="184">
        <f t="shared" si="152"/>
        <v>0</v>
      </c>
      <c r="U64" s="184">
        <f t="shared" si="152"/>
        <v>0</v>
      </c>
      <c r="V64" s="184">
        <f t="shared" si="152"/>
        <v>0</v>
      </c>
      <c r="W64" s="184">
        <f t="shared" si="152"/>
        <v>0</v>
      </c>
      <c r="X64" s="184">
        <f t="shared" si="152"/>
        <v>0</v>
      </c>
      <c r="Y64" s="184">
        <f t="shared" si="152"/>
        <v>0</v>
      </c>
      <c r="Z64" s="184">
        <f t="shared" si="152"/>
        <v>0</v>
      </c>
      <c r="AA64" s="184">
        <f t="shared" si="152"/>
        <v>0</v>
      </c>
      <c r="AB64" s="184">
        <f t="shared" si="152"/>
        <v>0</v>
      </c>
      <c r="AC64" s="193">
        <f t="shared" si="139"/>
        <v>0</v>
      </c>
      <c r="AD64" s="184">
        <f t="shared" ref="AD64:AO64" si="153">AD90</f>
        <v>0</v>
      </c>
      <c r="AE64" s="184">
        <f t="shared" si="153"/>
        <v>0</v>
      </c>
      <c r="AF64" s="184">
        <f t="shared" si="153"/>
        <v>0</v>
      </c>
      <c r="AG64" s="184">
        <f t="shared" si="153"/>
        <v>0</v>
      </c>
      <c r="AH64" s="184">
        <f t="shared" si="153"/>
        <v>0</v>
      </c>
      <c r="AI64" s="184">
        <f t="shared" si="153"/>
        <v>0</v>
      </c>
      <c r="AJ64" s="184">
        <f t="shared" si="153"/>
        <v>0</v>
      </c>
      <c r="AK64" s="184">
        <f t="shared" si="153"/>
        <v>0</v>
      </c>
      <c r="AL64" s="184">
        <f t="shared" si="153"/>
        <v>0</v>
      </c>
      <c r="AM64" s="184">
        <f t="shared" si="153"/>
        <v>0</v>
      </c>
      <c r="AN64" s="184">
        <f t="shared" si="153"/>
        <v>0</v>
      </c>
      <c r="AO64" s="184">
        <f t="shared" si="153"/>
        <v>0</v>
      </c>
      <c r="AP64" s="193">
        <f t="shared" si="141"/>
        <v>0</v>
      </c>
      <c r="AQ64" s="184">
        <f t="shared" ref="AQ64:BB64" si="154">AQ90</f>
        <v>0</v>
      </c>
      <c r="AR64" s="184">
        <f t="shared" si="154"/>
        <v>0</v>
      </c>
      <c r="AS64" s="184">
        <f t="shared" si="154"/>
        <v>0</v>
      </c>
      <c r="AT64" s="184">
        <f t="shared" si="154"/>
        <v>0</v>
      </c>
      <c r="AU64" s="184">
        <f t="shared" si="154"/>
        <v>0</v>
      </c>
      <c r="AV64" s="184">
        <f t="shared" si="154"/>
        <v>0</v>
      </c>
      <c r="AW64" s="184">
        <f t="shared" si="154"/>
        <v>0</v>
      </c>
      <c r="AX64" s="184">
        <f t="shared" si="154"/>
        <v>0</v>
      </c>
      <c r="AY64" s="184">
        <f t="shared" si="154"/>
        <v>0</v>
      </c>
      <c r="AZ64" s="184">
        <f t="shared" si="154"/>
        <v>0</v>
      </c>
      <c r="BA64" s="184">
        <f t="shared" si="154"/>
        <v>0</v>
      </c>
      <c r="BB64" s="184">
        <f t="shared" si="154"/>
        <v>0</v>
      </c>
      <c r="BC64" s="193">
        <f t="shared" si="143"/>
        <v>0</v>
      </c>
      <c r="BD64" s="184">
        <f t="shared" ref="BD64:BO64" si="155">BD90</f>
        <v>0</v>
      </c>
      <c r="BE64" s="184">
        <f t="shared" si="155"/>
        <v>0</v>
      </c>
      <c r="BF64" s="184">
        <f t="shared" si="155"/>
        <v>0</v>
      </c>
      <c r="BG64" s="184">
        <f t="shared" si="155"/>
        <v>0</v>
      </c>
      <c r="BH64" s="184">
        <f t="shared" si="155"/>
        <v>0</v>
      </c>
      <c r="BI64" s="184">
        <f t="shared" si="155"/>
        <v>0</v>
      </c>
      <c r="BJ64" s="184">
        <f t="shared" si="155"/>
        <v>0</v>
      </c>
      <c r="BK64" s="184">
        <f t="shared" si="155"/>
        <v>0</v>
      </c>
      <c r="BL64" s="184">
        <f t="shared" si="155"/>
        <v>0</v>
      </c>
      <c r="BM64" s="184">
        <f t="shared" si="155"/>
        <v>0</v>
      </c>
      <c r="BN64" s="184">
        <f t="shared" si="155"/>
        <v>0</v>
      </c>
      <c r="BO64" s="184">
        <f t="shared" si="155"/>
        <v>0</v>
      </c>
      <c r="BP64" s="193">
        <f t="shared" si="145"/>
        <v>0</v>
      </c>
    </row>
    <row r="65" spans="1:68" s="127" customFormat="1" ht="15" customHeight="1" x14ac:dyDescent="0.25">
      <c r="B65" s="1" t="str">
        <f>B106</f>
        <v>Verkoopkosten : Andere excl. BTW</v>
      </c>
      <c r="C65" s="79"/>
      <c r="D65" s="184">
        <f>D106</f>
        <v>0</v>
      </c>
      <c r="E65" s="184">
        <f t="shared" ref="E65:O65" si="156">E106</f>
        <v>0</v>
      </c>
      <c r="F65" s="184">
        <f t="shared" si="156"/>
        <v>0</v>
      </c>
      <c r="G65" s="184">
        <f t="shared" si="156"/>
        <v>0</v>
      </c>
      <c r="H65" s="184">
        <f t="shared" si="156"/>
        <v>0</v>
      </c>
      <c r="I65" s="184">
        <f t="shared" si="156"/>
        <v>0</v>
      </c>
      <c r="J65" s="184">
        <f t="shared" si="156"/>
        <v>0</v>
      </c>
      <c r="K65" s="184">
        <f t="shared" si="156"/>
        <v>0</v>
      </c>
      <c r="L65" s="184">
        <f t="shared" si="156"/>
        <v>0</v>
      </c>
      <c r="M65" s="184">
        <f t="shared" si="156"/>
        <v>0</v>
      </c>
      <c r="N65" s="184">
        <f t="shared" si="156"/>
        <v>0</v>
      </c>
      <c r="O65" s="184">
        <f t="shared" si="156"/>
        <v>0</v>
      </c>
      <c r="P65" s="193">
        <f t="shared" si="137"/>
        <v>0</v>
      </c>
      <c r="Q65" s="184">
        <f t="shared" ref="Q65:AB65" si="157">Q106</f>
        <v>0</v>
      </c>
      <c r="R65" s="184">
        <f t="shared" si="157"/>
        <v>0</v>
      </c>
      <c r="S65" s="184">
        <f t="shared" si="157"/>
        <v>0</v>
      </c>
      <c r="T65" s="184">
        <f t="shared" si="157"/>
        <v>0</v>
      </c>
      <c r="U65" s="184">
        <f t="shared" si="157"/>
        <v>0</v>
      </c>
      <c r="V65" s="184">
        <f t="shared" si="157"/>
        <v>0</v>
      </c>
      <c r="W65" s="184">
        <f t="shared" si="157"/>
        <v>0</v>
      </c>
      <c r="X65" s="184">
        <f t="shared" si="157"/>
        <v>0</v>
      </c>
      <c r="Y65" s="184">
        <f t="shared" si="157"/>
        <v>0</v>
      </c>
      <c r="Z65" s="184">
        <f t="shared" si="157"/>
        <v>0</v>
      </c>
      <c r="AA65" s="184">
        <f t="shared" si="157"/>
        <v>0</v>
      </c>
      <c r="AB65" s="184">
        <f t="shared" si="157"/>
        <v>0</v>
      </c>
      <c r="AC65" s="193">
        <f t="shared" si="139"/>
        <v>0</v>
      </c>
      <c r="AD65" s="184">
        <f t="shared" ref="AD65:AO65" si="158">AD106</f>
        <v>0</v>
      </c>
      <c r="AE65" s="184">
        <f t="shared" si="158"/>
        <v>0</v>
      </c>
      <c r="AF65" s="184">
        <f t="shared" si="158"/>
        <v>0</v>
      </c>
      <c r="AG65" s="184">
        <f t="shared" si="158"/>
        <v>0</v>
      </c>
      <c r="AH65" s="184">
        <f t="shared" si="158"/>
        <v>0</v>
      </c>
      <c r="AI65" s="184">
        <f t="shared" si="158"/>
        <v>0</v>
      </c>
      <c r="AJ65" s="184">
        <f t="shared" si="158"/>
        <v>0</v>
      </c>
      <c r="AK65" s="184">
        <f t="shared" si="158"/>
        <v>0</v>
      </c>
      <c r="AL65" s="184">
        <f t="shared" si="158"/>
        <v>0</v>
      </c>
      <c r="AM65" s="184">
        <f t="shared" si="158"/>
        <v>0</v>
      </c>
      <c r="AN65" s="184">
        <f t="shared" si="158"/>
        <v>0</v>
      </c>
      <c r="AO65" s="184">
        <f t="shared" si="158"/>
        <v>0</v>
      </c>
      <c r="AP65" s="193">
        <f t="shared" si="141"/>
        <v>0</v>
      </c>
      <c r="AQ65" s="184">
        <f t="shared" ref="AQ65:BB65" si="159">AQ106</f>
        <v>0</v>
      </c>
      <c r="AR65" s="184">
        <f t="shared" si="159"/>
        <v>0</v>
      </c>
      <c r="AS65" s="184">
        <f t="shared" si="159"/>
        <v>0</v>
      </c>
      <c r="AT65" s="184">
        <f t="shared" si="159"/>
        <v>0</v>
      </c>
      <c r="AU65" s="184">
        <f t="shared" si="159"/>
        <v>0</v>
      </c>
      <c r="AV65" s="184">
        <f t="shared" si="159"/>
        <v>0</v>
      </c>
      <c r="AW65" s="184">
        <f t="shared" si="159"/>
        <v>0</v>
      </c>
      <c r="AX65" s="184">
        <f t="shared" si="159"/>
        <v>0</v>
      </c>
      <c r="AY65" s="184">
        <f t="shared" si="159"/>
        <v>0</v>
      </c>
      <c r="AZ65" s="184">
        <f t="shared" si="159"/>
        <v>0</v>
      </c>
      <c r="BA65" s="184">
        <f t="shared" si="159"/>
        <v>0</v>
      </c>
      <c r="BB65" s="184">
        <f t="shared" si="159"/>
        <v>0</v>
      </c>
      <c r="BC65" s="193">
        <f t="shared" si="143"/>
        <v>0</v>
      </c>
      <c r="BD65" s="184">
        <f t="shared" ref="BD65:BO65" si="160">BD106</f>
        <v>0</v>
      </c>
      <c r="BE65" s="184">
        <f t="shared" si="160"/>
        <v>0</v>
      </c>
      <c r="BF65" s="184">
        <f t="shared" si="160"/>
        <v>0</v>
      </c>
      <c r="BG65" s="184">
        <f t="shared" si="160"/>
        <v>0</v>
      </c>
      <c r="BH65" s="184">
        <f t="shared" si="160"/>
        <v>0</v>
      </c>
      <c r="BI65" s="184">
        <f t="shared" si="160"/>
        <v>0</v>
      </c>
      <c r="BJ65" s="184">
        <f t="shared" si="160"/>
        <v>0</v>
      </c>
      <c r="BK65" s="184">
        <f t="shared" si="160"/>
        <v>0</v>
      </c>
      <c r="BL65" s="184">
        <f t="shared" si="160"/>
        <v>0</v>
      </c>
      <c r="BM65" s="184">
        <f t="shared" si="160"/>
        <v>0</v>
      </c>
      <c r="BN65" s="184">
        <f t="shared" si="160"/>
        <v>0</v>
      </c>
      <c r="BO65" s="184">
        <f t="shared" si="160"/>
        <v>0</v>
      </c>
      <c r="BP65" s="193">
        <f t="shared" si="145"/>
        <v>0</v>
      </c>
    </row>
    <row r="66" spans="1:68" s="127" customFormat="1" ht="15" customHeight="1" x14ac:dyDescent="0.25">
      <c r="B66" s="1" t="str">
        <f>B122</f>
        <v>Algemene kosten excl. BTW</v>
      </c>
      <c r="C66" s="79"/>
      <c r="D66" s="184">
        <f>D122</f>
        <v>0</v>
      </c>
      <c r="E66" s="184">
        <f t="shared" ref="E66:O66" si="161">E122</f>
        <v>0</v>
      </c>
      <c r="F66" s="184">
        <f t="shared" si="161"/>
        <v>0</v>
      </c>
      <c r="G66" s="184">
        <f t="shared" si="161"/>
        <v>0</v>
      </c>
      <c r="H66" s="184">
        <f t="shared" si="161"/>
        <v>0</v>
      </c>
      <c r="I66" s="184">
        <f t="shared" si="161"/>
        <v>0</v>
      </c>
      <c r="J66" s="184">
        <f t="shared" si="161"/>
        <v>0</v>
      </c>
      <c r="K66" s="184">
        <f t="shared" si="161"/>
        <v>0</v>
      </c>
      <c r="L66" s="184">
        <f t="shared" si="161"/>
        <v>0</v>
      </c>
      <c r="M66" s="184">
        <f t="shared" si="161"/>
        <v>0</v>
      </c>
      <c r="N66" s="184">
        <f t="shared" si="161"/>
        <v>0</v>
      </c>
      <c r="O66" s="184">
        <f t="shared" si="161"/>
        <v>0</v>
      </c>
      <c r="P66" s="193">
        <f t="shared" si="137"/>
        <v>0</v>
      </c>
      <c r="Q66" s="184">
        <f t="shared" ref="Q66:AB66" si="162">Q122</f>
        <v>0</v>
      </c>
      <c r="R66" s="184">
        <f t="shared" si="162"/>
        <v>0</v>
      </c>
      <c r="S66" s="184">
        <f t="shared" si="162"/>
        <v>0</v>
      </c>
      <c r="T66" s="184">
        <f t="shared" si="162"/>
        <v>0</v>
      </c>
      <c r="U66" s="184">
        <f t="shared" si="162"/>
        <v>0</v>
      </c>
      <c r="V66" s="184">
        <f t="shared" si="162"/>
        <v>0</v>
      </c>
      <c r="W66" s="184">
        <f t="shared" si="162"/>
        <v>0</v>
      </c>
      <c r="X66" s="184">
        <f t="shared" si="162"/>
        <v>0</v>
      </c>
      <c r="Y66" s="184">
        <f t="shared" si="162"/>
        <v>0</v>
      </c>
      <c r="Z66" s="184">
        <f t="shared" si="162"/>
        <v>0</v>
      </c>
      <c r="AA66" s="184">
        <f t="shared" si="162"/>
        <v>0</v>
      </c>
      <c r="AB66" s="184">
        <f t="shared" si="162"/>
        <v>0</v>
      </c>
      <c r="AC66" s="193">
        <f t="shared" si="139"/>
        <v>0</v>
      </c>
      <c r="AD66" s="184">
        <f t="shared" ref="AD66:AO66" si="163">AD122</f>
        <v>0</v>
      </c>
      <c r="AE66" s="184">
        <f t="shared" si="163"/>
        <v>0</v>
      </c>
      <c r="AF66" s="184">
        <f t="shared" si="163"/>
        <v>0</v>
      </c>
      <c r="AG66" s="184">
        <f t="shared" si="163"/>
        <v>0</v>
      </c>
      <c r="AH66" s="184">
        <f t="shared" si="163"/>
        <v>0</v>
      </c>
      <c r="AI66" s="184">
        <f t="shared" si="163"/>
        <v>0</v>
      </c>
      <c r="AJ66" s="184">
        <f t="shared" si="163"/>
        <v>0</v>
      </c>
      <c r="AK66" s="184">
        <f t="shared" si="163"/>
        <v>0</v>
      </c>
      <c r="AL66" s="184">
        <f t="shared" si="163"/>
        <v>0</v>
      </c>
      <c r="AM66" s="184">
        <f t="shared" si="163"/>
        <v>0</v>
      </c>
      <c r="AN66" s="184">
        <f t="shared" si="163"/>
        <v>0</v>
      </c>
      <c r="AO66" s="184">
        <f t="shared" si="163"/>
        <v>0</v>
      </c>
      <c r="AP66" s="193">
        <f t="shared" si="141"/>
        <v>0</v>
      </c>
      <c r="AQ66" s="184">
        <f t="shared" ref="AQ66:BB66" si="164">AQ122</f>
        <v>0</v>
      </c>
      <c r="AR66" s="184">
        <f t="shared" si="164"/>
        <v>0</v>
      </c>
      <c r="AS66" s="184">
        <f t="shared" si="164"/>
        <v>0</v>
      </c>
      <c r="AT66" s="184">
        <f t="shared" si="164"/>
        <v>0</v>
      </c>
      <c r="AU66" s="184">
        <f t="shared" si="164"/>
        <v>0</v>
      </c>
      <c r="AV66" s="184">
        <f t="shared" si="164"/>
        <v>0</v>
      </c>
      <c r="AW66" s="184">
        <f t="shared" si="164"/>
        <v>0</v>
      </c>
      <c r="AX66" s="184">
        <f t="shared" si="164"/>
        <v>0</v>
      </c>
      <c r="AY66" s="184">
        <f t="shared" si="164"/>
        <v>0</v>
      </c>
      <c r="AZ66" s="184">
        <f t="shared" si="164"/>
        <v>0</v>
      </c>
      <c r="BA66" s="184">
        <f t="shared" si="164"/>
        <v>0</v>
      </c>
      <c r="BB66" s="184">
        <f t="shared" si="164"/>
        <v>0</v>
      </c>
      <c r="BC66" s="193">
        <f t="shared" si="143"/>
        <v>0</v>
      </c>
      <c r="BD66" s="184">
        <f t="shared" ref="BD66:BO66" si="165">BD122</f>
        <v>0</v>
      </c>
      <c r="BE66" s="184">
        <f t="shared" si="165"/>
        <v>0</v>
      </c>
      <c r="BF66" s="184">
        <f t="shared" si="165"/>
        <v>0</v>
      </c>
      <c r="BG66" s="184">
        <f t="shared" si="165"/>
        <v>0</v>
      </c>
      <c r="BH66" s="184">
        <f t="shared" si="165"/>
        <v>0</v>
      </c>
      <c r="BI66" s="184">
        <f t="shared" si="165"/>
        <v>0</v>
      </c>
      <c r="BJ66" s="184">
        <f t="shared" si="165"/>
        <v>0</v>
      </c>
      <c r="BK66" s="184">
        <f t="shared" si="165"/>
        <v>0</v>
      </c>
      <c r="BL66" s="184">
        <f t="shared" si="165"/>
        <v>0</v>
      </c>
      <c r="BM66" s="184">
        <f t="shared" si="165"/>
        <v>0</v>
      </c>
      <c r="BN66" s="184">
        <f t="shared" si="165"/>
        <v>0</v>
      </c>
      <c r="BO66" s="184">
        <f t="shared" si="165"/>
        <v>0</v>
      </c>
      <c r="BP66" s="193">
        <f t="shared" si="145"/>
        <v>0</v>
      </c>
    </row>
    <row r="67" spans="1:68" ht="15" customHeight="1" x14ac:dyDescent="0.25">
      <c r="C67" s="79"/>
    </row>
    <row r="68" spans="1:68" s="45" customFormat="1" ht="15" customHeight="1" x14ac:dyDescent="0.25">
      <c r="B68" s="200" t="s">
        <v>152</v>
      </c>
      <c r="D68" s="193">
        <f>+SUM(D69:D72)</f>
        <v>0</v>
      </c>
      <c r="E68" s="193">
        <f t="shared" ref="E68:O68" si="166">+SUM(E69:E72)</f>
        <v>0</v>
      </c>
      <c r="F68" s="193">
        <f t="shared" si="166"/>
        <v>0</v>
      </c>
      <c r="G68" s="193">
        <f t="shared" si="166"/>
        <v>0</v>
      </c>
      <c r="H68" s="193">
        <f t="shared" si="166"/>
        <v>0</v>
      </c>
      <c r="I68" s="193">
        <f t="shared" si="166"/>
        <v>0</v>
      </c>
      <c r="J68" s="193">
        <f t="shared" si="166"/>
        <v>0</v>
      </c>
      <c r="K68" s="193">
        <f t="shared" si="166"/>
        <v>0</v>
      </c>
      <c r="L68" s="193">
        <f t="shared" si="166"/>
        <v>0</v>
      </c>
      <c r="M68" s="193">
        <f t="shared" si="166"/>
        <v>0</v>
      </c>
      <c r="N68" s="193">
        <f t="shared" si="166"/>
        <v>0</v>
      </c>
      <c r="O68" s="193">
        <f t="shared" si="166"/>
        <v>0</v>
      </c>
      <c r="P68" s="193">
        <f t="shared" si="137"/>
        <v>0</v>
      </c>
      <c r="Q68" s="193">
        <f t="shared" ref="Q68:AB68" si="167">+SUM(Q69:Q72)</f>
        <v>0</v>
      </c>
      <c r="R68" s="193">
        <f t="shared" si="167"/>
        <v>0</v>
      </c>
      <c r="S68" s="193">
        <f t="shared" si="167"/>
        <v>0</v>
      </c>
      <c r="T68" s="193">
        <f t="shared" si="167"/>
        <v>0</v>
      </c>
      <c r="U68" s="193">
        <f t="shared" si="167"/>
        <v>0</v>
      </c>
      <c r="V68" s="193">
        <f t="shared" si="167"/>
        <v>0</v>
      </c>
      <c r="W68" s="193">
        <f t="shared" si="167"/>
        <v>0</v>
      </c>
      <c r="X68" s="193">
        <f t="shared" si="167"/>
        <v>0</v>
      </c>
      <c r="Y68" s="193">
        <f t="shared" si="167"/>
        <v>0</v>
      </c>
      <c r="Z68" s="193">
        <f t="shared" si="167"/>
        <v>0</v>
      </c>
      <c r="AA68" s="193">
        <f t="shared" si="167"/>
        <v>0</v>
      </c>
      <c r="AB68" s="193">
        <f t="shared" si="167"/>
        <v>0</v>
      </c>
      <c r="AC68" s="193">
        <f t="shared" si="139"/>
        <v>0</v>
      </c>
      <c r="AD68" s="193">
        <f t="shared" ref="AD68:AO68" si="168">+SUM(AD69:AD72)</f>
        <v>0</v>
      </c>
      <c r="AE68" s="193">
        <f t="shared" si="168"/>
        <v>0</v>
      </c>
      <c r="AF68" s="193">
        <f t="shared" si="168"/>
        <v>0</v>
      </c>
      <c r="AG68" s="193">
        <f t="shared" si="168"/>
        <v>0</v>
      </c>
      <c r="AH68" s="193">
        <f t="shared" si="168"/>
        <v>0</v>
      </c>
      <c r="AI68" s="193">
        <f t="shared" si="168"/>
        <v>0</v>
      </c>
      <c r="AJ68" s="193">
        <f t="shared" si="168"/>
        <v>0</v>
      </c>
      <c r="AK68" s="193">
        <f t="shared" si="168"/>
        <v>0</v>
      </c>
      <c r="AL68" s="193">
        <f t="shared" si="168"/>
        <v>0</v>
      </c>
      <c r="AM68" s="193">
        <f t="shared" si="168"/>
        <v>0</v>
      </c>
      <c r="AN68" s="193">
        <f t="shared" si="168"/>
        <v>0</v>
      </c>
      <c r="AO68" s="193">
        <f t="shared" si="168"/>
        <v>0</v>
      </c>
      <c r="AP68" s="193">
        <f t="shared" si="141"/>
        <v>0</v>
      </c>
      <c r="AQ68" s="193">
        <f t="shared" ref="AQ68:BB68" si="169">+SUM(AQ69:AQ72)</f>
        <v>0</v>
      </c>
      <c r="AR68" s="193">
        <f t="shared" si="169"/>
        <v>0</v>
      </c>
      <c r="AS68" s="193">
        <f t="shared" si="169"/>
        <v>0</v>
      </c>
      <c r="AT68" s="193">
        <f t="shared" si="169"/>
        <v>0</v>
      </c>
      <c r="AU68" s="193">
        <f t="shared" si="169"/>
        <v>0</v>
      </c>
      <c r="AV68" s="193">
        <f t="shared" si="169"/>
        <v>0</v>
      </c>
      <c r="AW68" s="193">
        <f t="shared" si="169"/>
        <v>0</v>
      </c>
      <c r="AX68" s="193">
        <f t="shared" si="169"/>
        <v>0</v>
      </c>
      <c r="AY68" s="193">
        <f t="shared" si="169"/>
        <v>0</v>
      </c>
      <c r="AZ68" s="193">
        <f t="shared" si="169"/>
        <v>0</v>
      </c>
      <c r="BA68" s="193">
        <f t="shared" si="169"/>
        <v>0</v>
      </c>
      <c r="BB68" s="193">
        <f t="shared" si="169"/>
        <v>0</v>
      </c>
      <c r="BC68" s="193">
        <f t="shared" si="143"/>
        <v>0</v>
      </c>
      <c r="BD68" s="193">
        <f t="shared" ref="BD68:BO68" si="170">+SUM(BD69:BD72)</f>
        <v>0</v>
      </c>
      <c r="BE68" s="193">
        <f t="shared" si="170"/>
        <v>0</v>
      </c>
      <c r="BF68" s="193">
        <f t="shared" si="170"/>
        <v>0</v>
      </c>
      <c r="BG68" s="193">
        <f t="shared" si="170"/>
        <v>0</v>
      </c>
      <c r="BH68" s="193">
        <f t="shared" si="170"/>
        <v>0</v>
      </c>
      <c r="BI68" s="193">
        <f t="shared" si="170"/>
        <v>0</v>
      </c>
      <c r="BJ68" s="193">
        <f t="shared" si="170"/>
        <v>0</v>
      </c>
      <c r="BK68" s="193">
        <f t="shared" si="170"/>
        <v>0</v>
      </c>
      <c r="BL68" s="193">
        <f t="shared" si="170"/>
        <v>0</v>
      </c>
      <c r="BM68" s="193">
        <f t="shared" si="170"/>
        <v>0</v>
      </c>
      <c r="BN68" s="193">
        <f t="shared" si="170"/>
        <v>0</v>
      </c>
      <c r="BO68" s="193">
        <f t="shared" si="170"/>
        <v>0</v>
      </c>
      <c r="BP68" s="193">
        <f t="shared" si="145"/>
        <v>0</v>
      </c>
    </row>
    <row r="69" spans="1:68" s="127" customFormat="1" ht="15" customHeight="1" x14ac:dyDescent="0.25">
      <c r="B69" s="1" t="str">
        <f>B82</f>
        <v>Verkoopkosten : Aankoop van goederen incl. BTW</v>
      </c>
      <c r="C69" s="229"/>
      <c r="D69" s="184">
        <f>D82</f>
        <v>0</v>
      </c>
      <c r="E69" s="184">
        <f t="shared" ref="E69:O69" si="171">E82</f>
        <v>0</v>
      </c>
      <c r="F69" s="184">
        <f t="shared" si="171"/>
        <v>0</v>
      </c>
      <c r="G69" s="184">
        <f t="shared" si="171"/>
        <v>0</v>
      </c>
      <c r="H69" s="184">
        <f t="shared" si="171"/>
        <v>0</v>
      </c>
      <c r="I69" s="184">
        <f t="shared" si="171"/>
        <v>0</v>
      </c>
      <c r="J69" s="184">
        <f t="shared" si="171"/>
        <v>0</v>
      </c>
      <c r="K69" s="184">
        <f t="shared" si="171"/>
        <v>0</v>
      </c>
      <c r="L69" s="184">
        <f t="shared" si="171"/>
        <v>0</v>
      </c>
      <c r="M69" s="184">
        <f t="shared" si="171"/>
        <v>0</v>
      </c>
      <c r="N69" s="184">
        <f t="shared" si="171"/>
        <v>0</v>
      </c>
      <c r="O69" s="184">
        <f t="shared" si="171"/>
        <v>0</v>
      </c>
      <c r="P69" s="193">
        <f t="shared" si="137"/>
        <v>0</v>
      </c>
      <c r="Q69" s="184">
        <f t="shared" ref="Q69:AB69" si="172">Q82</f>
        <v>0</v>
      </c>
      <c r="R69" s="184">
        <f t="shared" si="172"/>
        <v>0</v>
      </c>
      <c r="S69" s="184">
        <f t="shared" si="172"/>
        <v>0</v>
      </c>
      <c r="T69" s="184">
        <f t="shared" si="172"/>
        <v>0</v>
      </c>
      <c r="U69" s="184">
        <f t="shared" si="172"/>
        <v>0</v>
      </c>
      <c r="V69" s="184">
        <f t="shared" si="172"/>
        <v>0</v>
      </c>
      <c r="W69" s="184">
        <f t="shared" si="172"/>
        <v>0</v>
      </c>
      <c r="X69" s="184">
        <f t="shared" si="172"/>
        <v>0</v>
      </c>
      <c r="Y69" s="184">
        <f t="shared" si="172"/>
        <v>0</v>
      </c>
      <c r="Z69" s="184">
        <f t="shared" si="172"/>
        <v>0</v>
      </c>
      <c r="AA69" s="184">
        <f t="shared" si="172"/>
        <v>0</v>
      </c>
      <c r="AB69" s="184">
        <f t="shared" si="172"/>
        <v>0</v>
      </c>
      <c r="AC69" s="193">
        <f t="shared" si="139"/>
        <v>0</v>
      </c>
      <c r="AD69" s="184">
        <f t="shared" ref="AD69:AO69" si="173">AD82</f>
        <v>0</v>
      </c>
      <c r="AE69" s="184">
        <f t="shared" si="173"/>
        <v>0</v>
      </c>
      <c r="AF69" s="184">
        <f t="shared" si="173"/>
        <v>0</v>
      </c>
      <c r="AG69" s="184">
        <f t="shared" si="173"/>
        <v>0</v>
      </c>
      <c r="AH69" s="184">
        <f t="shared" si="173"/>
        <v>0</v>
      </c>
      <c r="AI69" s="184">
        <f t="shared" si="173"/>
        <v>0</v>
      </c>
      <c r="AJ69" s="184">
        <f t="shared" si="173"/>
        <v>0</v>
      </c>
      <c r="AK69" s="184">
        <f t="shared" si="173"/>
        <v>0</v>
      </c>
      <c r="AL69" s="184">
        <f t="shared" si="173"/>
        <v>0</v>
      </c>
      <c r="AM69" s="184">
        <f t="shared" si="173"/>
        <v>0</v>
      </c>
      <c r="AN69" s="184">
        <f t="shared" si="173"/>
        <v>0</v>
      </c>
      <c r="AO69" s="184">
        <f t="shared" si="173"/>
        <v>0</v>
      </c>
      <c r="AP69" s="193">
        <f t="shared" si="141"/>
        <v>0</v>
      </c>
      <c r="AQ69" s="184">
        <f t="shared" ref="AQ69:BB69" si="174">AQ82</f>
        <v>0</v>
      </c>
      <c r="AR69" s="184">
        <f t="shared" si="174"/>
        <v>0</v>
      </c>
      <c r="AS69" s="184">
        <f t="shared" si="174"/>
        <v>0</v>
      </c>
      <c r="AT69" s="184">
        <f t="shared" si="174"/>
        <v>0</v>
      </c>
      <c r="AU69" s="184">
        <f t="shared" si="174"/>
        <v>0</v>
      </c>
      <c r="AV69" s="184">
        <f t="shared" si="174"/>
        <v>0</v>
      </c>
      <c r="AW69" s="184">
        <f t="shared" si="174"/>
        <v>0</v>
      </c>
      <c r="AX69" s="184">
        <f t="shared" si="174"/>
        <v>0</v>
      </c>
      <c r="AY69" s="184">
        <f t="shared" si="174"/>
        <v>0</v>
      </c>
      <c r="AZ69" s="184">
        <f t="shared" si="174"/>
        <v>0</v>
      </c>
      <c r="BA69" s="184">
        <f t="shared" si="174"/>
        <v>0</v>
      </c>
      <c r="BB69" s="184">
        <f t="shared" si="174"/>
        <v>0</v>
      </c>
      <c r="BC69" s="193">
        <f t="shared" si="143"/>
        <v>0</v>
      </c>
      <c r="BD69" s="184">
        <f t="shared" ref="BD69:BO69" si="175">BD82</f>
        <v>0</v>
      </c>
      <c r="BE69" s="184">
        <f t="shared" si="175"/>
        <v>0</v>
      </c>
      <c r="BF69" s="184">
        <f t="shared" si="175"/>
        <v>0</v>
      </c>
      <c r="BG69" s="184">
        <f t="shared" si="175"/>
        <v>0</v>
      </c>
      <c r="BH69" s="184">
        <f t="shared" si="175"/>
        <v>0</v>
      </c>
      <c r="BI69" s="184">
        <f t="shared" si="175"/>
        <v>0</v>
      </c>
      <c r="BJ69" s="184">
        <f t="shared" si="175"/>
        <v>0</v>
      </c>
      <c r="BK69" s="184">
        <f t="shared" si="175"/>
        <v>0</v>
      </c>
      <c r="BL69" s="184">
        <f t="shared" si="175"/>
        <v>0</v>
      </c>
      <c r="BM69" s="184">
        <f t="shared" si="175"/>
        <v>0</v>
      </c>
      <c r="BN69" s="184">
        <f t="shared" si="175"/>
        <v>0</v>
      </c>
      <c r="BO69" s="184">
        <f t="shared" si="175"/>
        <v>0</v>
      </c>
      <c r="BP69" s="193">
        <f t="shared" si="145"/>
        <v>0</v>
      </c>
    </row>
    <row r="70" spans="1:68" s="127" customFormat="1" ht="15" customHeight="1" x14ac:dyDescent="0.25">
      <c r="B70" s="1" t="str">
        <f>B98</f>
        <v>Aankoop op voorraadswijziging incl. BTW</v>
      </c>
      <c r="C70" s="229"/>
      <c r="D70" s="184">
        <f>D98</f>
        <v>0</v>
      </c>
      <c r="E70" s="184">
        <f t="shared" ref="E70:O70" si="176">E98</f>
        <v>0</v>
      </c>
      <c r="F70" s="184">
        <f t="shared" si="176"/>
        <v>0</v>
      </c>
      <c r="G70" s="184">
        <f t="shared" si="176"/>
        <v>0</v>
      </c>
      <c r="H70" s="184">
        <f t="shared" si="176"/>
        <v>0</v>
      </c>
      <c r="I70" s="184">
        <f t="shared" si="176"/>
        <v>0</v>
      </c>
      <c r="J70" s="184">
        <f t="shared" si="176"/>
        <v>0</v>
      </c>
      <c r="K70" s="184">
        <f t="shared" si="176"/>
        <v>0</v>
      </c>
      <c r="L70" s="184">
        <f t="shared" si="176"/>
        <v>0</v>
      </c>
      <c r="M70" s="184">
        <f t="shared" si="176"/>
        <v>0</v>
      </c>
      <c r="N70" s="184">
        <f t="shared" si="176"/>
        <v>0</v>
      </c>
      <c r="O70" s="184">
        <f t="shared" si="176"/>
        <v>0</v>
      </c>
      <c r="P70" s="193">
        <f t="shared" si="137"/>
        <v>0</v>
      </c>
      <c r="Q70" s="184">
        <f t="shared" ref="Q70:AB70" si="177">Q98</f>
        <v>0</v>
      </c>
      <c r="R70" s="184">
        <f t="shared" si="177"/>
        <v>0</v>
      </c>
      <c r="S70" s="184">
        <f t="shared" si="177"/>
        <v>0</v>
      </c>
      <c r="T70" s="184">
        <f t="shared" si="177"/>
        <v>0</v>
      </c>
      <c r="U70" s="184">
        <f t="shared" si="177"/>
        <v>0</v>
      </c>
      <c r="V70" s="184">
        <f t="shared" si="177"/>
        <v>0</v>
      </c>
      <c r="W70" s="184">
        <f t="shared" si="177"/>
        <v>0</v>
      </c>
      <c r="X70" s="184">
        <f t="shared" si="177"/>
        <v>0</v>
      </c>
      <c r="Y70" s="184">
        <f t="shared" si="177"/>
        <v>0</v>
      </c>
      <c r="Z70" s="184">
        <f t="shared" si="177"/>
        <v>0</v>
      </c>
      <c r="AA70" s="184">
        <f t="shared" si="177"/>
        <v>0</v>
      </c>
      <c r="AB70" s="184">
        <f t="shared" si="177"/>
        <v>0</v>
      </c>
      <c r="AC70" s="193">
        <f t="shared" si="139"/>
        <v>0</v>
      </c>
      <c r="AD70" s="184">
        <f t="shared" ref="AD70:AO70" si="178">AD98</f>
        <v>0</v>
      </c>
      <c r="AE70" s="184">
        <f t="shared" si="178"/>
        <v>0</v>
      </c>
      <c r="AF70" s="184">
        <f t="shared" si="178"/>
        <v>0</v>
      </c>
      <c r="AG70" s="184">
        <f t="shared" si="178"/>
        <v>0</v>
      </c>
      <c r="AH70" s="184">
        <f t="shared" si="178"/>
        <v>0</v>
      </c>
      <c r="AI70" s="184">
        <f t="shared" si="178"/>
        <v>0</v>
      </c>
      <c r="AJ70" s="184">
        <f t="shared" si="178"/>
        <v>0</v>
      </c>
      <c r="AK70" s="184">
        <f t="shared" si="178"/>
        <v>0</v>
      </c>
      <c r="AL70" s="184">
        <f t="shared" si="178"/>
        <v>0</v>
      </c>
      <c r="AM70" s="184">
        <f t="shared" si="178"/>
        <v>0</v>
      </c>
      <c r="AN70" s="184">
        <f t="shared" si="178"/>
        <v>0</v>
      </c>
      <c r="AO70" s="184">
        <f t="shared" si="178"/>
        <v>0</v>
      </c>
      <c r="AP70" s="193">
        <f t="shared" si="141"/>
        <v>0</v>
      </c>
      <c r="AQ70" s="184">
        <f t="shared" ref="AQ70:BB70" si="179">AQ98</f>
        <v>0</v>
      </c>
      <c r="AR70" s="184">
        <f t="shared" si="179"/>
        <v>0</v>
      </c>
      <c r="AS70" s="184">
        <f t="shared" si="179"/>
        <v>0</v>
      </c>
      <c r="AT70" s="184">
        <f t="shared" si="179"/>
        <v>0</v>
      </c>
      <c r="AU70" s="184">
        <f t="shared" si="179"/>
        <v>0</v>
      </c>
      <c r="AV70" s="184">
        <f t="shared" si="179"/>
        <v>0</v>
      </c>
      <c r="AW70" s="184">
        <f t="shared" si="179"/>
        <v>0</v>
      </c>
      <c r="AX70" s="184">
        <f t="shared" si="179"/>
        <v>0</v>
      </c>
      <c r="AY70" s="184">
        <f t="shared" si="179"/>
        <v>0</v>
      </c>
      <c r="AZ70" s="184">
        <f t="shared" si="179"/>
        <v>0</v>
      </c>
      <c r="BA70" s="184">
        <f t="shared" si="179"/>
        <v>0</v>
      </c>
      <c r="BB70" s="184">
        <f t="shared" si="179"/>
        <v>0</v>
      </c>
      <c r="BC70" s="193">
        <f t="shared" si="143"/>
        <v>0</v>
      </c>
      <c r="BD70" s="184">
        <f t="shared" ref="BD70:BO70" si="180">BD98</f>
        <v>0</v>
      </c>
      <c r="BE70" s="184">
        <f t="shared" si="180"/>
        <v>0</v>
      </c>
      <c r="BF70" s="184">
        <f t="shared" si="180"/>
        <v>0</v>
      </c>
      <c r="BG70" s="184">
        <f t="shared" si="180"/>
        <v>0</v>
      </c>
      <c r="BH70" s="184">
        <f t="shared" si="180"/>
        <v>0</v>
      </c>
      <c r="BI70" s="184">
        <f t="shared" si="180"/>
        <v>0</v>
      </c>
      <c r="BJ70" s="184">
        <f t="shared" si="180"/>
        <v>0</v>
      </c>
      <c r="BK70" s="184">
        <f t="shared" si="180"/>
        <v>0</v>
      </c>
      <c r="BL70" s="184">
        <f t="shared" si="180"/>
        <v>0</v>
      </c>
      <c r="BM70" s="184">
        <f t="shared" si="180"/>
        <v>0</v>
      </c>
      <c r="BN70" s="184">
        <f t="shared" si="180"/>
        <v>0</v>
      </c>
      <c r="BO70" s="184">
        <f t="shared" si="180"/>
        <v>0</v>
      </c>
      <c r="BP70" s="193">
        <f t="shared" si="145"/>
        <v>0</v>
      </c>
    </row>
    <row r="71" spans="1:68" s="127" customFormat="1" ht="15" customHeight="1" x14ac:dyDescent="0.25">
      <c r="B71" s="1" t="str">
        <f>B114</f>
        <v>Verkoopkosten : Andere incl. BTW</v>
      </c>
      <c r="C71" s="229"/>
      <c r="D71" s="184">
        <f>D114</f>
        <v>0</v>
      </c>
      <c r="E71" s="184">
        <f t="shared" ref="E71:O71" si="181">E114</f>
        <v>0</v>
      </c>
      <c r="F71" s="184">
        <f t="shared" si="181"/>
        <v>0</v>
      </c>
      <c r="G71" s="184">
        <f t="shared" si="181"/>
        <v>0</v>
      </c>
      <c r="H71" s="184">
        <f t="shared" si="181"/>
        <v>0</v>
      </c>
      <c r="I71" s="184">
        <f t="shared" si="181"/>
        <v>0</v>
      </c>
      <c r="J71" s="184">
        <f t="shared" si="181"/>
        <v>0</v>
      </c>
      <c r="K71" s="184">
        <f t="shared" si="181"/>
        <v>0</v>
      </c>
      <c r="L71" s="184">
        <f t="shared" si="181"/>
        <v>0</v>
      </c>
      <c r="M71" s="184">
        <f t="shared" si="181"/>
        <v>0</v>
      </c>
      <c r="N71" s="184">
        <f t="shared" si="181"/>
        <v>0</v>
      </c>
      <c r="O71" s="184">
        <f t="shared" si="181"/>
        <v>0</v>
      </c>
      <c r="P71" s="193">
        <f t="shared" si="137"/>
        <v>0</v>
      </c>
      <c r="Q71" s="184">
        <f t="shared" ref="Q71:AB71" si="182">Q114</f>
        <v>0</v>
      </c>
      <c r="R71" s="184">
        <f t="shared" si="182"/>
        <v>0</v>
      </c>
      <c r="S71" s="184">
        <f t="shared" si="182"/>
        <v>0</v>
      </c>
      <c r="T71" s="184">
        <f t="shared" si="182"/>
        <v>0</v>
      </c>
      <c r="U71" s="184">
        <f t="shared" si="182"/>
        <v>0</v>
      </c>
      <c r="V71" s="184">
        <f t="shared" si="182"/>
        <v>0</v>
      </c>
      <c r="W71" s="184">
        <f t="shared" si="182"/>
        <v>0</v>
      </c>
      <c r="X71" s="184">
        <f t="shared" si="182"/>
        <v>0</v>
      </c>
      <c r="Y71" s="184">
        <f t="shared" si="182"/>
        <v>0</v>
      </c>
      <c r="Z71" s="184">
        <f t="shared" si="182"/>
        <v>0</v>
      </c>
      <c r="AA71" s="184">
        <f t="shared" si="182"/>
        <v>0</v>
      </c>
      <c r="AB71" s="184">
        <f t="shared" si="182"/>
        <v>0</v>
      </c>
      <c r="AC71" s="193">
        <f t="shared" si="139"/>
        <v>0</v>
      </c>
      <c r="AD71" s="184">
        <f t="shared" ref="AD71:AO71" si="183">AD114</f>
        <v>0</v>
      </c>
      <c r="AE71" s="184">
        <f t="shared" si="183"/>
        <v>0</v>
      </c>
      <c r="AF71" s="184">
        <f t="shared" si="183"/>
        <v>0</v>
      </c>
      <c r="AG71" s="184">
        <f t="shared" si="183"/>
        <v>0</v>
      </c>
      <c r="AH71" s="184">
        <f t="shared" si="183"/>
        <v>0</v>
      </c>
      <c r="AI71" s="184">
        <f t="shared" si="183"/>
        <v>0</v>
      </c>
      <c r="AJ71" s="184">
        <f t="shared" si="183"/>
        <v>0</v>
      </c>
      <c r="AK71" s="184">
        <f t="shared" si="183"/>
        <v>0</v>
      </c>
      <c r="AL71" s="184">
        <f t="shared" si="183"/>
        <v>0</v>
      </c>
      <c r="AM71" s="184">
        <f t="shared" si="183"/>
        <v>0</v>
      </c>
      <c r="AN71" s="184">
        <f t="shared" si="183"/>
        <v>0</v>
      </c>
      <c r="AO71" s="184">
        <f t="shared" si="183"/>
        <v>0</v>
      </c>
      <c r="AP71" s="193">
        <f t="shared" si="141"/>
        <v>0</v>
      </c>
      <c r="AQ71" s="184">
        <f t="shared" ref="AQ71:BB71" si="184">AQ114</f>
        <v>0</v>
      </c>
      <c r="AR71" s="184">
        <f t="shared" si="184"/>
        <v>0</v>
      </c>
      <c r="AS71" s="184">
        <f t="shared" si="184"/>
        <v>0</v>
      </c>
      <c r="AT71" s="184">
        <f t="shared" si="184"/>
        <v>0</v>
      </c>
      <c r="AU71" s="184">
        <f t="shared" si="184"/>
        <v>0</v>
      </c>
      <c r="AV71" s="184">
        <f t="shared" si="184"/>
        <v>0</v>
      </c>
      <c r="AW71" s="184">
        <f t="shared" si="184"/>
        <v>0</v>
      </c>
      <c r="AX71" s="184">
        <f t="shared" si="184"/>
        <v>0</v>
      </c>
      <c r="AY71" s="184">
        <f t="shared" si="184"/>
        <v>0</v>
      </c>
      <c r="AZ71" s="184">
        <f t="shared" si="184"/>
        <v>0</v>
      </c>
      <c r="BA71" s="184">
        <f t="shared" si="184"/>
        <v>0</v>
      </c>
      <c r="BB71" s="184">
        <f t="shared" si="184"/>
        <v>0</v>
      </c>
      <c r="BC71" s="193">
        <f t="shared" si="143"/>
        <v>0</v>
      </c>
      <c r="BD71" s="184">
        <f t="shared" ref="BD71:BO71" si="185">BD114</f>
        <v>0</v>
      </c>
      <c r="BE71" s="184">
        <f t="shared" si="185"/>
        <v>0</v>
      </c>
      <c r="BF71" s="184">
        <f t="shared" si="185"/>
        <v>0</v>
      </c>
      <c r="BG71" s="184">
        <f t="shared" si="185"/>
        <v>0</v>
      </c>
      <c r="BH71" s="184">
        <f t="shared" si="185"/>
        <v>0</v>
      </c>
      <c r="BI71" s="184">
        <f t="shared" si="185"/>
        <v>0</v>
      </c>
      <c r="BJ71" s="184">
        <f t="shared" si="185"/>
        <v>0</v>
      </c>
      <c r="BK71" s="184">
        <f t="shared" si="185"/>
        <v>0</v>
      </c>
      <c r="BL71" s="184">
        <f t="shared" si="185"/>
        <v>0</v>
      </c>
      <c r="BM71" s="184">
        <f t="shared" si="185"/>
        <v>0</v>
      </c>
      <c r="BN71" s="184">
        <f t="shared" si="185"/>
        <v>0</v>
      </c>
      <c r="BO71" s="184">
        <f t="shared" si="185"/>
        <v>0</v>
      </c>
      <c r="BP71" s="193">
        <f t="shared" si="145"/>
        <v>0</v>
      </c>
    </row>
    <row r="72" spans="1:68" s="127" customFormat="1" ht="15" customHeight="1" x14ac:dyDescent="0.25">
      <c r="B72" s="1" t="str">
        <f>B144</f>
        <v>Algemene Kosten incl. BTW</v>
      </c>
      <c r="C72" s="229"/>
      <c r="D72" s="184">
        <f>D144</f>
        <v>0</v>
      </c>
      <c r="E72" s="184">
        <f t="shared" ref="E72:O72" si="186">E144</f>
        <v>0</v>
      </c>
      <c r="F72" s="184">
        <f t="shared" si="186"/>
        <v>0</v>
      </c>
      <c r="G72" s="184">
        <f t="shared" si="186"/>
        <v>0</v>
      </c>
      <c r="H72" s="184">
        <f t="shared" si="186"/>
        <v>0</v>
      </c>
      <c r="I72" s="184">
        <f t="shared" si="186"/>
        <v>0</v>
      </c>
      <c r="J72" s="184">
        <f t="shared" si="186"/>
        <v>0</v>
      </c>
      <c r="K72" s="184">
        <f t="shared" si="186"/>
        <v>0</v>
      </c>
      <c r="L72" s="184">
        <f t="shared" si="186"/>
        <v>0</v>
      </c>
      <c r="M72" s="184">
        <f t="shared" si="186"/>
        <v>0</v>
      </c>
      <c r="N72" s="184">
        <f t="shared" si="186"/>
        <v>0</v>
      </c>
      <c r="O72" s="184">
        <f t="shared" si="186"/>
        <v>0</v>
      </c>
      <c r="P72" s="193">
        <f t="shared" si="137"/>
        <v>0</v>
      </c>
      <c r="Q72" s="184">
        <f t="shared" ref="Q72:AB72" si="187">Q144</f>
        <v>0</v>
      </c>
      <c r="R72" s="184">
        <f t="shared" si="187"/>
        <v>0</v>
      </c>
      <c r="S72" s="184">
        <f t="shared" si="187"/>
        <v>0</v>
      </c>
      <c r="T72" s="184">
        <f t="shared" si="187"/>
        <v>0</v>
      </c>
      <c r="U72" s="184">
        <f t="shared" si="187"/>
        <v>0</v>
      </c>
      <c r="V72" s="184">
        <f t="shared" si="187"/>
        <v>0</v>
      </c>
      <c r="W72" s="184">
        <f t="shared" si="187"/>
        <v>0</v>
      </c>
      <c r="X72" s="184">
        <f t="shared" si="187"/>
        <v>0</v>
      </c>
      <c r="Y72" s="184">
        <f t="shared" si="187"/>
        <v>0</v>
      </c>
      <c r="Z72" s="184">
        <f t="shared" si="187"/>
        <v>0</v>
      </c>
      <c r="AA72" s="184">
        <f t="shared" si="187"/>
        <v>0</v>
      </c>
      <c r="AB72" s="184">
        <f t="shared" si="187"/>
        <v>0</v>
      </c>
      <c r="AC72" s="193">
        <f t="shared" si="139"/>
        <v>0</v>
      </c>
      <c r="AD72" s="184">
        <f t="shared" ref="AD72:AO72" si="188">AD144</f>
        <v>0</v>
      </c>
      <c r="AE72" s="184">
        <f t="shared" si="188"/>
        <v>0</v>
      </c>
      <c r="AF72" s="184">
        <f t="shared" si="188"/>
        <v>0</v>
      </c>
      <c r="AG72" s="184">
        <f t="shared" si="188"/>
        <v>0</v>
      </c>
      <c r="AH72" s="184">
        <f t="shared" si="188"/>
        <v>0</v>
      </c>
      <c r="AI72" s="184">
        <f t="shared" si="188"/>
        <v>0</v>
      </c>
      <c r="AJ72" s="184">
        <f t="shared" si="188"/>
        <v>0</v>
      </c>
      <c r="AK72" s="184">
        <f t="shared" si="188"/>
        <v>0</v>
      </c>
      <c r="AL72" s="184">
        <f t="shared" si="188"/>
        <v>0</v>
      </c>
      <c r="AM72" s="184">
        <f t="shared" si="188"/>
        <v>0</v>
      </c>
      <c r="AN72" s="184">
        <f t="shared" si="188"/>
        <v>0</v>
      </c>
      <c r="AO72" s="184">
        <f t="shared" si="188"/>
        <v>0</v>
      </c>
      <c r="AP72" s="193">
        <f t="shared" si="141"/>
        <v>0</v>
      </c>
      <c r="AQ72" s="184">
        <f t="shared" ref="AQ72:BB72" si="189">AQ144</f>
        <v>0</v>
      </c>
      <c r="AR72" s="184">
        <f t="shared" si="189"/>
        <v>0</v>
      </c>
      <c r="AS72" s="184">
        <f t="shared" si="189"/>
        <v>0</v>
      </c>
      <c r="AT72" s="184">
        <f t="shared" si="189"/>
        <v>0</v>
      </c>
      <c r="AU72" s="184">
        <f t="shared" si="189"/>
        <v>0</v>
      </c>
      <c r="AV72" s="184">
        <f t="shared" si="189"/>
        <v>0</v>
      </c>
      <c r="AW72" s="184">
        <f t="shared" si="189"/>
        <v>0</v>
      </c>
      <c r="AX72" s="184">
        <f t="shared" si="189"/>
        <v>0</v>
      </c>
      <c r="AY72" s="184">
        <f t="shared" si="189"/>
        <v>0</v>
      </c>
      <c r="AZ72" s="184">
        <f t="shared" si="189"/>
        <v>0</v>
      </c>
      <c r="BA72" s="184">
        <f t="shared" si="189"/>
        <v>0</v>
      </c>
      <c r="BB72" s="184">
        <f t="shared" si="189"/>
        <v>0</v>
      </c>
      <c r="BC72" s="193">
        <f t="shared" si="143"/>
        <v>0</v>
      </c>
      <c r="BD72" s="184">
        <f t="shared" ref="BD72:BO72" si="190">BD144</f>
        <v>0</v>
      </c>
      <c r="BE72" s="184">
        <f t="shared" si="190"/>
        <v>0</v>
      </c>
      <c r="BF72" s="184">
        <f t="shared" si="190"/>
        <v>0</v>
      </c>
      <c r="BG72" s="184">
        <f t="shared" si="190"/>
        <v>0</v>
      </c>
      <c r="BH72" s="184">
        <f t="shared" si="190"/>
        <v>0</v>
      </c>
      <c r="BI72" s="184">
        <f t="shared" si="190"/>
        <v>0</v>
      </c>
      <c r="BJ72" s="184">
        <f t="shared" si="190"/>
        <v>0</v>
      </c>
      <c r="BK72" s="184">
        <f t="shared" si="190"/>
        <v>0</v>
      </c>
      <c r="BL72" s="184">
        <f t="shared" si="190"/>
        <v>0</v>
      </c>
      <c r="BM72" s="184">
        <f t="shared" si="190"/>
        <v>0</v>
      </c>
      <c r="BN72" s="184">
        <f t="shared" si="190"/>
        <v>0</v>
      </c>
      <c r="BO72" s="184">
        <f t="shared" si="190"/>
        <v>0</v>
      </c>
      <c r="BP72" s="193">
        <f t="shared" si="145"/>
        <v>0</v>
      </c>
    </row>
    <row r="73" spans="1:68" ht="15" customHeight="1" x14ac:dyDescent="0.25">
      <c r="C73" s="79"/>
    </row>
    <row r="74" spans="1:68" s="45" customFormat="1" ht="15" customHeight="1" x14ac:dyDescent="0.25">
      <c r="B74" s="200" t="s">
        <v>153</v>
      </c>
      <c r="D74" s="193">
        <f>+SUM(D75:D80)</f>
        <v>0</v>
      </c>
      <c r="E74" s="193">
        <f t="shared" ref="E74:O74" si="191">+SUM(E75:E80)</f>
        <v>0</v>
      </c>
      <c r="F74" s="193">
        <f t="shared" si="191"/>
        <v>0</v>
      </c>
      <c r="G74" s="193">
        <f t="shared" si="191"/>
        <v>0</v>
      </c>
      <c r="H74" s="193">
        <f t="shared" si="191"/>
        <v>0</v>
      </c>
      <c r="I74" s="193">
        <f t="shared" si="191"/>
        <v>0</v>
      </c>
      <c r="J74" s="193">
        <f t="shared" si="191"/>
        <v>0</v>
      </c>
      <c r="K74" s="193">
        <f t="shared" si="191"/>
        <v>0</v>
      </c>
      <c r="L74" s="193">
        <f t="shared" si="191"/>
        <v>0</v>
      </c>
      <c r="M74" s="193">
        <f t="shared" si="191"/>
        <v>0</v>
      </c>
      <c r="N74" s="193">
        <f t="shared" si="191"/>
        <v>0</v>
      </c>
      <c r="O74" s="193">
        <f t="shared" si="191"/>
        <v>0</v>
      </c>
      <c r="P74" s="193">
        <f t="shared" si="137"/>
        <v>0</v>
      </c>
      <c r="Q74" s="193">
        <f t="shared" ref="Q74:AB74" si="192">+SUM(Q75:Q80)</f>
        <v>0</v>
      </c>
      <c r="R74" s="193">
        <f t="shared" si="192"/>
        <v>0</v>
      </c>
      <c r="S74" s="193">
        <f t="shared" si="192"/>
        <v>0</v>
      </c>
      <c r="T74" s="193">
        <f t="shared" si="192"/>
        <v>0</v>
      </c>
      <c r="U74" s="193">
        <f t="shared" si="192"/>
        <v>0</v>
      </c>
      <c r="V74" s="193">
        <f t="shared" si="192"/>
        <v>0</v>
      </c>
      <c r="W74" s="193">
        <f t="shared" si="192"/>
        <v>0</v>
      </c>
      <c r="X74" s="193">
        <f t="shared" si="192"/>
        <v>0</v>
      </c>
      <c r="Y74" s="193">
        <f t="shared" si="192"/>
        <v>0</v>
      </c>
      <c r="Z74" s="193">
        <f t="shared" si="192"/>
        <v>0</v>
      </c>
      <c r="AA74" s="193">
        <f t="shared" si="192"/>
        <v>0</v>
      </c>
      <c r="AB74" s="193">
        <f t="shared" si="192"/>
        <v>0</v>
      </c>
      <c r="AC74" s="193">
        <f t="shared" si="139"/>
        <v>0</v>
      </c>
      <c r="AD74" s="193">
        <f t="shared" ref="AD74:AO74" si="193">+SUM(AD75:AD80)</f>
        <v>0</v>
      </c>
      <c r="AE74" s="193">
        <f t="shared" si="193"/>
        <v>0</v>
      </c>
      <c r="AF74" s="193">
        <f t="shared" si="193"/>
        <v>0</v>
      </c>
      <c r="AG74" s="193">
        <f t="shared" si="193"/>
        <v>0</v>
      </c>
      <c r="AH74" s="193">
        <f t="shared" si="193"/>
        <v>0</v>
      </c>
      <c r="AI74" s="193">
        <f t="shared" si="193"/>
        <v>0</v>
      </c>
      <c r="AJ74" s="193">
        <f t="shared" si="193"/>
        <v>0</v>
      </c>
      <c r="AK74" s="193">
        <f t="shared" si="193"/>
        <v>0</v>
      </c>
      <c r="AL74" s="193">
        <f t="shared" si="193"/>
        <v>0</v>
      </c>
      <c r="AM74" s="193">
        <f t="shared" si="193"/>
        <v>0</v>
      </c>
      <c r="AN74" s="193">
        <f t="shared" si="193"/>
        <v>0</v>
      </c>
      <c r="AO74" s="193">
        <f t="shared" si="193"/>
        <v>0</v>
      </c>
      <c r="AP74" s="193">
        <f t="shared" si="141"/>
        <v>0</v>
      </c>
      <c r="AQ74" s="193">
        <f t="shared" ref="AQ74:BB74" si="194">+SUM(AQ75:AQ80)</f>
        <v>0</v>
      </c>
      <c r="AR74" s="193">
        <f t="shared" si="194"/>
        <v>0</v>
      </c>
      <c r="AS74" s="193">
        <f t="shared" si="194"/>
        <v>0</v>
      </c>
      <c r="AT74" s="193">
        <f t="shared" si="194"/>
        <v>0</v>
      </c>
      <c r="AU74" s="193">
        <f t="shared" si="194"/>
        <v>0</v>
      </c>
      <c r="AV74" s="193">
        <f t="shared" si="194"/>
        <v>0</v>
      </c>
      <c r="AW74" s="193">
        <f t="shared" si="194"/>
        <v>0</v>
      </c>
      <c r="AX74" s="193">
        <f t="shared" si="194"/>
        <v>0</v>
      </c>
      <c r="AY74" s="193">
        <f t="shared" si="194"/>
        <v>0</v>
      </c>
      <c r="AZ74" s="193">
        <f t="shared" si="194"/>
        <v>0</v>
      </c>
      <c r="BA74" s="193">
        <f t="shared" si="194"/>
        <v>0</v>
      </c>
      <c r="BB74" s="193">
        <f t="shared" si="194"/>
        <v>0</v>
      </c>
      <c r="BC74" s="193">
        <f t="shared" si="143"/>
        <v>0</v>
      </c>
      <c r="BD74" s="193">
        <f t="shared" ref="BD74:BO74" si="195">+SUM(BD75:BD80)</f>
        <v>0</v>
      </c>
      <c r="BE74" s="193">
        <f t="shared" si="195"/>
        <v>0</v>
      </c>
      <c r="BF74" s="193">
        <f t="shared" si="195"/>
        <v>0</v>
      </c>
      <c r="BG74" s="193">
        <f t="shared" si="195"/>
        <v>0</v>
      </c>
      <c r="BH74" s="193">
        <f t="shared" si="195"/>
        <v>0</v>
      </c>
      <c r="BI74" s="193">
        <f t="shared" si="195"/>
        <v>0</v>
      </c>
      <c r="BJ74" s="193">
        <f t="shared" si="195"/>
        <v>0</v>
      </c>
      <c r="BK74" s="193">
        <f t="shared" si="195"/>
        <v>0</v>
      </c>
      <c r="BL74" s="193">
        <f t="shared" si="195"/>
        <v>0</v>
      </c>
      <c r="BM74" s="193">
        <f t="shared" si="195"/>
        <v>0</v>
      </c>
      <c r="BN74" s="193">
        <f t="shared" si="195"/>
        <v>0</v>
      </c>
      <c r="BO74" s="193">
        <f t="shared" si="195"/>
        <v>0</v>
      </c>
      <c r="BP74" s="193">
        <f t="shared" si="145"/>
        <v>0</v>
      </c>
    </row>
    <row r="75" spans="1:68" ht="15" customHeight="1" x14ac:dyDescent="0.25">
      <c r="A75" s="127"/>
      <c r="B75" s="256" t="str">
        <f>Basisgegevens!$A$24</f>
        <v>(-)</v>
      </c>
      <c r="C75" s="229">
        <f>Basisgegevens!$B$57</f>
        <v>0.21</v>
      </c>
      <c r="D75" s="184">
        <f>Basisgegevens!C42*Basisgegevens!C57</f>
        <v>0</v>
      </c>
      <c r="E75" s="184">
        <f>Basisgegevens!D42*Basisgegevens!D57</f>
        <v>0</v>
      </c>
      <c r="F75" s="184">
        <f>Basisgegevens!E42*Basisgegevens!E57</f>
        <v>0</v>
      </c>
      <c r="G75" s="184">
        <f>Basisgegevens!F42*Basisgegevens!F57</f>
        <v>0</v>
      </c>
      <c r="H75" s="184">
        <f>Basisgegevens!G42*Basisgegevens!G57</f>
        <v>0</v>
      </c>
      <c r="I75" s="184">
        <f>Basisgegevens!H42*Basisgegevens!H57</f>
        <v>0</v>
      </c>
      <c r="J75" s="184">
        <f>Basisgegevens!I42*Basisgegevens!I57</f>
        <v>0</v>
      </c>
      <c r="K75" s="184">
        <f>Basisgegevens!J42*Basisgegevens!J57</f>
        <v>0</v>
      </c>
      <c r="L75" s="184">
        <f>Basisgegevens!K42*Basisgegevens!K57</f>
        <v>0</v>
      </c>
      <c r="M75" s="184">
        <f>Basisgegevens!L42*Basisgegevens!L57</f>
        <v>0</v>
      </c>
      <c r="N75" s="184">
        <f>Basisgegevens!M42*Basisgegevens!M57</f>
        <v>0</v>
      </c>
      <c r="O75" s="184">
        <f>Basisgegevens!N42*Basisgegevens!N57</f>
        <v>0</v>
      </c>
      <c r="P75" s="193">
        <f t="shared" si="137"/>
        <v>0</v>
      </c>
      <c r="Q75" s="184">
        <f>Basisgegevens!P42*Basisgegevens!P57</f>
        <v>0</v>
      </c>
      <c r="R75" s="184">
        <f>Basisgegevens!Q42*Basisgegevens!Q57</f>
        <v>0</v>
      </c>
      <c r="S75" s="184">
        <f>Basisgegevens!R42*Basisgegevens!R57</f>
        <v>0</v>
      </c>
      <c r="T75" s="184">
        <f>Basisgegevens!S42*Basisgegevens!S57</f>
        <v>0</v>
      </c>
      <c r="U75" s="184">
        <f>Basisgegevens!T42*Basisgegevens!T57</f>
        <v>0</v>
      </c>
      <c r="V75" s="184">
        <f>Basisgegevens!U42*Basisgegevens!U57</f>
        <v>0</v>
      </c>
      <c r="W75" s="184">
        <f>Basisgegevens!V42*Basisgegevens!V57</f>
        <v>0</v>
      </c>
      <c r="X75" s="184">
        <f>Basisgegevens!W42*Basisgegevens!W57</f>
        <v>0</v>
      </c>
      <c r="Y75" s="184">
        <f>Basisgegevens!X42*Basisgegevens!X57</f>
        <v>0</v>
      </c>
      <c r="Z75" s="184">
        <f>Basisgegevens!Y42*Basisgegevens!Y57</f>
        <v>0</v>
      </c>
      <c r="AA75" s="184">
        <f>Basisgegevens!Z42*Basisgegevens!Z57</f>
        <v>0</v>
      </c>
      <c r="AB75" s="184">
        <f>Basisgegevens!AA42*Basisgegevens!AA57</f>
        <v>0</v>
      </c>
      <c r="AC75" s="193">
        <f t="shared" si="139"/>
        <v>0</v>
      </c>
      <c r="AD75" s="184">
        <f>Basisgegevens!AC42*Basisgegevens!AC57</f>
        <v>0</v>
      </c>
      <c r="AE75" s="184">
        <f>Basisgegevens!AD42*Basisgegevens!AD57</f>
        <v>0</v>
      </c>
      <c r="AF75" s="184">
        <f>Basisgegevens!AE42*Basisgegevens!AE57</f>
        <v>0</v>
      </c>
      <c r="AG75" s="184">
        <f>Basisgegevens!AF42*Basisgegevens!AF57</f>
        <v>0</v>
      </c>
      <c r="AH75" s="184">
        <f>Basisgegevens!AG42*Basisgegevens!AG57</f>
        <v>0</v>
      </c>
      <c r="AI75" s="184">
        <f>Basisgegevens!AH42*Basisgegevens!AH57</f>
        <v>0</v>
      </c>
      <c r="AJ75" s="184">
        <f>Basisgegevens!AI42*Basisgegevens!AI57</f>
        <v>0</v>
      </c>
      <c r="AK75" s="184">
        <f>Basisgegevens!AJ42*Basisgegevens!AJ57</f>
        <v>0</v>
      </c>
      <c r="AL75" s="184">
        <f>Basisgegevens!AK42*Basisgegevens!AK57</f>
        <v>0</v>
      </c>
      <c r="AM75" s="184">
        <f>Basisgegevens!AL42*Basisgegevens!AL57</f>
        <v>0</v>
      </c>
      <c r="AN75" s="184">
        <f>Basisgegevens!AM42*Basisgegevens!AM57</f>
        <v>0</v>
      </c>
      <c r="AO75" s="184">
        <f>Basisgegevens!AN42*Basisgegevens!AN57</f>
        <v>0</v>
      </c>
      <c r="AP75" s="193">
        <f t="shared" si="141"/>
        <v>0</v>
      </c>
      <c r="AQ75" s="184">
        <f>Basisgegevens!AP42*Basisgegevens!AP57</f>
        <v>0</v>
      </c>
      <c r="AR75" s="184">
        <f>Basisgegevens!AQ42*Basisgegevens!AQ57</f>
        <v>0</v>
      </c>
      <c r="AS75" s="184">
        <f>Basisgegevens!AR42*Basisgegevens!AR57</f>
        <v>0</v>
      </c>
      <c r="AT75" s="184">
        <f>Basisgegevens!AS42*Basisgegevens!AS57</f>
        <v>0</v>
      </c>
      <c r="AU75" s="184">
        <f>Basisgegevens!AT42*Basisgegevens!AT57</f>
        <v>0</v>
      </c>
      <c r="AV75" s="184">
        <f>Basisgegevens!AU42*Basisgegevens!AU57</f>
        <v>0</v>
      </c>
      <c r="AW75" s="184">
        <f>Basisgegevens!AV42*Basisgegevens!AV57</f>
        <v>0</v>
      </c>
      <c r="AX75" s="184">
        <f>Basisgegevens!AW42*Basisgegevens!AW57</f>
        <v>0</v>
      </c>
      <c r="AY75" s="184">
        <f>Basisgegevens!AX42*Basisgegevens!AX57</f>
        <v>0</v>
      </c>
      <c r="AZ75" s="184">
        <f>Basisgegevens!AY42*Basisgegevens!AY57</f>
        <v>0</v>
      </c>
      <c r="BA75" s="184">
        <f>Basisgegevens!AZ42*Basisgegevens!AZ57</f>
        <v>0</v>
      </c>
      <c r="BB75" s="184">
        <f>Basisgegevens!BA42*Basisgegevens!BA57</f>
        <v>0</v>
      </c>
      <c r="BC75" s="193">
        <f t="shared" si="143"/>
        <v>0</v>
      </c>
      <c r="BD75" s="184">
        <f>Basisgegevens!BC42*Basisgegevens!BC57</f>
        <v>0</v>
      </c>
      <c r="BE75" s="184">
        <f>Basisgegevens!BD42*Basisgegevens!BD57</f>
        <v>0</v>
      </c>
      <c r="BF75" s="184">
        <f>Basisgegevens!BE42*Basisgegevens!BE57</f>
        <v>0</v>
      </c>
      <c r="BG75" s="184">
        <f>Basisgegevens!BF42*Basisgegevens!BF57</f>
        <v>0</v>
      </c>
      <c r="BH75" s="184">
        <f>Basisgegevens!BG42*Basisgegevens!BG57</f>
        <v>0</v>
      </c>
      <c r="BI75" s="184">
        <f>Basisgegevens!BH42*Basisgegevens!BH57</f>
        <v>0</v>
      </c>
      <c r="BJ75" s="184">
        <f>Basisgegevens!BI42*Basisgegevens!BI57</f>
        <v>0</v>
      </c>
      <c r="BK75" s="184">
        <f>Basisgegevens!BJ42*Basisgegevens!BJ57</f>
        <v>0</v>
      </c>
      <c r="BL75" s="184">
        <f>Basisgegevens!BK42*Basisgegevens!BK57</f>
        <v>0</v>
      </c>
      <c r="BM75" s="184">
        <f>Basisgegevens!BL42*Basisgegevens!BL57</f>
        <v>0</v>
      </c>
      <c r="BN75" s="184">
        <f>Basisgegevens!BM42*Basisgegevens!BM57</f>
        <v>0</v>
      </c>
      <c r="BO75" s="184">
        <f>Basisgegevens!BN42*Basisgegevens!BN57</f>
        <v>0</v>
      </c>
      <c r="BP75" s="193">
        <f t="shared" si="145"/>
        <v>0</v>
      </c>
    </row>
    <row r="76" spans="1:68" ht="15" customHeight="1" x14ac:dyDescent="0.25">
      <c r="A76" s="127"/>
      <c r="B76" s="256" t="str">
        <f>Basisgegevens!$A$25</f>
        <v>(-)</v>
      </c>
      <c r="C76" s="229">
        <f>Basisgegevens!$B$58</f>
        <v>0.21</v>
      </c>
      <c r="D76" s="184">
        <f>Basisgegevens!C43*Basisgegevens!C58</f>
        <v>0</v>
      </c>
      <c r="E76" s="184">
        <f>Basisgegevens!D43*Basisgegevens!D58</f>
        <v>0</v>
      </c>
      <c r="F76" s="184">
        <f>Basisgegevens!E43*Basisgegevens!E58</f>
        <v>0</v>
      </c>
      <c r="G76" s="184">
        <f>Basisgegevens!F43*Basisgegevens!F58</f>
        <v>0</v>
      </c>
      <c r="H76" s="184">
        <f>Basisgegevens!G43*Basisgegevens!G58</f>
        <v>0</v>
      </c>
      <c r="I76" s="184">
        <f>Basisgegevens!H43*Basisgegevens!H58</f>
        <v>0</v>
      </c>
      <c r="J76" s="184">
        <f>Basisgegevens!I43*Basisgegevens!I58</f>
        <v>0</v>
      </c>
      <c r="K76" s="184">
        <f>Basisgegevens!J43*Basisgegevens!J58</f>
        <v>0</v>
      </c>
      <c r="L76" s="184">
        <f>Basisgegevens!K43*Basisgegevens!K58</f>
        <v>0</v>
      </c>
      <c r="M76" s="184">
        <f>Basisgegevens!L43*Basisgegevens!L58</f>
        <v>0</v>
      </c>
      <c r="N76" s="184">
        <f>Basisgegevens!M43*Basisgegevens!M58</f>
        <v>0</v>
      </c>
      <c r="O76" s="184">
        <f>Basisgegevens!N43*Basisgegevens!N58</f>
        <v>0</v>
      </c>
      <c r="P76" s="193">
        <f t="shared" si="137"/>
        <v>0</v>
      </c>
      <c r="Q76" s="184">
        <f>Basisgegevens!P43*Basisgegevens!P58</f>
        <v>0</v>
      </c>
      <c r="R76" s="184">
        <f>Basisgegevens!Q43*Basisgegevens!Q58</f>
        <v>0</v>
      </c>
      <c r="S76" s="184">
        <f>Basisgegevens!R43*Basisgegevens!R58</f>
        <v>0</v>
      </c>
      <c r="T76" s="184">
        <f>Basisgegevens!S43*Basisgegevens!S58</f>
        <v>0</v>
      </c>
      <c r="U76" s="184">
        <f>Basisgegevens!T43*Basisgegevens!T58</f>
        <v>0</v>
      </c>
      <c r="V76" s="184">
        <f>Basisgegevens!U43*Basisgegevens!U58</f>
        <v>0</v>
      </c>
      <c r="W76" s="184">
        <f>Basisgegevens!V43*Basisgegevens!V58</f>
        <v>0</v>
      </c>
      <c r="X76" s="184">
        <f>Basisgegevens!W43*Basisgegevens!W58</f>
        <v>0</v>
      </c>
      <c r="Y76" s="184">
        <f>Basisgegevens!X43*Basisgegevens!X58</f>
        <v>0</v>
      </c>
      <c r="Z76" s="184">
        <f>Basisgegevens!Y43*Basisgegevens!Y58</f>
        <v>0</v>
      </c>
      <c r="AA76" s="184">
        <f>Basisgegevens!Z43*Basisgegevens!Z58</f>
        <v>0</v>
      </c>
      <c r="AB76" s="184">
        <f>Basisgegevens!AA43*Basisgegevens!AA58</f>
        <v>0</v>
      </c>
      <c r="AC76" s="193">
        <f t="shared" si="139"/>
        <v>0</v>
      </c>
      <c r="AD76" s="184">
        <f>Basisgegevens!AC43*Basisgegevens!AC58</f>
        <v>0</v>
      </c>
      <c r="AE76" s="184">
        <f>Basisgegevens!AD43*Basisgegevens!AD58</f>
        <v>0</v>
      </c>
      <c r="AF76" s="184">
        <f>Basisgegevens!AE43*Basisgegevens!AE58</f>
        <v>0</v>
      </c>
      <c r="AG76" s="184">
        <f>Basisgegevens!AF43*Basisgegevens!AF58</f>
        <v>0</v>
      </c>
      <c r="AH76" s="184">
        <f>Basisgegevens!AG43*Basisgegevens!AG58</f>
        <v>0</v>
      </c>
      <c r="AI76" s="184">
        <f>Basisgegevens!AH43*Basisgegevens!AH58</f>
        <v>0</v>
      </c>
      <c r="AJ76" s="184">
        <f>Basisgegevens!AI43*Basisgegevens!AI58</f>
        <v>0</v>
      </c>
      <c r="AK76" s="184">
        <f>Basisgegevens!AJ43*Basisgegevens!AJ58</f>
        <v>0</v>
      </c>
      <c r="AL76" s="184">
        <f>Basisgegevens!AK43*Basisgegevens!AK58</f>
        <v>0</v>
      </c>
      <c r="AM76" s="184">
        <f>Basisgegevens!AL43*Basisgegevens!AL58</f>
        <v>0</v>
      </c>
      <c r="AN76" s="184">
        <f>Basisgegevens!AM43*Basisgegevens!AM58</f>
        <v>0</v>
      </c>
      <c r="AO76" s="184">
        <f>Basisgegevens!AN43*Basisgegevens!AN58</f>
        <v>0</v>
      </c>
      <c r="AP76" s="193">
        <f t="shared" si="141"/>
        <v>0</v>
      </c>
      <c r="AQ76" s="184">
        <f>Basisgegevens!AP43*Basisgegevens!AP58</f>
        <v>0</v>
      </c>
      <c r="AR76" s="184">
        <f>Basisgegevens!AQ43*Basisgegevens!AQ58</f>
        <v>0</v>
      </c>
      <c r="AS76" s="184">
        <f>Basisgegevens!AR43*Basisgegevens!AR58</f>
        <v>0</v>
      </c>
      <c r="AT76" s="184">
        <f>Basisgegevens!AS43*Basisgegevens!AS58</f>
        <v>0</v>
      </c>
      <c r="AU76" s="184">
        <f>Basisgegevens!AT43*Basisgegevens!AT58</f>
        <v>0</v>
      </c>
      <c r="AV76" s="184">
        <f>Basisgegevens!AU43*Basisgegevens!AU58</f>
        <v>0</v>
      </c>
      <c r="AW76" s="184">
        <f>Basisgegevens!AV43*Basisgegevens!AV58</f>
        <v>0</v>
      </c>
      <c r="AX76" s="184">
        <f>Basisgegevens!AW43*Basisgegevens!AW58</f>
        <v>0</v>
      </c>
      <c r="AY76" s="184">
        <f>Basisgegevens!AX43*Basisgegevens!AX58</f>
        <v>0</v>
      </c>
      <c r="AZ76" s="184">
        <f>Basisgegevens!AY43*Basisgegevens!AY58</f>
        <v>0</v>
      </c>
      <c r="BA76" s="184">
        <f>Basisgegevens!AZ43*Basisgegevens!AZ58</f>
        <v>0</v>
      </c>
      <c r="BB76" s="184">
        <f>Basisgegevens!BA43*Basisgegevens!BA58</f>
        <v>0</v>
      </c>
      <c r="BC76" s="193">
        <f t="shared" si="143"/>
        <v>0</v>
      </c>
      <c r="BD76" s="184">
        <f>Basisgegevens!BC43*Basisgegevens!BC58</f>
        <v>0</v>
      </c>
      <c r="BE76" s="184">
        <f>Basisgegevens!BD43*Basisgegevens!BD58</f>
        <v>0</v>
      </c>
      <c r="BF76" s="184">
        <f>Basisgegevens!BE43*Basisgegevens!BE58</f>
        <v>0</v>
      </c>
      <c r="BG76" s="184">
        <f>Basisgegevens!BF43*Basisgegevens!BF58</f>
        <v>0</v>
      </c>
      <c r="BH76" s="184">
        <f>Basisgegevens!BG43*Basisgegevens!BG58</f>
        <v>0</v>
      </c>
      <c r="BI76" s="184">
        <f>Basisgegevens!BH43*Basisgegevens!BH58</f>
        <v>0</v>
      </c>
      <c r="BJ76" s="184">
        <f>Basisgegevens!BI43*Basisgegevens!BI58</f>
        <v>0</v>
      </c>
      <c r="BK76" s="184">
        <f>Basisgegevens!BJ43*Basisgegevens!BJ58</f>
        <v>0</v>
      </c>
      <c r="BL76" s="184">
        <f>Basisgegevens!BK43*Basisgegevens!BK58</f>
        <v>0</v>
      </c>
      <c r="BM76" s="184">
        <f>Basisgegevens!BL43*Basisgegevens!BL58</f>
        <v>0</v>
      </c>
      <c r="BN76" s="184">
        <f>Basisgegevens!BM43*Basisgegevens!BM58</f>
        <v>0</v>
      </c>
      <c r="BO76" s="184">
        <f>Basisgegevens!BN43*Basisgegevens!BN58</f>
        <v>0</v>
      </c>
      <c r="BP76" s="193">
        <f t="shared" si="145"/>
        <v>0</v>
      </c>
    </row>
    <row r="77" spans="1:68" ht="15" customHeight="1" x14ac:dyDescent="0.25">
      <c r="A77" s="127"/>
      <c r="B77" s="256" t="str">
        <f>Basisgegevens!$A$26</f>
        <v>(-)</v>
      </c>
      <c r="C77" s="229">
        <f>Basisgegevens!$B$59</f>
        <v>0.21</v>
      </c>
      <c r="D77" s="184">
        <f>Basisgegevens!C44*Basisgegevens!C59</f>
        <v>0</v>
      </c>
      <c r="E77" s="184">
        <f>Basisgegevens!D44*Basisgegevens!D59</f>
        <v>0</v>
      </c>
      <c r="F77" s="184">
        <f>Basisgegevens!E44*Basisgegevens!E59</f>
        <v>0</v>
      </c>
      <c r="G77" s="184">
        <f>Basisgegevens!F44*Basisgegevens!F59</f>
        <v>0</v>
      </c>
      <c r="H77" s="184">
        <f>Basisgegevens!G44*Basisgegevens!G59</f>
        <v>0</v>
      </c>
      <c r="I77" s="184">
        <f>Basisgegevens!H44*Basisgegevens!H59</f>
        <v>0</v>
      </c>
      <c r="J77" s="184">
        <f>Basisgegevens!I44*Basisgegevens!I59</f>
        <v>0</v>
      </c>
      <c r="K77" s="184">
        <f>Basisgegevens!J44*Basisgegevens!J59</f>
        <v>0</v>
      </c>
      <c r="L77" s="184">
        <f>Basisgegevens!K44*Basisgegevens!K59</f>
        <v>0</v>
      </c>
      <c r="M77" s="184">
        <f>Basisgegevens!L44*Basisgegevens!L59</f>
        <v>0</v>
      </c>
      <c r="N77" s="184">
        <f>Basisgegevens!M44*Basisgegevens!M59</f>
        <v>0</v>
      </c>
      <c r="O77" s="184">
        <f>Basisgegevens!N44*Basisgegevens!N59</f>
        <v>0</v>
      </c>
      <c r="P77" s="193">
        <f t="shared" si="137"/>
        <v>0</v>
      </c>
      <c r="Q77" s="184">
        <f>Basisgegevens!P44*Basisgegevens!P59</f>
        <v>0</v>
      </c>
      <c r="R77" s="184">
        <f>Basisgegevens!Q44*Basisgegevens!Q59</f>
        <v>0</v>
      </c>
      <c r="S77" s="184">
        <f>Basisgegevens!R44*Basisgegevens!R59</f>
        <v>0</v>
      </c>
      <c r="T77" s="184">
        <f>Basisgegevens!S44*Basisgegevens!S59</f>
        <v>0</v>
      </c>
      <c r="U77" s="184">
        <f>Basisgegevens!T44*Basisgegevens!T59</f>
        <v>0</v>
      </c>
      <c r="V77" s="184">
        <f>Basisgegevens!U44*Basisgegevens!U59</f>
        <v>0</v>
      </c>
      <c r="W77" s="184">
        <f>Basisgegevens!V44*Basisgegevens!V59</f>
        <v>0</v>
      </c>
      <c r="X77" s="184">
        <f>Basisgegevens!W44*Basisgegevens!W59</f>
        <v>0</v>
      </c>
      <c r="Y77" s="184">
        <f>Basisgegevens!X44*Basisgegevens!X59</f>
        <v>0</v>
      </c>
      <c r="Z77" s="184">
        <f>Basisgegevens!Y44*Basisgegevens!Y59</f>
        <v>0</v>
      </c>
      <c r="AA77" s="184">
        <f>Basisgegevens!Z44*Basisgegevens!Z59</f>
        <v>0</v>
      </c>
      <c r="AB77" s="184">
        <f>Basisgegevens!AA44*Basisgegevens!AA59</f>
        <v>0</v>
      </c>
      <c r="AC77" s="193">
        <f t="shared" si="139"/>
        <v>0</v>
      </c>
      <c r="AD77" s="184">
        <f>Basisgegevens!AC44*Basisgegevens!AC59</f>
        <v>0</v>
      </c>
      <c r="AE77" s="184">
        <f>Basisgegevens!AD44*Basisgegevens!AD59</f>
        <v>0</v>
      </c>
      <c r="AF77" s="184">
        <f>Basisgegevens!AE44*Basisgegevens!AE59</f>
        <v>0</v>
      </c>
      <c r="AG77" s="184">
        <f>Basisgegevens!AF44*Basisgegevens!AF59</f>
        <v>0</v>
      </c>
      <c r="AH77" s="184">
        <f>Basisgegevens!AG44*Basisgegevens!AG59</f>
        <v>0</v>
      </c>
      <c r="AI77" s="184">
        <f>Basisgegevens!AH44*Basisgegevens!AH59</f>
        <v>0</v>
      </c>
      <c r="AJ77" s="184">
        <f>Basisgegevens!AI44*Basisgegevens!AI59</f>
        <v>0</v>
      </c>
      <c r="AK77" s="184">
        <f>Basisgegevens!AJ44*Basisgegevens!AJ59</f>
        <v>0</v>
      </c>
      <c r="AL77" s="184">
        <f>Basisgegevens!AK44*Basisgegevens!AK59</f>
        <v>0</v>
      </c>
      <c r="AM77" s="184">
        <f>Basisgegevens!AL44*Basisgegevens!AL59</f>
        <v>0</v>
      </c>
      <c r="AN77" s="184">
        <f>Basisgegevens!AM44*Basisgegevens!AM59</f>
        <v>0</v>
      </c>
      <c r="AO77" s="184">
        <f>Basisgegevens!AN44*Basisgegevens!AN59</f>
        <v>0</v>
      </c>
      <c r="AP77" s="193">
        <f t="shared" si="141"/>
        <v>0</v>
      </c>
      <c r="AQ77" s="184">
        <f>Basisgegevens!AP44*Basisgegevens!AP59</f>
        <v>0</v>
      </c>
      <c r="AR77" s="184">
        <f>Basisgegevens!AQ44*Basisgegevens!AQ59</f>
        <v>0</v>
      </c>
      <c r="AS77" s="184">
        <f>Basisgegevens!AR44*Basisgegevens!AR59</f>
        <v>0</v>
      </c>
      <c r="AT77" s="184">
        <f>Basisgegevens!AS44*Basisgegevens!AS59</f>
        <v>0</v>
      </c>
      <c r="AU77" s="184">
        <f>Basisgegevens!AT44*Basisgegevens!AT59</f>
        <v>0</v>
      </c>
      <c r="AV77" s="184">
        <f>Basisgegevens!AU44*Basisgegevens!AU59</f>
        <v>0</v>
      </c>
      <c r="AW77" s="184">
        <f>Basisgegevens!AV44*Basisgegevens!AV59</f>
        <v>0</v>
      </c>
      <c r="AX77" s="184">
        <f>Basisgegevens!AW44*Basisgegevens!AW59</f>
        <v>0</v>
      </c>
      <c r="AY77" s="184">
        <f>Basisgegevens!AX44*Basisgegevens!AX59</f>
        <v>0</v>
      </c>
      <c r="AZ77" s="184">
        <f>Basisgegevens!AY44*Basisgegevens!AY59</f>
        <v>0</v>
      </c>
      <c r="BA77" s="184">
        <f>Basisgegevens!AZ44*Basisgegevens!AZ59</f>
        <v>0</v>
      </c>
      <c r="BB77" s="184">
        <f>Basisgegevens!BA44*Basisgegevens!BA59</f>
        <v>0</v>
      </c>
      <c r="BC77" s="193">
        <f t="shared" si="143"/>
        <v>0</v>
      </c>
      <c r="BD77" s="184">
        <f>Basisgegevens!BC44*Basisgegevens!BC59</f>
        <v>0</v>
      </c>
      <c r="BE77" s="184">
        <f>Basisgegevens!BD44*Basisgegevens!BD59</f>
        <v>0</v>
      </c>
      <c r="BF77" s="184">
        <f>Basisgegevens!BE44*Basisgegevens!BE59</f>
        <v>0</v>
      </c>
      <c r="BG77" s="184">
        <f>Basisgegevens!BF44*Basisgegevens!BF59</f>
        <v>0</v>
      </c>
      <c r="BH77" s="184">
        <f>Basisgegevens!BG44*Basisgegevens!BG59</f>
        <v>0</v>
      </c>
      <c r="BI77" s="184">
        <f>Basisgegevens!BH44*Basisgegevens!BH59</f>
        <v>0</v>
      </c>
      <c r="BJ77" s="184">
        <f>Basisgegevens!BI44*Basisgegevens!BI59</f>
        <v>0</v>
      </c>
      <c r="BK77" s="184">
        <f>Basisgegevens!BJ44*Basisgegevens!BJ59</f>
        <v>0</v>
      </c>
      <c r="BL77" s="184">
        <f>Basisgegevens!BK44*Basisgegevens!BK59</f>
        <v>0</v>
      </c>
      <c r="BM77" s="184">
        <f>Basisgegevens!BL44*Basisgegevens!BL59</f>
        <v>0</v>
      </c>
      <c r="BN77" s="184">
        <f>Basisgegevens!BM44*Basisgegevens!BM59</f>
        <v>0</v>
      </c>
      <c r="BO77" s="184">
        <f>Basisgegevens!BN44*Basisgegevens!BN59</f>
        <v>0</v>
      </c>
      <c r="BP77" s="193">
        <f t="shared" si="145"/>
        <v>0</v>
      </c>
    </row>
    <row r="78" spans="1:68" ht="15" customHeight="1" x14ac:dyDescent="0.25">
      <c r="A78" s="127"/>
      <c r="B78" s="256" t="str">
        <f>Basisgegevens!$A$27</f>
        <v>(-)</v>
      </c>
      <c r="C78" s="229">
        <f>Basisgegevens!$B$60</f>
        <v>0.21</v>
      </c>
      <c r="D78" s="184">
        <f>Basisgegevens!C45*Basisgegevens!C60</f>
        <v>0</v>
      </c>
      <c r="E78" s="184">
        <f>Basisgegevens!D45*Basisgegevens!D60</f>
        <v>0</v>
      </c>
      <c r="F78" s="184">
        <f>Basisgegevens!E45*Basisgegevens!E60</f>
        <v>0</v>
      </c>
      <c r="G78" s="184">
        <f>Basisgegevens!F45*Basisgegevens!F60</f>
        <v>0</v>
      </c>
      <c r="H78" s="184">
        <f>Basisgegevens!G45*Basisgegevens!G60</f>
        <v>0</v>
      </c>
      <c r="I78" s="184">
        <f>Basisgegevens!H45*Basisgegevens!H60</f>
        <v>0</v>
      </c>
      <c r="J78" s="184">
        <f>Basisgegevens!I45*Basisgegevens!I60</f>
        <v>0</v>
      </c>
      <c r="K78" s="184">
        <f>Basisgegevens!J45*Basisgegevens!J60</f>
        <v>0</v>
      </c>
      <c r="L78" s="184">
        <f>Basisgegevens!K45*Basisgegevens!K60</f>
        <v>0</v>
      </c>
      <c r="M78" s="184">
        <f>Basisgegevens!L45*Basisgegevens!L60</f>
        <v>0</v>
      </c>
      <c r="N78" s="184">
        <f>Basisgegevens!M45*Basisgegevens!M60</f>
        <v>0</v>
      </c>
      <c r="O78" s="184">
        <f>Basisgegevens!N45*Basisgegevens!N60</f>
        <v>0</v>
      </c>
      <c r="P78" s="193">
        <f t="shared" si="137"/>
        <v>0</v>
      </c>
      <c r="Q78" s="184">
        <f>Basisgegevens!P45*Basisgegevens!P60</f>
        <v>0</v>
      </c>
      <c r="R78" s="184">
        <f>Basisgegevens!Q45*Basisgegevens!Q60</f>
        <v>0</v>
      </c>
      <c r="S78" s="184">
        <f>Basisgegevens!R45*Basisgegevens!R60</f>
        <v>0</v>
      </c>
      <c r="T78" s="184">
        <f>Basisgegevens!S45*Basisgegevens!S60</f>
        <v>0</v>
      </c>
      <c r="U78" s="184">
        <f>Basisgegevens!T45*Basisgegevens!T60</f>
        <v>0</v>
      </c>
      <c r="V78" s="184">
        <f>Basisgegevens!U45*Basisgegevens!U60</f>
        <v>0</v>
      </c>
      <c r="W78" s="184">
        <f>Basisgegevens!V45*Basisgegevens!V60</f>
        <v>0</v>
      </c>
      <c r="X78" s="184">
        <f>Basisgegevens!W45*Basisgegevens!W60</f>
        <v>0</v>
      </c>
      <c r="Y78" s="184">
        <f>Basisgegevens!X45*Basisgegevens!X60</f>
        <v>0</v>
      </c>
      <c r="Z78" s="184">
        <f>Basisgegevens!Y45*Basisgegevens!Y60</f>
        <v>0</v>
      </c>
      <c r="AA78" s="184">
        <f>Basisgegevens!Z45*Basisgegevens!Z60</f>
        <v>0</v>
      </c>
      <c r="AB78" s="184">
        <f>Basisgegevens!AA45*Basisgegevens!AA60</f>
        <v>0</v>
      </c>
      <c r="AC78" s="193">
        <f t="shared" si="139"/>
        <v>0</v>
      </c>
      <c r="AD78" s="184">
        <f>Basisgegevens!AC45*Basisgegevens!AC60</f>
        <v>0</v>
      </c>
      <c r="AE78" s="184">
        <f>Basisgegevens!AD45*Basisgegevens!AD60</f>
        <v>0</v>
      </c>
      <c r="AF78" s="184">
        <f>Basisgegevens!AE45*Basisgegevens!AE60</f>
        <v>0</v>
      </c>
      <c r="AG78" s="184">
        <f>Basisgegevens!AF45*Basisgegevens!AF60</f>
        <v>0</v>
      </c>
      <c r="AH78" s="184">
        <f>Basisgegevens!AG45*Basisgegevens!AG60</f>
        <v>0</v>
      </c>
      <c r="AI78" s="184">
        <f>Basisgegevens!AH45*Basisgegevens!AH60</f>
        <v>0</v>
      </c>
      <c r="AJ78" s="184">
        <f>Basisgegevens!AI45*Basisgegevens!AI60</f>
        <v>0</v>
      </c>
      <c r="AK78" s="184">
        <f>Basisgegevens!AJ45*Basisgegevens!AJ60</f>
        <v>0</v>
      </c>
      <c r="AL78" s="184">
        <f>Basisgegevens!AK45*Basisgegevens!AK60</f>
        <v>0</v>
      </c>
      <c r="AM78" s="184">
        <f>Basisgegevens!AL45*Basisgegevens!AL60</f>
        <v>0</v>
      </c>
      <c r="AN78" s="184">
        <f>Basisgegevens!AM45*Basisgegevens!AM60</f>
        <v>0</v>
      </c>
      <c r="AO78" s="184">
        <f>Basisgegevens!AN45*Basisgegevens!AN60</f>
        <v>0</v>
      </c>
      <c r="AP78" s="193">
        <f t="shared" si="141"/>
        <v>0</v>
      </c>
      <c r="AQ78" s="184">
        <f>Basisgegevens!AP45*Basisgegevens!AP60</f>
        <v>0</v>
      </c>
      <c r="AR78" s="184">
        <f>Basisgegevens!AQ45*Basisgegevens!AQ60</f>
        <v>0</v>
      </c>
      <c r="AS78" s="184">
        <f>Basisgegevens!AR45*Basisgegevens!AR60</f>
        <v>0</v>
      </c>
      <c r="AT78" s="184">
        <f>Basisgegevens!AS45*Basisgegevens!AS60</f>
        <v>0</v>
      </c>
      <c r="AU78" s="184">
        <f>Basisgegevens!AT45*Basisgegevens!AT60</f>
        <v>0</v>
      </c>
      <c r="AV78" s="184">
        <f>Basisgegevens!AU45*Basisgegevens!AU60</f>
        <v>0</v>
      </c>
      <c r="AW78" s="184">
        <f>Basisgegevens!AV45*Basisgegevens!AV60</f>
        <v>0</v>
      </c>
      <c r="AX78" s="184">
        <f>Basisgegevens!AW45*Basisgegevens!AW60</f>
        <v>0</v>
      </c>
      <c r="AY78" s="184">
        <f>Basisgegevens!AX45*Basisgegevens!AX60</f>
        <v>0</v>
      </c>
      <c r="AZ78" s="184">
        <f>Basisgegevens!AY45*Basisgegevens!AY60</f>
        <v>0</v>
      </c>
      <c r="BA78" s="184">
        <f>Basisgegevens!AZ45*Basisgegevens!AZ60</f>
        <v>0</v>
      </c>
      <c r="BB78" s="184">
        <f>Basisgegevens!BA45*Basisgegevens!BA60</f>
        <v>0</v>
      </c>
      <c r="BC78" s="193">
        <f t="shared" si="143"/>
        <v>0</v>
      </c>
      <c r="BD78" s="184">
        <f>Basisgegevens!BC45*Basisgegevens!BC60</f>
        <v>0</v>
      </c>
      <c r="BE78" s="184">
        <f>Basisgegevens!BD45*Basisgegevens!BD60</f>
        <v>0</v>
      </c>
      <c r="BF78" s="184">
        <f>Basisgegevens!BE45*Basisgegevens!BE60</f>
        <v>0</v>
      </c>
      <c r="BG78" s="184">
        <f>Basisgegevens!BF45*Basisgegevens!BF60</f>
        <v>0</v>
      </c>
      <c r="BH78" s="184">
        <f>Basisgegevens!BG45*Basisgegevens!BG60</f>
        <v>0</v>
      </c>
      <c r="BI78" s="184">
        <f>Basisgegevens!BH45*Basisgegevens!BH60</f>
        <v>0</v>
      </c>
      <c r="BJ78" s="184">
        <f>Basisgegevens!BI45*Basisgegevens!BI60</f>
        <v>0</v>
      </c>
      <c r="BK78" s="184">
        <f>Basisgegevens!BJ45*Basisgegevens!BJ60</f>
        <v>0</v>
      </c>
      <c r="BL78" s="184">
        <f>Basisgegevens!BK45*Basisgegevens!BK60</f>
        <v>0</v>
      </c>
      <c r="BM78" s="184">
        <f>Basisgegevens!BL45*Basisgegevens!BL60</f>
        <v>0</v>
      </c>
      <c r="BN78" s="184">
        <f>Basisgegevens!BM45*Basisgegevens!BM60</f>
        <v>0</v>
      </c>
      <c r="BO78" s="184">
        <f>Basisgegevens!BN45*Basisgegevens!BN60</f>
        <v>0</v>
      </c>
      <c r="BP78" s="193">
        <f t="shared" si="145"/>
        <v>0</v>
      </c>
    </row>
    <row r="79" spans="1:68" ht="15" customHeight="1" x14ac:dyDescent="0.25">
      <c r="A79" s="127"/>
      <c r="B79" s="256" t="str">
        <f>Basisgegevens!$A$28</f>
        <v>(-)</v>
      </c>
      <c r="C79" s="229">
        <f>Basisgegevens!$B$61</f>
        <v>0.21</v>
      </c>
      <c r="D79" s="184">
        <f>Basisgegevens!C46*Basisgegevens!C61</f>
        <v>0</v>
      </c>
      <c r="E79" s="184">
        <f>Basisgegevens!D46*Basisgegevens!D61</f>
        <v>0</v>
      </c>
      <c r="F79" s="184">
        <f>Basisgegevens!E46*Basisgegevens!E61</f>
        <v>0</v>
      </c>
      <c r="G79" s="184">
        <f>Basisgegevens!F46*Basisgegevens!F61</f>
        <v>0</v>
      </c>
      <c r="H79" s="184">
        <f>Basisgegevens!G46*Basisgegevens!G61</f>
        <v>0</v>
      </c>
      <c r="I79" s="184">
        <f>Basisgegevens!H46*Basisgegevens!H61</f>
        <v>0</v>
      </c>
      <c r="J79" s="184">
        <f>Basisgegevens!I46*Basisgegevens!I61</f>
        <v>0</v>
      </c>
      <c r="K79" s="184">
        <f>Basisgegevens!J46*Basisgegevens!J61</f>
        <v>0</v>
      </c>
      <c r="L79" s="184">
        <f>Basisgegevens!K46*Basisgegevens!K61</f>
        <v>0</v>
      </c>
      <c r="M79" s="184">
        <f>Basisgegevens!L46*Basisgegevens!L61</f>
        <v>0</v>
      </c>
      <c r="N79" s="184">
        <f>Basisgegevens!M46*Basisgegevens!M61</f>
        <v>0</v>
      </c>
      <c r="O79" s="184">
        <f>Basisgegevens!N46*Basisgegevens!N61</f>
        <v>0</v>
      </c>
      <c r="P79" s="193">
        <f t="shared" si="137"/>
        <v>0</v>
      </c>
      <c r="Q79" s="184">
        <f>Basisgegevens!P46*Basisgegevens!P61</f>
        <v>0</v>
      </c>
      <c r="R79" s="184">
        <f>Basisgegevens!Q46*Basisgegevens!Q61</f>
        <v>0</v>
      </c>
      <c r="S79" s="184">
        <f>Basisgegevens!R46*Basisgegevens!R61</f>
        <v>0</v>
      </c>
      <c r="T79" s="184">
        <f>Basisgegevens!S46*Basisgegevens!S61</f>
        <v>0</v>
      </c>
      <c r="U79" s="184">
        <f>Basisgegevens!T46*Basisgegevens!T61</f>
        <v>0</v>
      </c>
      <c r="V79" s="184">
        <f>Basisgegevens!U46*Basisgegevens!U61</f>
        <v>0</v>
      </c>
      <c r="W79" s="184">
        <f>Basisgegevens!V46*Basisgegevens!V61</f>
        <v>0</v>
      </c>
      <c r="X79" s="184">
        <f>Basisgegevens!W46*Basisgegevens!W61</f>
        <v>0</v>
      </c>
      <c r="Y79" s="184">
        <f>Basisgegevens!X46*Basisgegevens!X61</f>
        <v>0</v>
      </c>
      <c r="Z79" s="184">
        <f>Basisgegevens!Y46*Basisgegevens!Y61</f>
        <v>0</v>
      </c>
      <c r="AA79" s="184">
        <f>Basisgegevens!Z46*Basisgegevens!Z61</f>
        <v>0</v>
      </c>
      <c r="AB79" s="184">
        <f>Basisgegevens!AA46*Basisgegevens!AA61</f>
        <v>0</v>
      </c>
      <c r="AC79" s="193">
        <f t="shared" si="139"/>
        <v>0</v>
      </c>
      <c r="AD79" s="184">
        <f>Basisgegevens!AC46*Basisgegevens!AC61</f>
        <v>0</v>
      </c>
      <c r="AE79" s="184">
        <f>Basisgegevens!AD46*Basisgegevens!AD61</f>
        <v>0</v>
      </c>
      <c r="AF79" s="184">
        <f>Basisgegevens!AE46*Basisgegevens!AE61</f>
        <v>0</v>
      </c>
      <c r="AG79" s="184">
        <f>Basisgegevens!AF46*Basisgegevens!AF61</f>
        <v>0</v>
      </c>
      <c r="AH79" s="184">
        <f>Basisgegevens!AG46*Basisgegevens!AG61</f>
        <v>0</v>
      </c>
      <c r="AI79" s="184">
        <f>Basisgegevens!AH46*Basisgegevens!AH61</f>
        <v>0</v>
      </c>
      <c r="AJ79" s="184">
        <f>Basisgegevens!AI46*Basisgegevens!AI61</f>
        <v>0</v>
      </c>
      <c r="AK79" s="184">
        <f>Basisgegevens!AJ46*Basisgegevens!AJ61</f>
        <v>0</v>
      </c>
      <c r="AL79" s="184">
        <f>Basisgegevens!AK46*Basisgegevens!AK61</f>
        <v>0</v>
      </c>
      <c r="AM79" s="184">
        <f>Basisgegevens!AL46*Basisgegevens!AL61</f>
        <v>0</v>
      </c>
      <c r="AN79" s="184">
        <f>Basisgegevens!AM46*Basisgegevens!AM61</f>
        <v>0</v>
      </c>
      <c r="AO79" s="184">
        <f>Basisgegevens!AN46*Basisgegevens!AN61</f>
        <v>0</v>
      </c>
      <c r="AP79" s="193">
        <f t="shared" si="141"/>
        <v>0</v>
      </c>
      <c r="AQ79" s="184">
        <f>Basisgegevens!AP46*Basisgegevens!AP61</f>
        <v>0</v>
      </c>
      <c r="AR79" s="184">
        <f>Basisgegevens!AQ46*Basisgegevens!AQ61</f>
        <v>0</v>
      </c>
      <c r="AS79" s="184">
        <f>Basisgegevens!AR46*Basisgegevens!AR61</f>
        <v>0</v>
      </c>
      <c r="AT79" s="184">
        <f>Basisgegevens!AS46*Basisgegevens!AS61</f>
        <v>0</v>
      </c>
      <c r="AU79" s="184">
        <f>Basisgegevens!AT46*Basisgegevens!AT61</f>
        <v>0</v>
      </c>
      <c r="AV79" s="184">
        <f>Basisgegevens!AU46*Basisgegevens!AU61</f>
        <v>0</v>
      </c>
      <c r="AW79" s="184">
        <f>Basisgegevens!AV46*Basisgegevens!AV61</f>
        <v>0</v>
      </c>
      <c r="AX79" s="184">
        <f>Basisgegevens!AW46*Basisgegevens!AW61</f>
        <v>0</v>
      </c>
      <c r="AY79" s="184">
        <f>Basisgegevens!AX46*Basisgegevens!AX61</f>
        <v>0</v>
      </c>
      <c r="AZ79" s="184">
        <f>Basisgegevens!AY46*Basisgegevens!AY61</f>
        <v>0</v>
      </c>
      <c r="BA79" s="184">
        <f>Basisgegevens!AZ46*Basisgegevens!AZ61</f>
        <v>0</v>
      </c>
      <c r="BB79" s="184">
        <f>Basisgegevens!BA46*Basisgegevens!BA61</f>
        <v>0</v>
      </c>
      <c r="BC79" s="193">
        <f t="shared" si="143"/>
        <v>0</v>
      </c>
      <c r="BD79" s="184">
        <f>Basisgegevens!BC46*Basisgegevens!BC61</f>
        <v>0</v>
      </c>
      <c r="BE79" s="184">
        <f>Basisgegevens!BD46*Basisgegevens!BD61</f>
        <v>0</v>
      </c>
      <c r="BF79" s="184">
        <f>Basisgegevens!BE46*Basisgegevens!BE61</f>
        <v>0</v>
      </c>
      <c r="BG79" s="184">
        <f>Basisgegevens!BF46*Basisgegevens!BF61</f>
        <v>0</v>
      </c>
      <c r="BH79" s="184">
        <f>Basisgegevens!BG46*Basisgegevens!BG61</f>
        <v>0</v>
      </c>
      <c r="BI79" s="184">
        <f>Basisgegevens!BH46*Basisgegevens!BH61</f>
        <v>0</v>
      </c>
      <c r="BJ79" s="184">
        <f>Basisgegevens!BI46*Basisgegevens!BI61</f>
        <v>0</v>
      </c>
      <c r="BK79" s="184">
        <f>Basisgegevens!BJ46*Basisgegevens!BJ61</f>
        <v>0</v>
      </c>
      <c r="BL79" s="184">
        <f>Basisgegevens!BK46*Basisgegevens!BK61</f>
        <v>0</v>
      </c>
      <c r="BM79" s="184">
        <f>Basisgegevens!BL46*Basisgegevens!BL61</f>
        <v>0</v>
      </c>
      <c r="BN79" s="184">
        <f>Basisgegevens!BM46*Basisgegevens!BM61</f>
        <v>0</v>
      </c>
      <c r="BO79" s="184">
        <f>Basisgegevens!BN46*Basisgegevens!BN61</f>
        <v>0</v>
      </c>
      <c r="BP79" s="193">
        <f t="shared" si="145"/>
        <v>0</v>
      </c>
    </row>
    <row r="80" spans="1:68" ht="15" customHeight="1" x14ac:dyDescent="0.25">
      <c r="A80" s="127"/>
      <c r="B80" s="256" t="str">
        <f>Basisgegevens!$A$29</f>
        <v>(-)</v>
      </c>
      <c r="C80" s="229">
        <f>Basisgegevens!$B$62</f>
        <v>0.21</v>
      </c>
      <c r="D80" s="184">
        <f>Basisgegevens!C47*Basisgegevens!C62</f>
        <v>0</v>
      </c>
      <c r="E80" s="184">
        <f>Basisgegevens!D47*Basisgegevens!D62</f>
        <v>0</v>
      </c>
      <c r="F80" s="184">
        <f>Basisgegevens!E47*Basisgegevens!E62</f>
        <v>0</v>
      </c>
      <c r="G80" s="184">
        <f>Basisgegevens!F47*Basisgegevens!F62</f>
        <v>0</v>
      </c>
      <c r="H80" s="184">
        <f>Basisgegevens!G47*Basisgegevens!G62</f>
        <v>0</v>
      </c>
      <c r="I80" s="184">
        <f>Basisgegevens!H47*Basisgegevens!H62</f>
        <v>0</v>
      </c>
      <c r="J80" s="184">
        <f>Basisgegevens!I47*Basisgegevens!I62</f>
        <v>0</v>
      </c>
      <c r="K80" s="184">
        <f>Basisgegevens!J47*Basisgegevens!J62</f>
        <v>0</v>
      </c>
      <c r="L80" s="184">
        <f>Basisgegevens!K47*Basisgegevens!K62</f>
        <v>0</v>
      </c>
      <c r="M80" s="184">
        <f>Basisgegevens!L47*Basisgegevens!L62</f>
        <v>0</v>
      </c>
      <c r="N80" s="184">
        <f>Basisgegevens!M47*Basisgegevens!M62</f>
        <v>0</v>
      </c>
      <c r="O80" s="184">
        <f>Basisgegevens!N47*Basisgegevens!N62</f>
        <v>0</v>
      </c>
      <c r="P80" s="193">
        <f t="shared" si="137"/>
        <v>0</v>
      </c>
      <c r="Q80" s="184">
        <f>Basisgegevens!P47*Basisgegevens!P62</f>
        <v>0</v>
      </c>
      <c r="R80" s="184">
        <f>Basisgegevens!Q47*Basisgegevens!Q62</f>
        <v>0</v>
      </c>
      <c r="S80" s="184">
        <f>Basisgegevens!R47*Basisgegevens!R62</f>
        <v>0</v>
      </c>
      <c r="T80" s="184">
        <f>Basisgegevens!S47*Basisgegevens!S62</f>
        <v>0</v>
      </c>
      <c r="U80" s="184">
        <f>Basisgegevens!T47*Basisgegevens!T62</f>
        <v>0</v>
      </c>
      <c r="V80" s="184">
        <f>Basisgegevens!U47*Basisgegevens!U62</f>
        <v>0</v>
      </c>
      <c r="W80" s="184">
        <f>Basisgegevens!V47*Basisgegevens!V62</f>
        <v>0</v>
      </c>
      <c r="X80" s="184">
        <f>Basisgegevens!W47*Basisgegevens!W62</f>
        <v>0</v>
      </c>
      <c r="Y80" s="184">
        <f>Basisgegevens!X47*Basisgegevens!X62</f>
        <v>0</v>
      </c>
      <c r="Z80" s="184">
        <f>Basisgegevens!Y47*Basisgegevens!Y62</f>
        <v>0</v>
      </c>
      <c r="AA80" s="184">
        <f>Basisgegevens!Z47*Basisgegevens!Z62</f>
        <v>0</v>
      </c>
      <c r="AB80" s="184">
        <f>Basisgegevens!AA47*Basisgegevens!AA62</f>
        <v>0</v>
      </c>
      <c r="AC80" s="193">
        <f t="shared" si="139"/>
        <v>0</v>
      </c>
      <c r="AD80" s="184">
        <f>Basisgegevens!AC47*Basisgegevens!AC62</f>
        <v>0</v>
      </c>
      <c r="AE80" s="184">
        <f>Basisgegevens!AD47*Basisgegevens!AD62</f>
        <v>0</v>
      </c>
      <c r="AF80" s="184">
        <f>Basisgegevens!AE47*Basisgegevens!AE62</f>
        <v>0</v>
      </c>
      <c r="AG80" s="184">
        <f>Basisgegevens!AF47*Basisgegevens!AF62</f>
        <v>0</v>
      </c>
      <c r="AH80" s="184">
        <f>Basisgegevens!AG47*Basisgegevens!AG62</f>
        <v>0</v>
      </c>
      <c r="AI80" s="184">
        <f>Basisgegevens!AH47*Basisgegevens!AH62</f>
        <v>0</v>
      </c>
      <c r="AJ80" s="184">
        <f>Basisgegevens!AI47*Basisgegevens!AI62</f>
        <v>0</v>
      </c>
      <c r="AK80" s="184">
        <f>Basisgegevens!AJ47*Basisgegevens!AJ62</f>
        <v>0</v>
      </c>
      <c r="AL80" s="184">
        <f>Basisgegevens!AK47*Basisgegevens!AK62</f>
        <v>0</v>
      </c>
      <c r="AM80" s="184">
        <f>Basisgegevens!AL47*Basisgegevens!AL62</f>
        <v>0</v>
      </c>
      <c r="AN80" s="184">
        <f>Basisgegevens!AM47*Basisgegevens!AM62</f>
        <v>0</v>
      </c>
      <c r="AO80" s="184">
        <f>Basisgegevens!AN47*Basisgegevens!AN62</f>
        <v>0</v>
      </c>
      <c r="AP80" s="193">
        <f t="shared" si="141"/>
        <v>0</v>
      </c>
      <c r="AQ80" s="184">
        <f>Basisgegevens!AP47*Basisgegevens!AP62</f>
        <v>0</v>
      </c>
      <c r="AR80" s="184">
        <f>Basisgegevens!AQ47*Basisgegevens!AQ62</f>
        <v>0</v>
      </c>
      <c r="AS80" s="184">
        <f>Basisgegevens!AR47*Basisgegevens!AR62</f>
        <v>0</v>
      </c>
      <c r="AT80" s="184">
        <f>Basisgegevens!AS47*Basisgegevens!AS62</f>
        <v>0</v>
      </c>
      <c r="AU80" s="184">
        <f>Basisgegevens!AT47*Basisgegevens!AT62</f>
        <v>0</v>
      </c>
      <c r="AV80" s="184">
        <f>Basisgegevens!AU47*Basisgegevens!AU62</f>
        <v>0</v>
      </c>
      <c r="AW80" s="184">
        <f>Basisgegevens!AV47*Basisgegevens!AV62</f>
        <v>0</v>
      </c>
      <c r="AX80" s="184">
        <f>Basisgegevens!AW47*Basisgegevens!AW62</f>
        <v>0</v>
      </c>
      <c r="AY80" s="184">
        <f>Basisgegevens!AX47*Basisgegevens!AX62</f>
        <v>0</v>
      </c>
      <c r="AZ80" s="184">
        <f>Basisgegevens!AY47*Basisgegevens!AY62</f>
        <v>0</v>
      </c>
      <c r="BA80" s="184">
        <f>Basisgegevens!AZ47*Basisgegevens!AZ62</f>
        <v>0</v>
      </c>
      <c r="BB80" s="184">
        <f>Basisgegevens!BA47*Basisgegevens!BA62</f>
        <v>0</v>
      </c>
      <c r="BC80" s="193">
        <f t="shared" si="143"/>
        <v>0</v>
      </c>
      <c r="BD80" s="184">
        <f>Basisgegevens!BC47*Basisgegevens!BC62</f>
        <v>0</v>
      </c>
      <c r="BE80" s="184">
        <f>Basisgegevens!BD47*Basisgegevens!BD62</f>
        <v>0</v>
      </c>
      <c r="BF80" s="184">
        <f>Basisgegevens!BE47*Basisgegevens!BE62</f>
        <v>0</v>
      </c>
      <c r="BG80" s="184">
        <f>Basisgegevens!BF47*Basisgegevens!BF62</f>
        <v>0</v>
      </c>
      <c r="BH80" s="184">
        <f>Basisgegevens!BG47*Basisgegevens!BG62</f>
        <v>0</v>
      </c>
      <c r="BI80" s="184">
        <f>Basisgegevens!BH47*Basisgegevens!BH62</f>
        <v>0</v>
      </c>
      <c r="BJ80" s="184">
        <f>Basisgegevens!BI47*Basisgegevens!BI62</f>
        <v>0</v>
      </c>
      <c r="BK80" s="184">
        <f>Basisgegevens!BJ47*Basisgegevens!BJ62</f>
        <v>0</v>
      </c>
      <c r="BL80" s="184">
        <f>Basisgegevens!BK47*Basisgegevens!BK62</f>
        <v>0</v>
      </c>
      <c r="BM80" s="184">
        <f>Basisgegevens!BL47*Basisgegevens!BL62</f>
        <v>0</v>
      </c>
      <c r="BN80" s="184">
        <f>Basisgegevens!BM47*Basisgegevens!BM62</f>
        <v>0</v>
      </c>
      <c r="BO80" s="184">
        <f>Basisgegevens!BN47*Basisgegevens!BN62</f>
        <v>0</v>
      </c>
      <c r="BP80" s="193">
        <f t="shared" si="145"/>
        <v>0</v>
      </c>
    </row>
    <row r="81" spans="2:68" ht="15" customHeight="1" x14ac:dyDescent="0.25">
      <c r="C81" s="79"/>
    </row>
    <row r="82" spans="2:68" s="45" customFormat="1" ht="15" customHeight="1" x14ac:dyDescent="0.25">
      <c r="B82" s="200" t="s">
        <v>154</v>
      </c>
      <c r="D82" s="193">
        <f t="shared" ref="D82:O82" si="196">SUM(D83:D88)</f>
        <v>0</v>
      </c>
      <c r="E82" s="193">
        <f t="shared" si="196"/>
        <v>0</v>
      </c>
      <c r="F82" s="193">
        <f t="shared" si="196"/>
        <v>0</v>
      </c>
      <c r="G82" s="193">
        <f t="shared" si="196"/>
        <v>0</v>
      </c>
      <c r="H82" s="193">
        <f t="shared" si="196"/>
        <v>0</v>
      </c>
      <c r="I82" s="193">
        <f t="shared" si="196"/>
        <v>0</v>
      </c>
      <c r="J82" s="193">
        <f t="shared" si="196"/>
        <v>0</v>
      </c>
      <c r="K82" s="193">
        <f t="shared" si="196"/>
        <v>0</v>
      </c>
      <c r="L82" s="193">
        <f t="shared" si="196"/>
        <v>0</v>
      </c>
      <c r="M82" s="193">
        <f t="shared" si="196"/>
        <v>0</v>
      </c>
      <c r="N82" s="193">
        <f t="shared" si="196"/>
        <v>0</v>
      </c>
      <c r="O82" s="193">
        <f t="shared" si="196"/>
        <v>0</v>
      </c>
      <c r="P82" s="193">
        <f t="shared" ref="P82:P145" si="197">SUM(D82:O82)</f>
        <v>0</v>
      </c>
      <c r="Q82" s="193">
        <f t="shared" ref="Q82:AB82" si="198">SUM(Q83:Q88)</f>
        <v>0</v>
      </c>
      <c r="R82" s="193">
        <f t="shared" si="198"/>
        <v>0</v>
      </c>
      <c r="S82" s="193">
        <f t="shared" si="198"/>
        <v>0</v>
      </c>
      <c r="T82" s="193">
        <f t="shared" si="198"/>
        <v>0</v>
      </c>
      <c r="U82" s="193">
        <f t="shared" si="198"/>
        <v>0</v>
      </c>
      <c r="V82" s="193">
        <f t="shared" si="198"/>
        <v>0</v>
      </c>
      <c r="W82" s="193">
        <f t="shared" si="198"/>
        <v>0</v>
      </c>
      <c r="X82" s="193">
        <f t="shared" si="198"/>
        <v>0</v>
      </c>
      <c r="Y82" s="193">
        <f t="shared" si="198"/>
        <v>0</v>
      </c>
      <c r="Z82" s="193">
        <f t="shared" si="198"/>
        <v>0</v>
      </c>
      <c r="AA82" s="193">
        <f t="shared" si="198"/>
        <v>0</v>
      </c>
      <c r="AB82" s="193">
        <f t="shared" si="198"/>
        <v>0</v>
      </c>
      <c r="AC82" s="193">
        <f t="shared" ref="AC82:AC145" si="199">SUM(Q82:AB82)</f>
        <v>0</v>
      </c>
      <c r="AD82" s="193">
        <f t="shared" ref="AD82:AO82" si="200">SUM(AD83:AD88)</f>
        <v>0</v>
      </c>
      <c r="AE82" s="193">
        <f t="shared" si="200"/>
        <v>0</v>
      </c>
      <c r="AF82" s="193">
        <f t="shared" si="200"/>
        <v>0</v>
      </c>
      <c r="AG82" s="193">
        <f t="shared" si="200"/>
        <v>0</v>
      </c>
      <c r="AH82" s="193">
        <f t="shared" si="200"/>
        <v>0</v>
      </c>
      <c r="AI82" s="193">
        <f t="shared" si="200"/>
        <v>0</v>
      </c>
      <c r="AJ82" s="193">
        <f t="shared" si="200"/>
        <v>0</v>
      </c>
      <c r="AK82" s="193">
        <f t="shared" si="200"/>
        <v>0</v>
      </c>
      <c r="AL82" s="193">
        <f t="shared" si="200"/>
        <v>0</v>
      </c>
      <c r="AM82" s="193">
        <f t="shared" si="200"/>
        <v>0</v>
      </c>
      <c r="AN82" s="193">
        <f t="shared" si="200"/>
        <v>0</v>
      </c>
      <c r="AO82" s="193">
        <f t="shared" si="200"/>
        <v>0</v>
      </c>
      <c r="AP82" s="193">
        <f t="shared" ref="AP82:AP145" si="201">SUM(AD82:AO82)</f>
        <v>0</v>
      </c>
      <c r="AQ82" s="193">
        <f t="shared" ref="AQ82:BB82" si="202">SUM(AQ83:AQ88)</f>
        <v>0</v>
      </c>
      <c r="AR82" s="193">
        <f t="shared" si="202"/>
        <v>0</v>
      </c>
      <c r="AS82" s="193">
        <f t="shared" si="202"/>
        <v>0</v>
      </c>
      <c r="AT82" s="193">
        <f t="shared" si="202"/>
        <v>0</v>
      </c>
      <c r="AU82" s="193">
        <f t="shared" si="202"/>
        <v>0</v>
      </c>
      <c r="AV82" s="193">
        <f t="shared" si="202"/>
        <v>0</v>
      </c>
      <c r="AW82" s="193">
        <f t="shared" si="202"/>
        <v>0</v>
      </c>
      <c r="AX82" s="193">
        <f t="shared" si="202"/>
        <v>0</v>
      </c>
      <c r="AY82" s="193">
        <f t="shared" si="202"/>
        <v>0</v>
      </c>
      <c r="AZ82" s="193">
        <f t="shared" si="202"/>
        <v>0</v>
      </c>
      <c r="BA82" s="193">
        <f t="shared" si="202"/>
        <v>0</v>
      </c>
      <c r="BB82" s="193">
        <f t="shared" si="202"/>
        <v>0</v>
      </c>
      <c r="BC82" s="193">
        <f t="shared" ref="BC82:BC145" si="203">SUM(AQ82:BB82)</f>
        <v>0</v>
      </c>
      <c r="BD82" s="193">
        <f t="shared" ref="BD82:BO82" si="204">SUM(BD83:BD88)</f>
        <v>0</v>
      </c>
      <c r="BE82" s="193">
        <f t="shared" si="204"/>
        <v>0</v>
      </c>
      <c r="BF82" s="193">
        <f t="shared" si="204"/>
        <v>0</v>
      </c>
      <c r="BG82" s="193">
        <f t="shared" si="204"/>
        <v>0</v>
      </c>
      <c r="BH82" s="193">
        <f t="shared" si="204"/>
        <v>0</v>
      </c>
      <c r="BI82" s="193">
        <f t="shared" si="204"/>
        <v>0</v>
      </c>
      <c r="BJ82" s="193">
        <f t="shared" si="204"/>
        <v>0</v>
      </c>
      <c r="BK82" s="193">
        <f t="shared" si="204"/>
        <v>0</v>
      </c>
      <c r="BL82" s="193">
        <f t="shared" si="204"/>
        <v>0</v>
      </c>
      <c r="BM82" s="193">
        <f t="shared" si="204"/>
        <v>0</v>
      </c>
      <c r="BN82" s="193">
        <f t="shared" si="204"/>
        <v>0</v>
      </c>
      <c r="BO82" s="193">
        <f t="shared" si="204"/>
        <v>0</v>
      </c>
      <c r="BP82" s="193">
        <f t="shared" ref="BP82:BP145" si="205">SUM(BD82:BO82)</f>
        <v>0</v>
      </c>
    </row>
    <row r="83" spans="2:68" s="127" customFormat="1" ht="15" customHeight="1" x14ac:dyDescent="0.25">
      <c r="B83" s="256" t="str">
        <f>Basisgegevens!$A$24</f>
        <v>(-)</v>
      </c>
      <c r="C83" s="16"/>
      <c r="D83" s="184">
        <f t="shared" ref="D83:D88" si="206">+D75*(1+$C75)</f>
        <v>0</v>
      </c>
      <c r="E83" s="184">
        <f t="shared" ref="E83:O83" si="207">+E75*(1+$C75)</f>
        <v>0</v>
      </c>
      <c r="F83" s="184">
        <f t="shared" si="207"/>
        <v>0</v>
      </c>
      <c r="G83" s="184">
        <f t="shared" si="207"/>
        <v>0</v>
      </c>
      <c r="H83" s="184">
        <f t="shared" si="207"/>
        <v>0</v>
      </c>
      <c r="I83" s="184">
        <f t="shared" si="207"/>
        <v>0</v>
      </c>
      <c r="J83" s="184">
        <f t="shared" si="207"/>
        <v>0</v>
      </c>
      <c r="K83" s="184">
        <f t="shared" si="207"/>
        <v>0</v>
      </c>
      <c r="L83" s="184">
        <f t="shared" si="207"/>
        <v>0</v>
      </c>
      <c r="M83" s="184">
        <f t="shared" si="207"/>
        <v>0</v>
      </c>
      <c r="N83" s="184">
        <f t="shared" si="207"/>
        <v>0</v>
      </c>
      <c r="O83" s="184">
        <f t="shared" si="207"/>
        <v>0</v>
      </c>
      <c r="P83" s="193">
        <f t="shared" si="197"/>
        <v>0</v>
      </c>
      <c r="Q83" s="184">
        <f t="shared" ref="Q83:AB83" si="208">+Q75*(1+$C75)</f>
        <v>0</v>
      </c>
      <c r="R83" s="184">
        <f t="shared" si="208"/>
        <v>0</v>
      </c>
      <c r="S83" s="184">
        <f t="shared" si="208"/>
        <v>0</v>
      </c>
      <c r="T83" s="184">
        <f t="shared" si="208"/>
        <v>0</v>
      </c>
      <c r="U83" s="184">
        <f t="shared" si="208"/>
        <v>0</v>
      </c>
      <c r="V83" s="184">
        <f t="shared" si="208"/>
        <v>0</v>
      </c>
      <c r="W83" s="184">
        <f t="shared" si="208"/>
        <v>0</v>
      </c>
      <c r="X83" s="184">
        <f t="shared" si="208"/>
        <v>0</v>
      </c>
      <c r="Y83" s="184">
        <f t="shared" si="208"/>
        <v>0</v>
      </c>
      <c r="Z83" s="184">
        <f t="shared" si="208"/>
        <v>0</v>
      </c>
      <c r="AA83" s="184">
        <f t="shared" si="208"/>
        <v>0</v>
      </c>
      <c r="AB83" s="184">
        <f t="shared" si="208"/>
        <v>0</v>
      </c>
      <c r="AC83" s="193">
        <f t="shared" si="199"/>
        <v>0</v>
      </c>
      <c r="AD83" s="184">
        <f t="shared" ref="AD83:AO83" si="209">+AD75*(1+$C75)</f>
        <v>0</v>
      </c>
      <c r="AE83" s="184">
        <f t="shared" si="209"/>
        <v>0</v>
      </c>
      <c r="AF83" s="184">
        <f t="shared" si="209"/>
        <v>0</v>
      </c>
      <c r="AG83" s="184">
        <f t="shared" si="209"/>
        <v>0</v>
      </c>
      <c r="AH83" s="184">
        <f t="shared" si="209"/>
        <v>0</v>
      </c>
      <c r="AI83" s="184">
        <f t="shared" si="209"/>
        <v>0</v>
      </c>
      <c r="AJ83" s="184">
        <f t="shared" si="209"/>
        <v>0</v>
      </c>
      <c r="AK83" s="184">
        <f t="shared" si="209"/>
        <v>0</v>
      </c>
      <c r="AL83" s="184">
        <f t="shared" si="209"/>
        <v>0</v>
      </c>
      <c r="AM83" s="184">
        <f t="shared" si="209"/>
        <v>0</v>
      </c>
      <c r="AN83" s="184">
        <f t="shared" si="209"/>
        <v>0</v>
      </c>
      <c r="AO83" s="184">
        <f t="shared" si="209"/>
        <v>0</v>
      </c>
      <c r="AP83" s="193">
        <f t="shared" si="201"/>
        <v>0</v>
      </c>
      <c r="AQ83" s="184">
        <f t="shared" ref="AQ83:BB83" si="210">+AQ75*(1+$C75)</f>
        <v>0</v>
      </c>
      <c r="AR83" s="184">
        <f t="shared" si="210"/>
        <v>0</v>
      </c>
      <c r="AS83" s="184">
        <f t="shared" si="210"/>
        <v>0</v>
      </c>
      <c r="AT83" s="184">
        <f t="shared" si="210"/>
        <v>0</v>
      </c>
      <c r="AU83" s="184">
        <f t="shared" si="210"/>
        <v>0</v>
      </c>
      <c r="AV83" s="184">
        <f t="shared" si="210"/>
        <v>0</v>
      </c>
      <c r="AW83" s="184">
        <f t="shared" si="210"/>
        <v>0</v>
      </c>
      <c r="AX83" s="184">
        <f t="shared" si="210"/>
        <v>0</v>
      </c>
      <c r="AY83" s="184">
        <f t="shared" si="210"/>
        <v>0</v>
      </c>
      <c r="AZ83" s="184">
        <f t="shared" si="210"/>
        <v>0</v>
      </c>
      <c r="BA83" s="184">
        <f t="shared" si="210"/>
        <v>0</v>
      </c>
      <c r="BB83" s="184">
        <f t="shared" si="210"/>
        <v>0</v>
      </c>
      <c r="BC83" s="193">
        <f t="shared" si="203"/>
        <v>0</v>
      </c>
      <c r="BD83" s="184">
        <f t="shared" ref="BD83:BO83" si="211">+BD75*(1+$C75)</f>
        <v>0</v>
      </c>
      <c r="BE83" s="184">
        <f t="shared" si="211"/>
        <v>0</v>
      </c>
      <c r="BF83" s="184">
        <f t="shared" si="211"/>
        <v>0</v>
      </c>
      <c r="BG83" s="184">
        <f t="shared" si="211"/>
        <v>0</v>
      </c>
      <c r="BH83" s="184">
        <f t="shared" si="211"/>
        <v>0</v>
      </c>
      <c r="BI83" s="184">
        <f t="shared" si="211"/>
        <v>0</v>
      </c>
      <c r="BJ83" s="184">
        <f t="shared" si="211"/>
        <v>0</v>
      </c>
      <c r="BK83" s="184">
        <f t="shared" si="211"/>
        <v>0</v>
      </c>
      <c r="BL83" s="184">
        <f t="shared" si="211"/>
        <v>0</v>
      </c>
      <c r="BM83" s="184">
        <f t="shared" si="211"/>
        <v>0</v>
      </c>
      <c r="BN83" s="184">
        <f t="shared" si="211"/>
        <v>0</v>
      </c>
      <c r="BO83" s="184">
        <f t="shared" si="211"/>
        <v>0</v>
      </c>
      <c r="BP83" s="193">
        <f t="shared" si="205"/>
        <v>0</v>
      </c>
    </row>
    <row r="84" spans="2:68" s="127" customFormat="1" ht="15" customHeight="1" x14ac:dyDescent="0.25">
      <c r="B84" s="256" t="str">
        <f>Basisgegevens!$A$25</f>
        <v>(-)</v>
      </c>
      <c r="C84" s="16"/>
      <c r="D84" s="184">
        <f t="shared" si="206"/>
        <v>0</v>
      </c>
      <c r="E84" s="184">
        <f t="shared" ref="E84:O84" si="212">+E76*(1+$C76)</f>
        <v>0</v>
      </c>
      <c r="F84" s="184">
        <f t="shared" si="212"/>
        <v>0</v>
      </c>
      <c r="G84" s="184">
        <f t="shared" si="212"/>
        <v>0</v>
      </c>
      <c r="H84" s="184">
        <f t="shared" si="212"/>
        <v>0</v>
      </c>
      <c r="I84" s="184">
        <f t="shared" si="212"/>
        <v>0</v>
      </c>
      <c r="J84" s="184">
        <f t="shared" si="212"/>
        <v>0</v>
      </c>
      <c r="K84" s="184">
        <f t="shared" si="212"/>
        <v>0</v>
      </c>
      <c r="L84" s="184">
        <f t="shared" si="212"/>
        <v>0</v>
      </c>
      <c r="M84" s="184">
        <f t="shared" si="212"/>
        <v>0</v>
      </c>
      <c r="N84" s="184">
        <f t="shared" si="212"/>
        <v>0</v>
      </c>
      <c r="O84" s="184">
        <f t="shared" si="212"/>
        <v>0</v>
      </c>
      <c r="P84" s="193">
        <f t="shared" si="197"/>
        <v>0</v>
      </c>
      <c r="Q84" s="184">
        <f t="shared" ref="Q84:AB84" si="213">+Q76*(1+$C76)</f>
        <v>0</v>
      </c>
      <c r="R84" s="184">
        <f t="shared" si="213"/>
        <v>0</v>
      </c>
      <c r="S84" s="184">
        <f t="shared" si="213"/>
        <v>0</v>
      </c>
      <c r="T84" s="184">
        <f t="shared" si="213"/>
        <v>0</v>
      </c>
      <c r="U84" s="184">
        <f t="shared" si="213"/>
        <v>0</v>
      </c>
      <c r="V84" s="184">
        <f t="shared" si="213"/>
        <v>0</v>
      </c>
      <c r="W84" s="184">
        <f t="shared" si="213"/>
        <v>0</v>
      </c>
      <c r="X84" s="184">
        <f t="shared" si="213"/>
        <v>0</v>
      </c>
      <c r="Y84" s="184">
        <f t="shared" si="213"/>
        <v>0</v>
      </c>
      <c r="Z84" s="184">
        <f t="shared" si="213"/>
        <v>0</v>
      </c>
      <c r="AA84" s="184">
        <f t="shared" si="213"/>
        <v>0</v>
      </c>
      <c r="AB84" s="184">
        <f t="shared" si="213"/>
        <v>0</v>
      </c>
      <c r="AC84" s="193">
        <f t="shared" si="199"/>
        <v>0</v>
      </c>
      <c r="AD84" s="184">
        <f t="shared" ref="AD84:AO84" si="214">+AD76*(1+$C76)</f>
        <v>0</v>
      </c>
      <c r="AE84" s="184">
        <f t="shared" si="214"/>
        <v>0</v>
      </c>
      <c r="AF84" s="184">
        <f t="shared" si="214"/>
        <v>0</v>
      </c>
      <c r="AG84" s="184">
        <f t="shared" si="214"/>
        <v>0</v>
      </c>
      <c r="AH84" s="184">
        <f t="shared" si="214"/>
        <v>0</v>
      </c>
      <c r="AI84" s="184">
        <f t="shared" si="214"/>
        <v>0</v>
      </c>
      <c r="AJ84" s="184">
        <f t="shared" si="214"/>
        <v>0</v>
      </c>
      <c r="AK84" s="184">
        <f t="shared" si="214"/>
        <v>0</v>
      </c>
      <c r="AL84" s="184">
        <f t="shared" si="214"/>
        <v>0</v>
      </c>
      <c r="AM84" s="184">
        <f t="shared" si="214"/>
        <v>0</v>
      </c>
      <c r="AN84" s="184">
        <f t="shared" si="214"/>
        <v>0</v>
      </c>
      <c r="AO84" s="184">
        <f t="shared" si="214"/>
        <v>0</v>
      </c>
      <c r="AP84" s="193">
        <f t="shared" si="201"/>
        <v>0</v>
      </c>
      <c r="AQ84" s="184">
        <f t="shared" ref="AQ84:BB84" si="215">+AQ76*(1+$C76)</f>
        <v>0</v>
      </c>
      <c r="AR84" s="184">
        <f t="shared" si="215"/>
        <v>0</v>
      </c>
      <c r="AS84" s="184">
        <f t="shared" si="215"/>
        <v>0</v>
      </c>
      <c r="AT84" s="184">
        <f t="shared" si="215"/>
        <v>0</v>
      </c>
      <c r="AU84" s="184">
        <f t="shared" si="215"/>
        <v>0</v>
      </c>
      <c r="AV84" s="184">
        <f t="shared" si="215"/>
        <v>0</v>
      </c>
      <c r="AW84" s="184">
        <f t="shared" si="215"/>
        <v>0</v>
      </c>
      <c r="AX84" s="184">
        <f t="shared" si="215"/>
        <v>0</v>
      </c>
      <c r="AY84" s="184">
        <f t="shared" si="215"/>
        <v>0</v>
      </c>
      <c r="AZ84" s="184">
        <f t="shared" si="215"/>
        <v>0</v>
      </c>
      <c r="BA84" s="184">
        <f t="shared" si="215"/>
        <v>0</v>
      </c>
      <c r="BB84" s="184">
        <f t="shared" si="215"/>
        <v>0</v>
      </c>
      <c r="BC84" s="193">
        <f t="shared" si="203"/>
        <v>0</v>
      </c>
      <c r="BD84" s="184">
        <f t="shared" ref="BD84:BO84" si="216">+BD76*(1+$C76)</f>
        <v>0</v>
      </c>
      <c r="BE84" s="184">
        <f t="shared" si="216"/>
        <v>0</v>
      </c>
      <c r="BF84" s="184">
        <f t="shared" si="216"/>
        <v>0</v>
      </c>
      <c r="BG84" s="184">
        <f t="shared" si="216"/>
        <v>0</v>
      </c>
      <c r="BH84" s="184">
        <f t="shared" si="216"/>
        <v>0</v>
      </c>
      <c r="BI84" s="184">
        <f t="shared" si="216"/>
        <v>0</v>
      </c>
      <c r="BJ84" s="184">
        <f t="shared" si="216"/>
        <v>0</v>
      </c>
      <c r="BK84" s="184">
        <f t="shared" si="216"/>
        <v>0</v>
      </c>
      <c r="BL84" s="184">
        <f t="shared" si="216"/>
        <v>0</v>
      </c>
      <c r="BM84" s="184">
        <f t="shared" si="216"/>
        <v>0</v>
      </c>
      <c r="BN84" s="184">
        <f t="shared" si="216"/>
        <v>0</v>
      </c>
      <c r="BO84" s="184">
        <f t="shared" si="216"/>
        <v>0</v>
      </c>
      <c r="BP84" s="193">
        <f t="shared" si="205"/>
        <v>0</v>
      </c>
    </row>
    <row r="85" spans="2:68" s="127" customFormat="1" ht="15" customHeight="1" x14ac:dyDescent="0.25">
      <c r="B85" s="256" t="str">
        <f>Basisgegevens!$A$26</f>
        <v>(-)</v>
      </c>
      <c r="C85" s="16"/>
      <c r="D85" s="184">
        <f t="shared" si="206"/>
        <v>0</v>
      </c>
      <c r="E85" s="184">
        <f t="shared" ref="E85:O85" si="217">+E77*(1+$C77)</f>
        <v>0</v>
      </c>
      <c r="F85" s="184">
        <f t="shared" si="217"/>
        <v>0</v>
      </c>
      <c r="G85" s="184">
        <f t="shared" si="217"/>
        <v>0</v>
      </c>
      <c r="H85" s="184">
        <f t="shared" si="217"/>
        <v>0</v>
      </c>
      <c r="I85" s="184">
        <f t="shared" si="217"/>
        <v>0</v>
      </c>
      <c r="J85" s="184">
        <f t="shared" si="217"/>
        <v>0</v>
      </c>
      <c r="K85" s="184">
        <f t="shared" si="217"/>
        <v>0</v>
      </c>
      <c r="L85" s="184">
        <f t="shared" si="217"/>
        <v>0</v>
      </c>
      <c r="M85" s="184">
        <f t="shared" si="217"/>
        <v>0</v>
      </c>
      <c r="N85" s="184">
        <f t="shared" si="217"/>
        <v>0</v>
      </c>
      <c r="O85" s="184">
        <f t="shared" si="217"/>
        <v>0</v>
      </c>
      <c r="P85" s="193">
        <f t="shared" si="197"/>
        <v>0</v>
      </c>
      <c r="Q85" s="184">
        <f t="shared" ref="Q85:AB85" si="218">+Q77*(1+$C77)</f>
        <v>0</v>
      </c>
      <c r="R85" s="184">
        <f t="shared" si="218"/>
        <v>0</v>
      </c>
      <c r="S85" s="184">
        <f t="shared" si="218"/>
        <v>0</v>
      </c>
      <c r="T85" s="184">
        <f t="shared" si="218"/>
        <v>0</v>
      </c>
      <c r="U85" s="184">
        <f t="shared" si="218"/>
        <v>0</v>
      </c>
      <c r="V85" s="184">
        <f t="shared" si="218"/>
        <v>0</v>
      </c>
      <c r="W85" s="184">
        <f t="shared" si="218"/>
        <v>0</v>
      </c>
      <c r="X85" s="184">
        <f t="shared" si="218"/>
        <v>0</v>
      </c>
      <c r="Y85" s="184">
        <f t="shared" si="218"/>
        <v>0</v>
      </c>
      <c r="Z85" s="184">
        <f t="shared" si="218"/>
        <v>0</v>
      </c>
      <c r="AA85" s="184">
        <f t="shared" si="218"/>
        <v>0</v>
      </c>
      <c r="AB85" s="184">
        <f t="shared" si="218"/>
        <v>0</v>
      </c>
      <c r="AC85" s="193">
        <f t="shared" si="199"/>
        <v>0</v>
      </c>
      <c r="AD85" s="184">
        <f t="shared" ref="AD85:AO85" si="219">+AD77*(1+$C77)</f>
        <v>0</v>
      </c>
      <c r="AE85" s="184">
        <f t="shared" si="219"/>
        <v>0</v>
      </c>
      <c r="AF85" s="184">
        <f t="shared" si="219"/>
        <v>0</v>
      </c>
      <c r="AG85" s="184">
        <f t="shared" si="219"/>
        <v>0</v>
      </c>
      <c r="AH85" s="184">
        <f t="shared" si="219"/>
        <v>0</v>
      </c>
      <c r="AI85" s="184">
        <f t="shared" si="219"/>
        <v>0</v>
      </c>
      <c r="AJ85" s="184">
        <f t="shared" si="219"/>
        <v>0</v>
      </c>
      <c r="AK85" s="184">
        <f t="shared" si="219"/>
        <v>0</v>
      </c>
      <c r="AL85" s="184">
        <f t="shared" si="219"/>
        <v>0</v>
      </c>
      <c r="AM85" s="184">
        <f t="shared" si="219"/>
        <v>0</v>
      </c>
      <c r="AN85" s="184">
        <f t="shared" si="219"/>
        <v>0</v>
      </c>
      <c r="AO85" s="184">
        <f t="shared" si="219"/>
        <v>0</v>
      </c>
      <c r="AP85" s="193">
        <f t="shared" si="201"/>
        <v>0</v>
      </c>
      <c r="AQ85" s="184">
        <f t="shared" ref="AQ85:BB85" si="220">+AQ77*(1+$C77)</f>
        <v>0</v>
      </c>
      <c r="AR85" s="184">
        <f t="shared" si="220"/>
        <v>0</v>
      </c>
      <c r="AS85" s="184">
        <f t="shared" si="220"/>
        <v>0</v>
      </c>
      <c r="AT85" s="184">
        <f t="shared" si="220"/>
        <v>0</v>
      </c>
      <c r="AU85" s="184">
        <f t="shared" si="220"/>
        <v>0</v>
      </c>
      <c r="AV85" s="184">
        <f t="shared" si="220"/>
        <v>0</v>
      </c>
      <c r="AW85" s="184">
        <f t="shared" si="220"/>
        <v>0</v>
      </c>
      <c r="AX85" s="184">
        <f t="shared" si="220"/>
        <v>0</v>
      </c>
      <c r="AY85" s="184">
        <f t="shared" si="220"/>
        <v>0</v>
      </c>
      <c r="AZ85" s="184">
        <f t="shared" si="220"/>
        <v>0</v>
      </c>
      <c r="BA85" s="184">
        <f t="shared" si="220"/>
        <v>0</v>
      </c>
      <c r="BB85" s="184">
        <f t="shared" si="220"/>
        <v>0</v>
      </c>
      <c r="BC85" s="193">
        <f t="shared" si="203"/>
        <v>0</v>
      </c>
      <c r="BD85" s="184">
        <f t="shared" ref="BD85:BO85" si="221">+BD77*(1+$C77)</f>
        <v>0</v>
      </c>
      <c r="BE85" s="184">
        <f t="shared" si="221"/>
        <v>0</v>
      </c>
      <c r="BF85" s="184">
        <f t="shared" si="221"/>
        <v>0</v>
      </c>
      <c r="BG85" s="184">
        <f t="shared" si="221"/>
        <v>0</v>
      </c>
      <c r="BH85" s="184">
        <f t="shared" si="221"/>
        <v>0</v>
      </c>
      <c r="BI85" s="184">
        <f t="shared" si="221"/>
        <v>0</v>
      </c>
      <c r="BJ85" s="184">
        <f t="shared" si="221"/>
        <v>0</v>
      </c>
      <c r="BK85" s="184">
        <f t="shared" si="221"/>
        <v>0</v>
      </c>
      <c r="BL85" s="184">
        <f t="shared" si="221"/>
        <v>0</v>
      </c>
      <c r="BM85" s="184">
        <f t="shared" si="221"/>
        <v>0</v>
      </c>
      <c r="BN85" s="184">
        <f t="shared" si="221"/>
        <v>0</v>
      </c>
      <c r="BO85" s="184">
        <f t="shared" si="221"/>
        <v>0</v>
      </c>
      <c r="BP85" s="193">
        <f t="shared" si="205"/>
        <v>0</v>
      </c>
    </row>
    <row r="86" spans="2:68" s="127" customFormat="1" ht="15" customHeight="1" x14ac:dyDescent="0.25">
      <c r="B86" s="256" t="str">
        <f>Basisgegevens!$A$27</f>
        <v>(-)</v>
      </c>
      <c r="C86" s="16"/>
      <c r="D86" s="184">
        <f t="shared" si="206"/>
        <v>0</v>
      </c>
      <c r="E86" s="184">
        <f t="shared" ref="E86:O86" si="222">+E78*(1+$C78)</f>
        <v>0</v>
      </c>
      <c r="F86" s="184">
        <f t="shared" si="222"/>
        <v>0</v>
      </c>
      <c r="G86" s="184">
        <f t="shared" si="222"/>
        <v>0</v>
      </c>
      <c r="H86" s="184">
        <f t="shared" si="222"/>
        <v>0</v>
      </c>
      <c r="I86" s="184">
        <f t="shared" si="222"/>
        <v>0</v>
      </c>
      <c r="J86" s="184">
        <f t="shared" si="222"/>
        <v>0</v>
      </c>
      <c r="K86" s="184">
        <f t="shared" si="222"/>
        <v>0</v>
      </c>
      <c r="L86" s="184">
        <f t="shared" si="222"/>
        <v>0</v>
      </c>
      <c r="M86" s="184">
        <f t="shared" si="222"/>
        <v>0</v>
      </c>
      <c r="N86" s="184">
        <f t="shared" si="222"/>
        <v>0</v>
      </c>
      <c r="O86" s="184">
        <f t="shared" si="222"/>
        <v>0</v>
      </c>
      <c r="P86" s="193">
        <f t="shared" si="197"/>
        <v>0</v>
      </c>
      <c r="Q86" s="184">
        <f t="shared" ref="Q86:AB86" si="223">+Q78*(1+$C78)</f>
        <v>0</v>
      </c>
      <c r="R86" s="184">
        <f t="shared" si="223"/>
        <v>0</v>
      </c>
      <c r="S86" s="184">
        <f t="shared" si="223"/>
        <v>0</v>
      </c>
      <c r="T86" s="184">
        <f t="shared" si="223"/>
        <v>0</v>
      </c>
      <c r="U86" s="184">
        <f t="shared" si="223"/>
        <v>0</v>
      </c>
      <c r="V86" s="184">
        <f t="shared" si="223"/>
        <v>0</v>
      </c>
      <c r="W86" s="184">
        <f t="shared" si="223"/>
        <v>0</v>
      </c>
      <c r="X86" s="184">
        <f t="shared" si="223"/>
        <v>0</v>
      </c>
      <c r="Y86" s="184">
        <f t="shared" si="223"/>
        <v>0</v>
      </c>
      <c r="Z86" s="184">
        <f t="shared" si="223"/>
        <v>0</v>
      </c>
      <c r="AA86" s="184">
        <f t="shared" si="223"/>
        <v>0</v>
      </c>
      <c r="AB86" s="184">
        <f t="shared" si="223"/>
        <v>0</v>
      </c>
      <c r="AC86" s="193">
        <f t="shared" si="199"/>
        <v>0</v>
      </c>
      <c r="AD86" s="184">
        <f t="shared" ref="AD86:AO86" si="224">+AD78*(1+$C78)</f>
        <v>0</v>
      </c>
      <c r="AE86" s="184">
        <f t="shared" si="224"/>
        <v>0</v>
      </c>
      <c r="AF86" s="184">
        <f t="shared" si="224"/>
        <v>0</v>
      </c>
      <c r="AG86" s="184">
        <f t="shared" si="224"/>
        <v>0</v>
      </c>
      <c r="AH86" s="184">
        <f t="shared" si="224"/>
        <v>0</v>
      </c>
      <c r="AI86" s="184">
        <f t="shared" si="224"/>
        <v>0</v>
      </c>
      <c r="AJ86" s="184">
        <f t="shared" si="224"/>
        <v>0</v>
      </c>
      <c r="AK86" s="184">
        <f t="shared" si="224"/>
        <v>0</v>
      </c>
      <c r="AL86" s="184">
        <f t="shared" si="224"/>
        <v>0</v>
      </c>
      <c r="AM86" s="184">
        <f t="shared" si="224"/>
        <v>0</v>
      </c>
      <c r="AN86" s="184">
        <f t="shared" si="224"/>
        <v>0</v>
      </c>
      <c r="AO86" s="184">
        <f t="shared" si="224"/>
        <v>0</v>
      </c>
      <c r="AP86" s="193">
        <f t="shared" si="201"/>
        <v>0</v>
      </c>
      <c r="AQ86" s="184">
        <f t="shared" ref="AQ86:BB86" si="225">+AQ78*(1+$C78)</f>
        <v>0</v>
      </c>
      <c r="AR86" s="184">
        <f t="shared" si="225"/>
        <v>0</v>
      </c>
      <c r="AS86" s="184">
        <f t="shared" si="225"/>
        <v>0</v>
      </c>
      <c r="AT86" s="184">
        <f t="shared" si="225"/>
        <v>0</v>
      </c>
      <c r="AU86" s="184">
        <f t="shared" si="225"/>
        <v>0</v>
      </c>
      <c r="AV86" s="184">
        <f t="shared" si="225"/>
        <v>0</v>
      </c>
      <c r="AW86" s="184">
        <f t="shared" si="225"/>
        <v>0</v>
      </c>
      <c r="AX86" s="184">
        <f t="shared" si="225"/>
        <v>0</v>
      </c>
      <c r="AY86" s="184">
        <f t="shared" si="225"/>
        <v>0</v>
      </c>
      <c r="AZ86" s="184">
        <f t="shared" si="225"/>
        <v>0</v>
      </c>
      <c r="BA86" s="184">
        <f t="shared" si="225"/>
        <v>0</v>
      </c>
      <c r="BB86" s="184">
        <f t="shared" si="225"/>
        <v>0</v>
      </c>
      <c r="BC86" s="193">
        <f t="shared" si="203"/>
        <v>0</v>
      </c>
      <c r="BD86" s="184">
        <f t="shared" ref="BD86:BO86" si="226">+BD78*(1+$C78)</f>
        <v>0</v>
      </c>
      <c r="BE86" s="184">
        <f t="shared" si="226"/>
        <v>0</v>
      </c>
      <c r="BF86" s="184">
        <f t="shared" si="226"/>
        <v>0</v>
      </c>
      <c r="BG86" s="184">
        <f t="shared" si="226"/>
        <v>0</v>
      </c>
      <c r="BH86" s="184">
        <f t="shared" si="226"/>
        <v>0</v>
      </c>
      <c r="BI86" s="184">
        <f t="shared" si="226"/>
        <v>0</v>
      </c>
      <c r="BJ86" s="184">
        <f t="shared" si="226"/>
        <v>0</v>
      </c>
      <c r="BK86" s="184">
        <f t="shared" si="226"/>
        <v>0</v>
      </c>
      <c r="BL86" s="184">
        <f t="shared" si="226"/>
        <v>0</v>
      </c>
      <c r="BM86" s="184">
        <f t="shared" si="226"/>
        <v>0</v>
      </c>
      <c r="BN86" s="184">
        <f t="shared" si="226"/>
        <v>0</v>
      </c>
      <c r="BO86" s="184">
        <f t="shared" si="226"/>
        <v>0</v>
      </c>
      <c r="BP86" s="193">
        <f t="shared" si="205"/>
        <v>0</v>
      </c>
    </row>
    <row r="87" spans="2:68" s="127" customFormat="1" ht="15" customHeight="1" x14ac:dyDescent="0.25">
      <c r="B87" s="256" t="str">
        <f>Basisgegevens!$A$28</f>
        <v>(-)</v>
      </c>
      <c r="C87" s="16"/>
      <c r="D87" s="184">
        <f t="shared" si="206"/>
        <v>0</v>
      </c>
      <c r="E87" s="184">
        <f t="shared" ref="E87:O87" si="227">+E79*(1+$C79)</f>
        <v>0</v>
      </c>
      <c r="F87" s="184">
        <f t="shared" si="227"/>
        <v>0</v>
      </c>
      <c r="G87" s="184">
        <f t="shared" si="227"/>
        <v>0</v>
      </c>
      <c r="H87" s="184">
        <f t="shared" si="227"/>
        <v>0</v>
      </c>
      <c r="I87" s="184">
        <f t="shared" si="227"/>
        <v>0</v>
      </c>
      <c r="J87" s="184">
        <f t="shared" si="227"/>
        <v>0</v>
      </c>
      <c r="K87" s="184">
        <f t="shared" si="227"/>
        <v>0</v>
      </c>
      <c r="L87" s="184">
        <f t="shared" si="227"/>
        <v>0</v>
      </c>
      <c r="M87" s="184">
        <f t="shared" si="227"/>
        <v>0</v>
      </c>
      <c r="N87" s="184">
        <f t="shared" si="227"/>
        <v>0</v>
      </c>
      <c r="O87" s="184">
        <f t="shared" si="227"/>
        <v>0</v>
      </c>
      <c r="P87" s="193">
        <f t="shared" si="197"/>
        <v>0</v>
      </c>
      <c r="Q87" s="184">
        <f t="shared" ref="Q87:AB87" si="228">+Q79*(1+$C79)</f>
        <v>0</v>
      </c>
      <c r="R87" s="184">
        <f t="shared" si="228"/>
        <v>0</v>
      </c>
      <c r="S87" s="184">
        <f t="shared" si="228"/>
        <v>0</v>
      </c>
      <c r="T87" s="184">
        <f t="shared" si="228"/>
        <v>0</v>
      </c>
      <c r="U87" s="184">
        <f t="shared" si="228"/>
        <v>0</v>
      </c>
      <c r="V87" s="184">
        <f t="shared" si="228"/>
        <v>0</v>
      </c>
      <c r="W87" s="184">
        <f t="shared" si="228"/>
        <v>0</v>
      </c>
      <c r="X87" s="184">
        <f t="shared" si="228"/>
        <v>0</v>
      </c>
      <c r="Y87" s="184">
        <f t="shared" si="228"/>
        <v>0</v>
      </c>
      <c r="Z87" s="184">
        <f t="shared" si="228"/>
        <v>0</v>
      </c>
      <c r="AA87" s="184">
        <f t="shared" si="228"/>
        <v>0</v>
      </c>
      <c r="AB87" s="184">
        <f t="shared" si="228"/>
        <v>0</v>
      </c>
      <c r="AC87" s="193">
        <f t="shared" si="199"/>
        <v>0</v>
      </c>
      <c r="AD87" s="184">
        <f t="shared" ref="AD87:AO87" si="229">+AD79*(1+$C79)</f>
        <v>0</v>
      </c>
      <c r="AE87" s="184">
        <f t="shared" si="229"/>
        <v>0</v>
      </c>
      <c r="AF87" s="184">
        <f t="shared" si="229"/>
        <v>0</v>
      </c>
      <c r="AG87" s="184">
        <f t="shared" si="229"/>
        <v>0</v>
      </c>
      <c r="AH87" s="184">
        <f t="shared" si="229"/>
        <v>0</v>
      </c>
      <c r="AI87" s="184">
        <f t="shared" si="229"/>
        <v>0</v>
      </c>
      <c r="AJ87" s="184">
        <f t="shared" si="229"/>
        <v>0</v>
      </c>
      <c r="AK87" s="184">
        <f t="shared" si="229"/>
        <v>0</v>
      </c>
      <c r="AL87" s="184">
        <f t="shared" si="229"/>
        <v>0</v>
      </c>
      <c r="AM87" s="184">
        <f t="shared" si="229"/>
        <v>0</v>
      </c>
      <c r="AN87" s="184">
        <f t="shared" si="229"/>
        <v>0</v>
      </c>
      <c r="AO87" s="184">
        <f t="shared" si="229"/>
        <v>0</v>
      </c>
      <c r="AP87" s="193">
        <f t="shared" si="201"/>
        <v>0</v>
      </c>
      <c r="AQ87" s="184">
        <f t="shared" ref="AQ87:BB87" si="230">+AQ79*(1+$C79)</f>
        <v>0</v>
      </c>
      <c r="AR87" s="184">
        <f t="shared" si="230"/>
        <v>0</v>
      </c>
      <c r="AS87" s="184">
        <f t="shared" si="230"/>
        <v>0</v>
      </c>
      <c r="AT87" s="184">
        <f t="shared" si="230"/>
        <v>0</v>
      </c>
      <c r="AU87" s="184">
        <f t="shared" si="230"/>
        <v>0</v>
      </c>
      <c r="AV87" s="184">
        <f t="shared" si="230"/>
        <v>0</v>
      </c>
      <c r="AW87" s="184">
        <f t="shared" si="230"/>
        <v>0</v>
      </c>
      <c r="AX87" s="184">
        <f t="shared" si="230"/>
        <v>0</v>
      </c>
      <c r="AY87" s="184">
        <f t="shared" si="230"/>
        <v>0</v>
      </c>
      <c r="AZ87" s="184">
        <f t="shared" si="230"/>
        <v>0</v>
      </c>
      <c r="BA87" s="184">
        <f t="shared" si="230"/>
        <v>0</v>
      </c>
      <c r="BB87" s="184">
        <f t="shared" si="230"/>
        <v>0</v>
      </c>
      <c r="BC87" s="193">
        <f t="shared" si="203"/>
        <v>0</v>
      </c>
      <c r="BD87" s="184">
        <f t="shared" ref="BD87:BO87" si="231">+BD79*(1+$C79)</f>
        <v>0</v>
      </c>
      <c r="BE87" s="184">
        <f t="shared" si="231"/>
        <v>0</v>
      </c>
      <c r="BF87" s="184">
        <f t="shared" si="231"/>
        <v>0</v>
      </c>
      <c r="BG87" s="184">
        <f t="shared" si="231"/>
        <v>0</v>
      </c>
      <c r="BH87" s="184">
        <f t="shared" si="231"/>
        <v>0</v>
      </c>
      <c r="BI87" s="184">
        <f t="shared" si="231"/>
        <v>0</v>
      </c>
      <c r="BJ87" s="184">
        <f t="shared" si="231"/>
        <v>0</v>
      </c>
      <c r="BK87" s="184">
        <f t="shared" si="231"/>
        <v>0</v>
      </c>
      <c r="BL87" s="184">
        <f t="shared" si="231"/>
        <v>0</v>
      </c>
      <c r="BM87" s="184">
        <f t="shared" si="231"/>
        <v>0</v>
      </c>
      <c r="BN87" s="184">
        <f t="shared" si="231"/>
        <v>0</v>
      </c>
      <c r="BO87" s="184">
        <f t="shared" si="231"/>
        <v>0</v>
      </c>
      <c r="BP87" s="193">
        <f t="shared" si="205"/>
        <v>0</v>
      </c>
    </row>
    <row r="88" spans="2:68" s="127" customFormat="1" ht="15" customHeight="1" x14ac:dyDescent="0.25">
      <c r="B88" s="256" t="str">
        <f>Basisgegevens!$A$29</f>
        <v>(-)</v>
      </c>
      <c r="C88" s="16"/>
      <c r="D88" s="184">
        <f t="shared" si="206"/>
        <v>0</v>
      </c>
      <c r="E88" s="184">
        <f t="shared" ref="E88:O88" si="232">+E80*(1+$C80)</f>
        <v>0</v>
      </c>
      <c r="F88" s="184">
        <f t="shared" si="232"/>
        <v>0</v>
      </c>
      <c r="G88" s="184">
        <f t="shared" si="232"/>
        <v>0</v>
      </c>
      <c r="H88" s="184">
        <f t="shared" si="232"/>
        <v>0</v>
      </c>
      <c r="I88" s="184">
        <f t="shared" si="232"/>
        <v>0</v>
      </c>
      <c r="J88" s="184">
        <f t="shared" si="232"/>
        <v>0</v>
      </c>
      <c r="K88" s="184">
        <f t="shared" si="232"/>
        <v>0</v>
      </c>
      <c r="L88" s="184">
        <f t="shared" si="232"/>
        <v>0</v>
      </c>
      <c r="M88" s="184">
        <f t="shared" si="232"/>
        <v>0</v>
      </c>
      <c r="N88" s="184">
        <f t="shared" si="232"/>
        <v>0</v>
      </c>
      <c r="O88" s="184">
        <f t="shared" si="232"/>
        <v>0</v>
      </c>
      <c r="P88" s="193">
        <f t="shared" si="197"/>
        <v>0</v>
      </c>
      <c r="Q88" s="184">
        <f t="shared" ref="Q88:AB88" si="233">+Q80*(1+$C80)</f>
        <v>0</v>
      </c>
      <c r="R88" s="184">
        <f t="shared" si="233"/>
        <v>0</v>
      </c>
      <c r="S88" s="184">
        <f t="shared" si="233"/>
        <v>0</v>
      </c>
      <c r="T88" s="184">
        <f t="shared" si="233"/>
        <v>0</v>
      </c>
      <c r="U88" s="184">
        <f t="shared" si="233"/>
        <v>0</v>
      </c>
      <c r="V88" s="184">
        <f t="shared" si="233"/>
        <v>0</v>
      </c>
      <c r="W88" s="184">
        <f t="shared" si="233"/>
        <v>0</v>
      </c>
      <c r="X88" s="184">
        <f t="shared" si="233"/>
        <v>0</v>
      </c>
      <c r="Y88" s="184">
        <f t="shared" si="233"/>
        <v>0</v>
      </c>
      <c r="Z88" s="184">
        <f t="shared" si="233"/>
        <v>0</v>
      </c>
      <c r="AA88" s="184">
        <f t="shared" si="233"/>
        <v>0</v>
      </c>
      <c r="AB88" s="184">
        <f t="shared" si="233"/>
        <v>0</v>
      </c>
      <c r="AC88" s="193">
        <f t="shared" si="199"/>
        <v>0</v>
      </c>
      <c r="AD88" s="184">
        <f t="shared" ref="AD88:AO88" si="234">+AD80*(1+$C80)</f>
        <v>0</v>
      </c>
      <c r="AE88" s="184">
        <f t="shared" si="234"/>
        <v>0</v>
      </c>
      <c r="AF88" s="184">
        <f t="shared" si="234"/>
        <v>0</v>
      </c>
      <c r="AG88" s="184">
        <f t="shared" si="234"/>
        <v>0</v>
      </c>
      <c r="AH88" s="184">
        <f t="shared" si="234"/>
        <v>0</v>
      </c>
      <c r="AI88" s="184">
        <f t="shared" si="234"/>
        <v>0</v>
      </c>
      <c r="AJ88" s="184">
        <f t="shared" si="234"/>
        <v>0</v>
      </c>
      <c r="AK88" s="184">
        <f t="shared" si="234"/>
        <v>0</v>
      </c>
      <c r="AL88" s="184">
        <f t="shared" si="234"/>
        <v>0</v>
      </c>
      <c r="AM88" s="184">
        <f t="shared" si="234"/>
        <v>0</v>
      </c>
      <c r="AN88" s="184">
        <f t="shared" si="234"/>
        <v>0</v>
      </c>
      <c r="AO88" s="184">
        <f t="shared" si="234"/>
        <v>0</v>
      </c>
      <c r="AP88" s="193">
        <f t="shared" si="201"/>
        <v>0</v>
      </c>
      <c r="AQ88" s="184">
        <f t="shared" ref="AQ88:BB88" si="235">+AQ80*(1+$C80)</f>
        <v>0</v>
      </c>
      <c r="AR88" s="184">
        <f t="shared" si="235"/>
        <v>0</v>
      </c>
      <c r="AS88" s="184">
        <f t="shared" si="235"/>
        <v>0</v>
      </c>
      <c r="AT88" s="184">
        <f t="shared" si="235"/>
        <v>0</v>
      </c>
      <c r="AU88" s="184">
        <f t="shared" si="235"/>
        <v>0</v>
      </c>
      <c r="AV88" s="184">
        <f t="shared" si="235"/>
        <v>0</v>
      </c>
      <c r="AW88" s="184">
        <f t="shared" si="235"/>
        <v>0</v>
      </c>
      <c r="AX88" s="184">
        <f t="shared" si="235"/>
        <v>0</v>
      </c>
      <c r="AY88" s="184">
        <f t="shared" si="235"/>
        <v>0</v>
      </c>
      <c r="AZ88" s="184">
        <f t="shared" si="235"/>
        <v>0</v>
      </c>
      <c r="BA88" s="184">
        <f t="shared" si="235"/>
        <v>0</v>
      </c>
      <c r="BB88" s="184">
        <f t="shared" si="235"/>
        <v>0</v>
      </c>
      <c r="BC88" s="193">
        <f t="shared" si="203"/>
        <v>0</v>
      </c>
      <c r="BD88" s="184">
        <f t="shared" ref="BD88:BO88" si="236">+BD80*(1+$C80)</f>
        <v>0</v>
      </c>
      <c r="BE88" s="184">
        <f t="shared" si="236"/>
        <v>0</v>
      </c>
      <c r="BF88" s="184">
        <f t="shared" si="236"/>
        <v>0</v>
      </c>
      <c r="BG88" s="184">
        <f t="shared" si="236"/>
        <v>0</v>
      </c>
      <c r="BH88" s="184">
        <f t="shared" si="236"/>
        <v>0</v>
      </c>
      <c r="BI88" s="184">
        <f t="shared" si="236"/>
        <v>0</v>
      </c>
      <c r="BJ88" s="184">
        <f t="shared" si="236"/>
        <v>0</v>
      </c>
      <c r="BK88" s="184">
        <f t="shared" si="236"/>
        <v>0</v>
      </c>
      <c r="BL88" s="184">
        <f t="shared" si="236"/>
        <v>0</v>
      </c>
      <c r="BM88" s="184">
        <f t="shared" si="236"/>
        <v>0</v>
      </c>
      <c r="BN88" s="184">
        <f t="shared" si="236"/>
        <v>0</v>
      </c>
      <c r="BO88" s="184">
        <f t="shared" si="236"/>
        <v>0</v>
      </c>
      <c r="BP88" s="193">
        <f t="shared" si="205"/>
        <v>0</v>
      </c>
    </row>
    <row r="90" spans="2:68" s="45" customFormat="1" ht="15" customHeight="1" x14ac:dyDescent="0.25">
      <c r="B90" s="200" t="s">
        <v>156</v>
      </c>
      <c r="D90" s="193">
        <f t="shared" ref="D90:O90" si="237">SUM(D91:D96)</f>
        <v>0</v>
      </c>
      <c r="E90" s="193">
        <f t="shared" si="237"/>
        <v>0</v>
      </c>
      <c r="F90" s="193">
        <f t="shared" si="237"/>
        <v>0</v>
      </c>
      <c r="G90" s="193">
        <f t="shared" si="237"/>
        <v>0</v>
      </c>
      <c r="H90" s="193">
        <f t="shared" si="237"/>
        <v>0</v>
      </c>
      <c r="I90" s="193">
        <f t="shared" si="237"/>
        <v>0</v>
      </c>
      <c r="J90" s="193">
        <f t="shared" si="237"/>
        <v>0</v>
      </c>
      <c r="K90" s="193">
        <f t="shared" si="237"/>
        <v>0</v>
      </c>
      <c r="L90" s="193">
        <f t="shared" si="237"/>
        <v>0</v>
      </c>
      <c r="M90" s="193">
        <f t="shared" si="237"/>
        <v>0</v>
      </c>
      <c r="N90" s="193">
        <f t="shared" si="237"/>
        <v>0</v>
      </c>
      <c r="O90" s="193">
        <f t="shared" si="237"/>
        <v>0</v>
      </c>
      <c r="P90" s="193">
        <f t="shared" si="197"/>
        <v>0</v>
      </c>
      <c r="Q90" s="193">
        <f t="shared" ref="Q90:AB90" si="238">SUM(Q91:Q96)</f>
        <v>0</v>
      </c>
      <c r="R90" s="193">
        <f t="shared" si="238"/>
        <v>0</v>
      </c>
      <c r="S90" s="193">
        <f t="shared" si="238"/>
        <v>0</v>
      </c>
      <c r="T90" s="193">
        <f t="shared" si="238"/>
        <v>0</v>
      </c>
      <c r="U90" s="193">
        <f t="shared" si="238"/>
        <v>0</v>
      </c>
      <c r="V90" s="193">
        <f t="shared" si="238"/>
        <v>0</v>
      </c>
      <c r="W90" s="193">
        <f t="shared" si="238"/>
        <v>0</v>
      </c>
      <c r="X90" s="193">
        <f t="shared" si="238"/>
        <v>0</v>
      </c>
      <c r="Y90" s="193">
        <f t="shared" si="238"/>
        <v>0</v>
      </c>
      <c r="Z90" s="193">
        <f t="shared" si="238"/>
        <v>0</v>
      </c>
      <c r="AA90" s="193">
        <f t="shared" si="238"/>
        <v>0</v>
      </c>
      <c r="AB90" s="193">
        <f t="shared" si="238"/>
        <v>0</v>
      </c>
      <c r="AC90" s="193">
        <f t="shared" si="199"/>
        <v>0</v>
      </c>
      <c r="AD90" s="193">
        <f t="shared" ref="AD90:AO90" si="239">SUM(AD91:AD96)</f>
        <v>0</v>
      </c>
      <c r="AE90" s="193">
        <f t="shared" si="239"/>
        <v>0</v>
      </c>
      <c r="AF90" s="193">
        <f t="shared" si="239"/>
        <v>0</v>
      </c>
      <c r="AG90" s="193">
        <f t="shared" si="239"/>
        <v>0</v>
      </c>
      <c r="AH90" s="193">
        <f t="shared" si="239"/>
        <v>0</v>
      </c>
      <c r="AI90" s="193">
        <f t="shared" si="239"/>
        <v>0</v>
      </c>
      <c r="AJ90" s="193">
        <f t="shared" si="239"/>
        <v>0</v>
      </c>
      <c r="AK90" s="193">
        <f t="shared" si="239"/>
        <v>0</v>
      </c>
      <c r="AL90" s="193">
        <f t="shared" si="239"/>
        <v>0</v>
      </c>
      <c r="AM90" s="193">
        <f t="shared" si="239"/>
        <v>0</v>
      </c>
      <c r="AN90" s="193">
        <f t="shared" si="239"/>
        <v>0</v>
      </c>
      <c r="AO90" s="193">
        <f t="shared" si="239"/>
        <v>0</v>
      </c>
      <c r="AP90" s="193">
        <f t="shared" si="201"/>
        <v>0</v>
      </c>
      <c r="AQ90" s="193">
        <f t="shared" ref="AQ90:BB90" si="240">SUM(AQ91:AQ96)</f>
        <v>0</v>
      </c>
      <c r="AR90" s="193">
        <f t="shared" si="240"/>
        <v>0</v>
      </c>
      <c r="AS90" s="193">
        <f t="shared" si="240"/>
        <v>0</v>
      </c>
      <c r="AT90" s="193">
        <f t="shared" si="240"/>
        <v>0</v>
      </c>
      <c r="AU90" s="193">
        <f t="shared" si="240"/>
        <v>0</v>
      </c>
      <c r="AV90" s="193">
        <f t="shared" si="240"/>
        <v>0</v>
      </c>
      <c r="AW90" s="193">
        <f t="shared" si="240"/>
        <v>0</v>
      </c>
      <c r="AX90" s="193">
        <f t="shared" si="240"/>
        <v>0</v>
      </c>
      <c r="AY90" s="193">
        <f t="shared" si="240"/>
        <v>0</v>
      </c>
      <c r="AZ90" s="193">
        <f t="shared" si="240"/>
        <v>0</v>
      </c>
      <c r="BA90" s="193">
        <f t="shared" si="240"/>
        <v>0</v>
      </c>
      <c r="BB90" s="193">
        <f t="shared" si="240"/>
        <v>0</v>
      </c>
      <c r="BC90" s="193">
        <f t="shared" si="203"/>
        <v>0</v>
      </c>
      <c r="BD90" s="193">
        <f t="shared" ref="BD90:BO90" si="241">SUM(BD91:BD96)</f>
        <v>0</v>
      </c>
      <c r="BE90" s="193">
        <f t="shared" si="241"/>
        <v>0</v>
      </c>
      <c r="BF90" s="193">
        <f t="shared" si="241"/>
        <v>0</v>
      </c>
      <c r="BG90" s="193">
        <f t="shared" si="241"/>
        <v>0</v>
      </c>
      <c r="BH90" s="193">
        <f t="shared" si="241"/>
        <v>0</v>
      </c>
      <c r="BI90" s="193">
        <f t="shared" si="241"/>
        <v>0</v>
      </c>
      <c r="BJ90" s="193">
        <f t="shared" si="241"/>
        <v>0</v>
      </c>
      <c r="BK90" s="193">
        <f t="shared" si="241"/>
        <v>0</v>
      </c>
      <c r="BL90" s="193">
        <f t="shared" si="241"/>
        <v>0</v>
      </c>
      <c r="BM90" s="193">
        <f t="shared" si="241"/>
        <v>0</v>
      </c>
      <c r="BN90" s="193">
        <f t="shared" si="241"/>
        <v>0</v>
      </c>
      <c r="BO90" s="193">
        <f t="shared" si="241"/>
        <v>0</v>
      </c>
      <c r="BP90" s="193">
        <f t="shared" si="205"/>
        <v>0</v>
      </c>
    </row>
    <row r="91" spans="2:68" ht="15" customHeight="1" x14ac:dyDescent="0.25">
      <c r="B91" s="256" t="str">
        <f>Basisgegevens!$A$24</f>
        <v>(-)</v>
      </c>
      <c r="C91" s="229">
        <f>Basisgegevens!$B$57</f>
        <v>0.21</v>
      </c>
      <c r="D91" s="184">
        <f>'10. Voorraden'!D23</f>
        <v>0</v>
      </c>
      <c r="E91" s="184">
        <f>'10. Voorraden'!E23</f>
        <v>0</v>
      </c>
      <c r="F91" s="184">
        <f>'10. Voorraden'!F23</f>
        <v>0</v>
      </c>
      <c r="G91" s="184">
        <f>'10. Voorraden'!G23</f>
        <v>0</v>
      </c>
      <c r="H91" s="184">
        <f>'10. Voorraden'!H23</f>
        <v>0</v>
      </c>
      <c r="I91" s="184">
        <f>'10. Voorraden'!I23</f>
        <v>0</v>
      </c>
      <c r="J91" s="184">
        <f>'10. Voorraden'!J23</f>
        <v>0</v>
      </c>
      <c r="K91" s="184">
        <f>'10. Voorraden'!K23</f>
        <v>0</v>
      </c>
      <c r="L91" s="184">
        <f>'10. Voorraden'!L23</f>
        <v>0</v>
      </c>
      <c r="M91" s="184">
        <f>'10. Voorraden'!M23</f>
        <v>0</v>
      </c>
      <c r="N91" s="184">
        <f>'10. Voorraden'!N23</f>
        <v>0</v>
      </c>
      <c r="O91" s="184">
        <f>'10. Voorraden'!O23</f>
        <v>0</v>
      </c>
      <c r="P91" s="193">
        <f t="shared" si="197"/>
        <v>0</v>
      </c>
      <c r="Q91" s="184">
        <f>'10. Voorraden'!Q23</f>
        <v>0</v>
      </c>
      <c r="R91" s="184">
        <f>'10. Voorraden'!R23</f>
        <v>0</v>
      </c>
      <c r="S91" s="184">
        <f>'10. Voorraden'!S23</f>
        <v>0</v>
      </c>
      <c r="T91" s="184">
        <f>'10. Voorraden'!T23</f>
        <v>0</v>
      </c>
      <c r="U91" s="184">
        <f>'10. Voorraden'!U23</f>
        <v>0</v>
      </c>
      <c r="V91" s="184">
        <f>'10. Voorraden'!V23</f>
        <v>0</v>
      </c>
      <c r="W91" s="184">
        <f>'10. Voorraden'!W23</f>
        <v>0</v>
      </c>
      <c r="X91" s="184">
        <f>'10. Voorraden'!X23</f>
        <v>0</v>
      </c>
      <c r="Y91" s="184">
        <f>'10. Voorraden'!Y23</f>
        <v>0</v>
      </c>
      <c r="Z91" s="184">
        <f>'10. Voorraden'!Z23</f>
        <v>0</v>
      </c>
      <c r="AA91" s="184">
        <f>'10. Voorraden'!AA23</f>
        <v>0</v>
      </c>
      <c r="AB91" s="184">
        <f>'10. Voorraden'!AB23</f>
        <v>0</v>
      </c>
      <c r="AC91" s="193">
        <f t="shared" si="199"/>
        <v>0</v>
      </c>
      <c r="AD91" s="184">
        <f>'10. Voorraden'!AD23</f>
        <v>0</v>
      </c>
      <c r="AE91" s="184">
        <f>'10. Voorraden'!AE23</f>
        <v>0</v>
      </c>
      <c r="AF91" s="184">
        <f>'10. Voorraden'!AF23</f>
        <v>0</v>
      </c>
      <c r="AG91" s="184">
        <f>'10. Voorraden'!AG23</f>
        <v>0</v>
      </c>
      <c r="AH91" s="184">
        <f>'10. Voorraden'!AH23</f>
        <v>0</v>
      </c>
      <c r="AI91" s="184">
        <f>'10. Voorraden'!AI23</f>
        <v>0</v>
      </c>
      <c r="AJ91" s="184">
        <f>'10. Voorraden'!AJ23</f>
        <v>0</v>
      </c>
      <c r="AK91" s="184">
        <f>'10. Voorraden'!AK23</f>
        <v>0</v>
      </c>
      <c r="AL91" s="184">
        <f>'10. Voorraden'!AL23</f>
        <v>0</v>
      </c>
      <c r="AM91" s="184">
        <f>'10. Voorraden'!AM23</f>
        <v>0</v>
      </c>
      <c r="AN91" s="184">
        <f>'10. Voorraden'!AN23</f>
        <v>0</v>
      </c>
      <c r="AO91" s="184">
        <f>'10. Voorraden'!AO23</f>
        <v>0</v>
      </c>
      <c r="AP91" s="193">
        <f t="shared" si="201"/>
        <v>0</v>
      </c>
      <c r="AQ91" s="184">
        <f>'10. Voorraden'!AQ23</f>
        <v>0</v>
      </c>
      <c r="AR91" s="184">
        <f>'10. Voorraden'!AR23</f>
        <v>0</v>
      </c>
      <c r="AS91" s="184">
        <f>'10. Voorraden'!AS23</f>
        <v>0</v>
      </c>
      <c r="AT91" s="184">
        <f>'10. Voorraden'!AT23</f>
        <v>0</v>
      </c>
      <c r="AU91" s="184">
        <f>'10. Voorraden'!AU23</f>
        <v>0</v>
      </c>
      <c r="AV91" s="184">
        <f>'10. Voorraden'!AV23</f>
        <v>0</v>
      </c>
      <c r="AW91" s="184">
        <f>'10. Voorraden'!AW23</f>
        <v>0</v>
      </c>
      <c r="AX91" s="184">
        <f>'10. Voorraden'!AX23</f>
        <v>0</v>
      </c>
      <c r="AY91" s="184">
        <f>'10. Voorraden'!AY23</f>
        <v>0</v>
      </c>
      <c r="AZ91" s="184">
        <f>'10. Voorraden'!AZ23</f>
        <v>0</v>
      </c>
      <c r="BA91" s="184">
        <f>'10. Voorraden'!BA23</f>
        <v>0</v>
      </c>
      <c r="BB91" s="184">
        <f>'10. Voorraden'!BB23</f>
        <v>0</v>
      </c>
      <c r="BC91" s="193">
        <f t="shared" si="203"/>
        <v>0</v>
      </c>
      <c r="BD91" s="184">
        <f>'10. Voorraden'!BD23</f>
        <v>0</v>
      </c>
      <c r="BE91" s="184">
        <f>'10. Voorraden'!BE23</f>
        <v>0</v>
      </c>
      <c r="BF91" s="184">
        <f>'10. Voorraden'!BF23</f>
        <v>0</v>
      </c>
      <c r="BG91" s="184">
        <f>'10. Voorraden'!BG23</f>
        <v>0</v>
      </c>
      <c r="BH91" s="184">
        <f>'10. Voorraden'!BH23</f>
        <v>0</v>
      </c>
      <c r="BI91" s="184">
        <f>'10. Voorraden'!BI23</f>
        <v>0</v>
      </c>
      <c r="BJ91" s="184">
        <f>'10. Voorraden'!BJ23</f>
        <v>0</v>
      </c>
      <c r="BK91" s="184">
        <f>'10. Voorraden'!BK23</f>
        <v>0</v>
      </c>
      <c r="BL91" s="184">
        <f>'10. Voorraden'!BL23</f>
        <v>0</v>
      </c>
      <c r="BM91" s="184">
        <f>'10. Voorraden'!BM23</f>
        <v>0</v>
      </c>
      <c r="BN91" s="184">
        <f>'10. Voorraden'!BN23</f>
        <v>0</v>
      </c>
      <c r="BO91" s="184">
        <f>'10. Voorraden'!BO23</f>
        <v>0</v>
      </c>
      <c r="BP91" s="193">
        <f t="shared" si="205"/>
        <v>0</v>
      </c>
    </row>
    <row r="92" spans="2:68" ht="15" customHeight="1" x14ac:dyDescent="0.25">
      <c r="B92" s="256" t="str">
        <f>Basisgegevens!$A$25</f>
        <v>(-)</v>
      </c>
      <c r="C92" s="229">
        <f>Basisgegevens!$B$58</f>
        <v>0.21</v>
      </c>
      <c r="D92" s="184">
        <f>'10. Voorraden'!D30</f>
        <v>0</v>
      </c>
      <c r="E92" s="184">
        <f>'10. Voorraden'!E30</f>
        <v>0</v>
      </c>
      <c r="F92" s="184">
        <f>'10. Voorraden'!F30</f>
        <v>0</v>
      </c>
      <c r="G92" s="184">
        <f>'10. Voorraden'!G30</f>
        <v>0</v>
      </c>
      <c r="H92" s="184">
        <f>'10. Voorraden'!H30</f>
        <v>0</v>
      </c>
      <c r="I92" s="184">
        <f>'10. Voorraden'!I30</f>
        <v>0</v>
      </c>
      <c r="J92" s="184">
        <f>'10. Voorraden'!J30</f>
        <v>0</v>
      </c>
      <c r="K92" s="184">
        <f>'10. Voorraden'!K30</f>
        <v>0</v>
      </c>
      <c r="L92" s="184">
        <f>'10. Voorraden'!L30</f>
        <v>0</v>
      </c>
      <c r="M92" s="184">
        <f>'10. Voorraden'!M30</f>
        <v>0</v>
      </c>
      <c r="N92" s="184">
        <f>'10. Voorraden'!N30</f>
        <v>0</v>
      </c>
      <c r="O92" s="184">
        <f>'10. Voorraden'!O30</f>
        <v>0</v>
      </c>
      <c r="P92" s="193">
        <f t="shared" si="197"/>
        <v>0</v>
      </c>
      <c r="Q92" s="184">
        <f>'10. Voorraden'!Q30</f>
        <v>0</v>
      </c>
      <c r="R92" s="184">
        <f>'10. Voorraden'!R30</f>
        <v>0</v>
      </c>
      <c r="S92" s="184">
        <f>'10. Voorraden'!S30</f>
        <v>0</v>
      </c>
      <c r="T92" s="184">
        <f>'10. Voorraden'!T30</f>
        <v>0</v>
      </c>
      <c r="U92" s="184">
        <f>'10. Voorraden'!U30</f>
        <v>0</v>
      </c>
      <c r="V92" s="184">
        <f>'10. Voorraden'!V30</f>
        <v>0</v>
      </c>
      <c r="W92" s="184">
        <f>'10. Voorraden'!W30</f>
        <v>0</v>
      </c>
      <c r="X92" s="184">
        <f>'10. Voorraden'!X30</f>
        <v>0</v>
      </c>
      <c r="Y92" s="184">
        <f>'10. Voorraden'!Y30</f>
        <v>0</v>
      </c>
      <c r="Z92" s="184">
        <f>'10. Voorraden'!Z30</f>
        <v>0</v>
      </c>
      <c r="AA92" s="184">
        <f>'10. Voorraden'!AA30</f>
        <v>0</v>
      </c>
      <c r="AB92" s="184">
        <f>'10. Voorraden'!AB30</f>
        <v>0</v>
      </c>
      <c r="AC92" s="193">
        <f t="shared" si="199"/>
        <v>0</v>
      </c>
      <c r="AD92" s="184">
        <f>'10. Voorraden'!AD30</f>
        <v>0</v>
      </c>
      <c r="AE92" s="184">
        <f>'10. Voorraden'!AE30</f>
        <v>0</v>
      </c>
      <c r="AF92" s="184">
        <f>'10. Voorraden'!AF30</f>
        <v>0</v>
      </c>
      <c r="AG92" s="184">
        <f>'10. Voorraden'!AG30</f>
        <v>0</v>
      </c>
      <c r="AH92" s="184">
        <f>'10. Voorraden'!AH30</f>
        <v>0</v>
      </c>
      <c r="AI92" s="184">
        <f>'10. Voorraden'!AI30</f>
        <v>0</v>
      </c>
      <c r="AJ92" s="184">
        <f>'10. Voorraden'!AJ30</f>
        <v>0</v>
      </c>
      <c r="AK92" s="184">
        <f>'10. Voorraden'!AK30</f>
        <v>0</v>
      </c>
      <c r="AL92" s="184">
        <f>'10. Voorraden'!AL30</f>
        <v>0</v>
      </c>
      <c r="AM92" s="184">
        <f>'10. Voorraden'!AM30</f>
        <v>0</v>
      </c>
      <c r="AN92" s="184">
        <f>'10. Voorraden'!AN30</f>
        <v>0</v>
      </c>
      <c r="AO92" s="184">
        <f>'10. Voorraden'!AO30</f>
        <v>0</v>
      </c>
      <c r="AP92" s="193">
        <f t="shared" si="201"/>
        <v>0</v>
      </c>
      <c r="AQ92" s="184">
        <f>'10. Voorraden'!AQ30</f>
        <v>0</v>
      </c>
      <c r="AR92" s="184">
        <f>'10. Voorraden'!AR30</f>
        <v>0</v>
      </c>
      <c r="AS92" s="184">
        <f>'10. Voorraden'!AS30</f>
        <v>0</v>
      </c>
      <c r="AT92" s="184">
        <f>'10. Voorraden'!AT30</f>
        <v>0</v>
      </c>
      <c r="AU92" s="184">
        <f>'10. Voorraden'!AU30</f>
        <v>0</v>
      </c>
      <c r="AV92" s="184">
        <f>'10. Voorraden'!AV30</f>
        <v>0</v>
      </c>
      <c r="AW92" s="184">
        <f>'10. Voorraden'!AW30</f>
        <v>0</v>
      </c>
      <c r="AX92" s="184">
        <f>'10. Voorraden'!AX30</f>
        <v>0</v>
      </c>
      <c r="AY92" s="184">
        <f>'10. Voorraden'!AY30</f>
        <v>0</v>
      </c>
      <c r="AZ92" s="184">
        <f>'10. Voorraden'!AZ30</f>
        <v>0</v>
      </c>
      <c r="BA92" s="184">
        <f>'10. Voorraden'!BA30</f>
        <v>0</v>
      </c>
      <c r="BB92" s="184">
        <f>'10. Voorraden'!BB30</f>
        <v>0</v>
      </c>
      <c r="BC92" s="193">
        <f t="shared" si="203"/>
        <v>0</v>
      </c>
      <c r="BD92" s="184">
        <f>'10. Voorraden'!BD30</f>
        <v>0</v>
      </c>
      <c r="BE92" s="184">
        <f>'10. Voorraden'!BE30</f>
        <v>0</v>
      </c>
      <c r="BF92" s="184">
        <f>'10. Voorraden'!BF30</f>
        <v>0</v>
      </c>
      <c r="BG92" s="184">
        <f>'10. Voorraden'!BG30</f>
        <v>0</v>
      </c>
      <c r="BH92" s="184">
        <f>'10. Voorraden'!BH30</f>
        <v>0</v>
      </c>
      <c r="BI92" s="184">
        <f>'10. Voorraden'!BI30</f>
        <v>0</v>
      </c>
      <c r="BJ92" s="184">
        <f>'10. Voorraden'!BJ30</f>
        <v>0</v>
      </c>
      <c r="BK92" s="184">
        <f>'10. Voorraden'!BK30</f>
        <v>0</v>
      </c>
      <c r="BL92" s="184">
        <f>'10. Voorraden'!BL30</f>
        <v>0</v>
      </c>
      <c r="BM92" s="184">
        <f>'10. Voorraden'!BM30</f>
        <v>0</v>
      </c>
      <c r="BN92" s="184">
        <f>'10. Voorraden'!BN30</f>
        <v>0</v>
      </c>
      <c r="BO92" s="184">
        <f>'10. Voorraden'!BO30</f>
        <v>0</v>
      </c>
      <c r="BP92" s="193">
        <f t="shared" si="205"/>
        <v>0</v>
      </c>
    </row>
    <row r="93" spans="2:68" ht="15" customHeight="1" x14ac:dyDescent="0.25">
      <c r="B93" s="256" t="str">
        <f>Basisgegevens!$A$26</f>
        <v>(-)</v>
      </c>
      <c r="C93" s="229">
        <f>Basisgegevens!$B$59</f>
        <v>0.21</v>
      </c>
      <c r="D93" s="184">
        <f>'10. Voorraden'!D37</f>
        <v>0</v>
      </c>
      <c r="E93" s="184">
        <f>'10. Voorraden'!E37</f>
        <v>0</v>
      </c>
      <c r="F93" s="184">
        <f>'10. Voorraden'!F37</f>
        <v>0</v>
      </c>
      <c r="G93" s="184">
        <f>'10. Voorraden'!G37</f>
        <v>0</v>
      </c>
      <c r="H93" s="184">
        <f>'10. Voorraden'!H37</f>
        <v>0</v>
      </c>
      <c r="I93" s="184">
        <f>'10. Voorraden'!I37</f>
        <v>0</v>
      </c>
      <c r="J93" s="184">
        <f>'10. Voorraden'!J37</f>
        <v>0</v>
      </c>
      <c r="K93" s="184">
        <f>'10. Voorraden'!K37</f>
        <v>0</v>
      </c>
      <c r="L93" s="184">
        <f>'10. Voorraden'!L37</f>
        <v>0</v>
      </c>
      <c r="M93" s="184">
        <f>'10. Voorraden'!M37</f>
        <v>0</v>
      </c>
      <c r="N93" s="184">
        <f>'10. Voorraden'!N37</f>
        <v>0</v>
      </c>
      <c r="O93" s="184">
        <f>'10. Voorraden'!O37</f>
        <v>0</v>
      </c>
      <c r="P93" s="193">
        <f t="shared" si="197"/>
        <v>0</v>
      </c>
      <c r="Q93" s="184">
        <f>'10. Voorraden'!Q37</f>
        <v>0</v>
      </c>
      <c r="R93" s="184">
        <f>'10. Voorraden'!R37</f>
        <v>0</v>
      </c>
      <c r="S93" s="184">
        <f>'10. Voorraden'!S37</f>
        <v>0</v>
      </c>
      <c r="T93" s="184">
        <f>'10. Voorraden'!T37</f>
        <v>0</v>
      </c>
      <c r="U93" s="184">
        <f>'10. Voorraden'!U37</f>
        <v>0</v>
      </c>
      <c r="V93" s="184">
        <f>'10. Voorraden'!V37</f>
        <v>0</v>
      </c>
      <c r="W93" s="184">
        <f>'10. Voorraden'!W37</f>
        <v>0</v>
      </c>
      <c r="X93" s="184">
        <f>'10. Voorraden'!X37</f>
        <v>0</v>
      </c>
      <c r="Y93" s="184">
        <f>'10. Voorraden'!Y37</f>
        <v>0</v>
      </c>
      <c r="Z93" s="184">
        <f>'10. Voorraden'!Z37</f>
        <v>0</v>
      </c>
      <c r="AA93" s="184">
        <f>'10. Voorraden'!AA37</f>
        <v>0</v>
      </c>
      <c r="AB93" s="184">
        <f>'10. Voorraden'!AB37</f>
        <v>0</v>
      </c>
      <c r="AC93" s="193">
        <f t="shared" si="199"/>
        <v>0</v>
      </c>
      <c r="AD93" s="184">
        <f>'10. Voorraden'!AD37</f>
        <v>0</v>
      </c>
      <c r="AE93" s="184">
        <f>'10. Voorraden'!AE37</f>
        <v>0</v>
      </c>
      <c r="AF93" s="184">
        <f>'10. Voorraden'!AF37</f>
        <v>0</v>
      </c>
      <c r="AG93" s="184">
        <f>'10. Voorraden'!AG37</f>
        <v>0</v>
      </c>
      <c r="AH93" s="184">
        <f>'10. Voorraden'!AH37</f>
        <v>0</v>
      </c>
      <c r="AI93" s="184">
        <f>'10. Voorraden'!AI37</f>
        <v>0</v>
      </c>
      <c r="AJ93" s="184">
        <f>'10. Voorraden'!AJ37</f>
        <v>0</v>
      </c>
      <c r="AK93" s="184">
        <f>'10. Voorraden'!AK37</f>
        <v>0</v>
      </c>
      <c r="AL93" s="184">
        <f>'10. Voorraden'!AL37</f>
        <v>0</v>
      </c>
      <c r="AM93" s="184">
        <f>'10. Voorraden'!AM37</f>
        <v>0</v>
      </c>
      <c r="AN93" s="184">
        <f>'10. Voorraden'!AN37</f>
        <v>0</v>
      </c>
      <c r="AO93" s="184">
        <f>'10. Voorraden'!AO37</f>
        <v>0</v>
      </c>
      <c r="AP93" s="193">
        <f t="shared" si="201"/>
        <v>0</v>
      </c>
      <c r="AQ93" s="184">
        <f>'10. Voorraden'!AQ37</f>
        <v>0</v>
      </c>
      <c r="AR93" s="184">
        <f>'10. Voorraden'!AR37</f>
        <v>0</v>
      </c>
      <c r="AS93" s="184">
        <f>'10. Voorraden'!AS37</f>
        <v>0</v>
      </c>
      <c r="AT93" s="184">
        <f>'10. Voorraden'!AT37</f>
        <v>0</v>
      </c>
      <c r="AU93" s="184">
        <f>'10. Voorraden'!AU37</f>
        <v>0</v>
      </c>
      <c r="AV93" s="184">
        <f>'10. Voorraden'!AV37</f>
        <v>0</v>
      </c>
      <c r="AW93" s="184">
        <f>'10. Voorraden'!AW37</f>
        <v>0</v>
      </c>
      <c r="AX93" s="184">
        <f>'10. Voorraden'!AX37</f>
        <v>0</v>
      </c>
      <c r="AY93" s="184">
        <f>'10. Voorraden'!AY37</f>
        <v>0</v>
      </c>
      <c r="AZ93" s="184">
        <f>'10. Voorraden'!AZ37</f>
        <v>0</v>
      </c>
      <c r="BA93" s="184">
        <f>'10. Voorraden'!BA37</f>
        <v>0</v>
      </c>
      <c r="BB93" s="184">
        <f>'10. Voorraden'!BB37</f>
        <v>0</v>
      </c>
      <c r="BC93" s="193">
        <f t="shared" si="203"/>
        <v>0</v>
      </c>
      <c r="BD93" s="184">
        <f>'10. Voorraden'!BD37</f>
        <v>0</v>
      </c>
      <c r="BE93" s="184">
        <f>'10. Voorraden'!BE37</f>
        <v>0</v>
      </c>
      <c r="BF93" s="184">
        <f>'10. Voorraden'!BF37</f>
        <v>0</v>
      </c>
      <c r="BG93" s="184">
        <f>'10. Voorraden'!BG37</f>
        <v>0</v>
      </c>
      <c r="BH93" s="184">
        <f>'10. Voorraden'!BH37</f>
        <v>0</v>
      </c>
      <c r="BI93" s="184">
        <f>'10. Voorraden'!BI37</f>
        <v>0</v>
      </c>
      <c r="BJ93" s="184">
        <f>'10. Voorraden'!BJ37</f>
        <v>0</v>
      </c>
      <c r="BK93" s="184">
        <f>'10. Voorraden'!BK37</f>
        <v>0</v>
      </c>
      <c r="BL93" s="184">
        <f>'10. Voorraden'!BL37</f>
        <v>0</v>
      </c>
      <c r="BM93" s="184">
        <f>'10. Voorraden'!BM37</f>
        <v>0</v>
      </c>
      <c r="BN93" s="184">
        <f>'10. Voorraden'!BN37</f>
        <v>0</v>
      </c>
      <c r="BO93" s="184">
        <f>'10. Voorraden'!BO37</f>
        <v>0</v>
      </c>
      <c r="BP93" s="193">
        <f t="shared" si="205"/>
        <v>0</v>
      </c>
    </row>
    <row r="94" spans="2:68" ht="15" customHeight="1" x14ac:dyDescent="0.25">
      <c r="B94" s="256" t="str">
        <f>Basisgegevens!$A$27</f>
        <v>(-)</v>
      </c>
      <c r="C94" s="229">
        <f>Basisgegevens!$B$60</f>
        <v>0.21</v>
      </c>
      <c r="D94" s="184">
        <f>'10. Voorraden'!D44</f>
        <v>0</v>
      </c>
      <c r="E94" s="184">
        <f>'10. Voorraden'!E44</f>
        <v>0</v>
      </c>
      <c r="F94" s="184">
        <f>'10. Voorraden'!F44</f>
        <v>0</v>
      </c>
      <c r="G94" s="184">
        <f>'10. Voorraden'!G44</f>
        <v>0</v>
      </c>
      <c r="H94" s="184">
        <f>'10. Voorraden'!H44</f>
        <v>0</v>
      </c>
      <c r="I94" s="184">
        <f>'10. Voorraden'!I44</f>
        <v>0</v>
      </c>
      <c r="J94" s="184">
        <f>'10. Voorraden'!J44</f>
        <v>0</v>
      </c>
      <c r="K94" s="184">
        <f>'10. Voorraden'!K44</f>
        <v>0</v>
      </c>
      <c r="L94" s="184">
        <f>'10. Voorraden'!L44</f>
        <v>0</v>
      </c>
      <c r="M94" s="184">
        <f>'10. Voorraden'!M44</f>
        <v>0</v>
      </c>
      <c r="N94" s="184">
        <f>'10. Voorraden'!N44</f>
        <v>0</v>
      </c>
      <c r="O94" s="184">
        <f>'10. Voorraden'!O44</f>
        <v>0</v>
      </c>
      <c r="P94" s="193">
        <f t="shared" si="197"/>
        <v>0</v>
      </c>
      <c r="Q94" s="184">
        <f>'10. Voorraden'!Q44</f>
        <v>0</v>
      </c>
      <c r="R94" s="184">
        <f>'10. Voorraden'!R44</f>
        <v>0</v>
      </c>
      <c r="S94" s="184">
        <f>'10. Voorraden'!S44</f>
        <v>0</v>
      </c>
      <c r="T94" s="184">
        <f>'10. Voorraden'!T44</f>
        <v>0</v>
      </c>
      <c r="U94" s="184">
        <f>'10. Voorraden'!U44</f>
        <v>0</v>
      </c>
      <c r="V94" s="184">
        <f>'10. Voorraden'!V44</f>
        <v>0</v>
      </c>
      <c r="W94" s="184">
        <f>'10. Voorraden'!W44</f>
        <v>0</v>
      </c>
      <c r="X94" s="184">
        <f>'10. Voorraden'!X44</f>
        <v>0</v>
      </c>
      <c r="Y94" s="184">
        <f>'10. Voorraden'!Y44</f>
        <v>0</v>
      </c>
      <c r="Z94" s="184">
        <f>'10. Voorraden'!Z44</f>
        <v>0</v>
      </c>
      <c r="AA94" s="184">
        <f>'10. Voorraden'!AA44</f>
        <v>0</v>
      </c>
      <c r="AB94" s="184">
        <f>'10. Voorraden'!AB44</f>
        <v>0</v>
      </c>
      <c r="AC94" s="193">
        <f t="shared" si="199"/>
        <v>0</v>
      </c>
      <c r="AD94" s="184">
        <f>'10. Voorraden'!AD44</f>
        <v>0</v>
      </c>
      <c r="AE94" s="184">
        <f>'10. Voorraden'!AE44</f>
        <v>0</v>
      </c>
      <c r="AF94" s="184">
        <f>'10. Voorraden'!AF44</f>
        <v>0</v>
      </c>
      <c r="AG94" s="184">
        <f>'10. Voorraden'!AG44</f>
        <v>0</v>
      </c>
      <c r="AH94" s="184">
        <f>'10. Voorraden'!AH44</f>
        <v>0</v>
      </c>
      <c r="AI94" s="184">
        <f>'10. Voorraden'!AI44</f>
        <v>0</v>
      </c>
      <c r="AJ94" s="184">
        <f>'10. Voorraden'!AJ44</f>
        <v>0</v>
      </c>
      <c r="AK94" s="184">
        <f>'10. Voorraden'!AK44</f>
        <v>0</v>
      </c>
      <c r="AL94" s="184">
        <f>'10. Voorraden'!AL44</f>
        <v>0</v>
      </c>
      <c r="AM94" s="184">
        <f>'10. Voorraden'!AM44</f>
        <v>0</v>
      </c>
      <c r="AN94" s="184">
        <f>'10. Voorraden'!AN44</f>
        <v>0</v>
      </c>
      <c r="AO94" s="184">
        <f>'10. Voorraden'!AO44</f>
        <v>0</v>
      </c>
      <c r="AP94" s="193">
        <f t="shared" si="201"/>
        <v>0</v>
      </c>
      <c r="AQ94" s="184">
        <f>'10. Voorraden'!AQ44</f>
        <v>0</v>
      </c>
      <c r="AR94" s="184">
        <f>'10. Voorraden'!AR44</f>
        <v>0</v>
      </c>
      <c r="AS94" s="184">
        <f>'10. Voorraden'!AS44</f>
        <v>0</v>
      </c>
      <c r="AT94" s="184">
        <f>'10. Voorraden'!AT44</f>
        <v>0</v>
      </c>
      <c r="AU94" s="184">
        <f>'10. Voorraden'!AU44</f>
        <v>0</v>
      </c>
      <c r="AV94" s="184">
        <f>'10. Voorraden'!AV44</f>
        <v>0</v>
      </c>
      <c r="AW94" s="184">
        <f>'10. Voorraden'!AW44</f>
        <v>0</v>
      </c>
      <c r="AX94" s="184">
        <f>'10. Voorraden'!AX44</f>
        <v>0</v>
      </c>
      <c r="AY94" s="184">
        <f>'10. Voorraden'!AY44</f>
        <v>0</v>
      </c>
      <c r="AZ94" s="184">
        <f>'10. Voorraden'!AZ44</f>
        <v>0</v>
      </c>
      <c r="BA94" s="184">
        <f>'10. Voorraden'!BA44</f>
        <v>0</v>
      </c>
      <c r="BB94" s="184">
        <f>'10. Voorraden'!BB44</f>
        <v>0</v>
      </c>
      <c r="BC94" s="193">
        <f t="shared" si="203"/>
        <v>0</v>
      </c>
      <c r="BD94" s="184">
        <f>'10. Voorraden'!BD44</f>
        <v>0</v>
      </c>
      <c r="BE94" s="184">
        <f>'10. Voorraden'!BE44</f>
        <v>0</v>
      </c>
      <c r="BF94" s="184">
        <f>'10. Voorraden'!BF44</f>
        <v>0</v>
      </c>
      <c r="BG94" s="184">
        <f>'10. Voorraden'!BG44</f>
        <v>0</v>
      </c>
      <c r="BH94" s="184">
        <f>'10. Voorraden'!BH44</f>
        <v>0</v>
      </c>
      <c r="BI94" s="184">
        <f>'10. Voorraden'!BI44</f>
        <v>0</v>
      </c>
      <c r="BJ94" s="184">
        <f>'10. Voorraden'!BJ44</f>
        <v>0</v>
      </c>
      <c r="BK94" s="184">
        <f>'10. Voorraden'!BK44</f>
        <v>0</v>
      </c>
      <c r="BL94" s="184">
        <f>'10. Voorraden'!BL44</f>
        <v>0</v>
      </c>
      <c r="BM94" s="184">
        <f>'10. Voorraden'!BM44</f>
        <v>0</v>
      </c>
      <c r="BN94" s="184">
        <f>'10. Voorraden'!BN44</f>
        <v>0</v>
      </c>
      <c r="BO94" s="184">
        <f>'10. Voorraden'!BO44</f>
        <v>0</v>
      </c>
      <c r="BP94" s="193">
        <f t="shared" si="205"/>
        <v>0</v>
      </c>
    </row>
    <row r="95" spans="2:68" ht="15" customHeight="1" x14ac:dyDescent="0.25">
      <c r="B95" s="256" t="str">
        <f>Basisgegevens!$A$28</f>
        <v>(-)</v>
      </c>
      <c r="C95" s="229">
        <f>Basisgegevens!$B$61</f>
        <v>0.21</v>
      </c>
      <c r="D95" s="184">
        <f>'10. Voorraden'!D51</f>
        <v>0</v>
      </c>
      <c r="E95" s="184">
        <f>'10. Voorraden'!E51</f>
        <v>0</v>
      </c>
      <c r="F95" s="184">
        <f>'10. Voorraden'!F51</f>
        <v>0</v>
      </c>
      <c r="G95" s="184">
        <f>'10. Voorraden'!G51</f>
        <v>0</v>
      </c>
      <c r="H95" s="184">
        <f>'10. Voorraden'!H51</f>
        <v>0</v>
      </c>
      <c r="I95" s="184">
        <f>'10. Voorraden'!I51</f>
        <v>0</v>
      </c>
      <c r="J95" s="184">
        <f>'10. Voorraden'!J51</f>
        <v>0</v>
      </c>
      <c r="K95" s="184">
        <f>'10. Voorraden'!K51</f>
        <v>0</v>
      </c>
      <c r="L95" s="184">
        <f>'10. Voorraden'!L51</f>
        <v>0</v>
      </c>
      <c r="M95" s="184">
        <f>'10. Voorraden'!M51</f>
        <v>0</v>
      </c>
      <c r="N95" s="184">
        <f>'10. Voorraden'!N51</f>
        <v>0</v>
      </c>
      <c r="O95" s="184">
        <f>'10. Voorraden'!O51</f>
        <v>0</v>
      </c>
      <c r="P95" s="193">
        <f t="shared" si="197"/>
        <v>0</v>
      </c>
      <c r="Q95" s="184">
        <f>'10. Voorraden'!Q51</f>
        <v>0</v>
      </c>
      <c r="R95" s="184">
        <f>'10. Voorraden'!R51</f>
        <v>0</v>
      </c>
      <c r="S95" s="184">
        <f>'10. Voorraden'!S51</f>
        <v>0</v>
      </c>
      <c r="T95" s="184">
        <f>'10. Voorraden'!T51</f>
        <v>0</v>
      </c>
      <c r="U95" s="184">
        <f>'10. Voorraden'!U51</f>
        <v>0</v>
      </c>
      <c r="V95" s="184">
        <f>'10. Voorraden'!V51</f>
        <v>0</v>
      </c>
      <c r="W95" s="184">
        <f>'10. Voorraden'!W51</f>
        <v>0</v>
      </c>
      <c r="X95" s="184">
        <f>'10. Voorraden'!X51</f>
        <v>0</v>
      </c>
      <c r="Y95" s="184">
        <f>'10. Voorraden'!Y51</f>
        <v>0</v>
      </c>
      <c r="Z95" s="184">
        <f>'10. Voorraden'!Z51</f>
        <v>0</v>
      </c>
      <c r="AA95" s="184">
        <f>'10. Voorraden'!AA51</f>
        <v>0</v>
      </c>
      <c r="AB95" s="184">
        <f>'10. Voorraden'!AB51</f>
        <v>0</v>
      </c>
      <c r="AC95" s="193">
        <f t="shared" si="199"/>
        <v>0</v>
      </c>
      <c r="AD95" s="184">
        <f>'10. Voorraden'!AD51</f>
        <v>0</v>
      </c>
      <c r="AE95" s="184">
        <f>'10. Voorraden'!AE51</f>
        <v>0</v>
      </c>
      <c r="AF95" s="184">
        <f>'10. Voorraden'!AF51</f>
        <v>0</v>
      </c>
      <c r="AG95" s="184">
        <f>'10. Voorraden'!AG51</f>
        <v>0</v>
      </c>
      <c r="AH95" s="184">
        <f>'10. Voorraden'!AH51</f>
        <v>0</v>
      </c>
      <c r="AI95" s="184">
        <f>'10. Voorraden'!AI51</f>
        <v>0</v>
      </c>
      <c r="AJ95" s="184">
        <f>'10. Voorraden'!AJ51</f>
        <v>0</v>
      </c>
      <c r="AK95" s="184">
        <f>'10. Voorraden'!AK51</f>
        <v>0</v>
      </c>
      <c r="AL95" s="184">
        <f>'10. Voorraden'!AL51</f>
        <v>0</v>
      </c>
      <c r="AM95" s="184">
        <f>'10. Voorraden'!AM51</f>
        <v>0</v>
      </c>
      <c r="AN95" s="184">
        <f>'10. Voorraden'!AN51</f>
        <v>0</v>
      </c>
      <c r="AO95" s="184">
        <f>'10. Voorraden'!AO51</f>
        <v>0</v>
      </c>
      <c r="AP95" s="193">
        <f t="shared" si="201"/>
        <v>0</v>
      </c>
      <c r="AQ95" s="184">
        <f>'10. Voorraden'!AQ51</f>
        <v>0</v>
      </c>
      <c r="AR95" s="184">
        <f>'10. Voorraden'!AR51</f>
        <v>0</v>
      </c>
      <c r="AS95" s="184">
        <f>'10. Voorraden'!AS51</f>
        <v>0</v>
      </c>
      <c r="AT95" s="184">
        <f>'10. Voorraden'!AT51</f>
        <v>0</v>
      </c>
      <c r="AU95" s="184">
        <f>'10. Voorraden'!AU51</f>
        <v>0</v>
      </c>
      <c r="AV95" s="184">
        <f>'10. Voorraden'!AV51</f>
        <v>0</v>
      </c>
      <c r="AW95" s="184">
        <f>'10. Voorraden'!AW51</f>
        <v>0</v>
      </c>
      <c r="AX95" s="184">
        <f>'10. Voorraden'!AX51</f>
        <v>0</v>
      </c>
      <c r="AY95" s="184">
        <f>'10. Voorraden'!AY51</f>
        <v>0</v>
      </c>
      <c r="AZ95" s="184">
        <f>'10. Voorraden'!AZ51</f>
        <v>0</v>
      </c>
      <c r="BA95" s="184">
        <f>'10. Voorraden'!BA51</f>
        <v>0</v>
      </c>
      <c r="BB95" s="184">
        <f>'10. Voorraden'!BB51</f>
        <v>0</v>
      </c>
      <c r="BC95" s="193">
        <f t="shared" si="203"/>
        <v>0</v>
      </c>
      <c r="BD95" s="184">
        <f>'10. Voorraden'!BD51</f>
        <v>0</v>
      </c>
      <c r="BE95" s="184">
        <f>'10. Voorraden'!BE51</f>
        <v>0</v>
      </c>
      <c r="BF95" s="184">
        <f>'10. Voorraden'!BF51</f>
        <v>0</v>
      </c>
      <c r="BG95" s="184">
        <f>'10. Voorraden'!BG51</f>
        <v>0</v>
      </c>
      <c r="BH95" s="184">
        <f>'10. Voorraden'!BH51</f>
        <v>0</v>
      </c>
      <c r="BI95" s="184">
        <f>'10. Voorraden'!BI51</f>
        <v>0</v>
      </c>
      <c r="BJ95" s="184">
        <f>'10. Voorraden'!BJ51</f>
        <v>0</v>
      </c>
      <c r="BK95" s="184">
        <f>'10. Voorraden'!BK51</f>
        <v>0</v>
      </c>
      <c r="BL95" s="184">
        <f>'10. Voorraden'!BL51</f>
        <v>0</v>
      </c>
      <c r="BM95" s="184">
        <f>'10. Voorraden'!BM51</f>
        <v>0</v>
      </c>
      <c r="BN95" s="184">
        <f>'10. Voorraden'!BN51</f>
        <v>0</v>
      </c>
      <c r="BO95" s="184">
        <f>'10. Voorraden'!BO51</f>
        <v>0</v>
      </c>
      <c r="BP95" s="193">
        <f t="shared" si="205"/>
        <v>0</v>
      </c>
    </row>
    <row r="96" spans="2:68" ht="15" customHeight="1" x14ac:dyDescent="0.25">
      <c r="B96" s="256" t="str">
        <f>Basisgegevens!$A$29</f>
        <v>(-)</v>
      </c>
      <c r="C96" s="229">
        <f>Basisgegevens!$B$62</f>
        <v>0.21</v>
      </c>
      <c r="D96" s="184">
        <f>'10. Voorraden'!D58</f>
        <v>0</v>
      </c>
      <c r="E96" s="184">
        <f>'10. Voorraden'!E58</f>
        <v>0</v>
      </c>
      <c r="F96" s="184">
        <f>'10. Voorraden'!F58</f>
        <v>0</v>
      </c>
      <c r="G96" s="184">
        <f>'10. Voorraden'!G58</f>
        <v>0</v>
      </c>
      <c r="H96" s="184">
        <f>'10. Voorraden'!H58</f>
        <v>0</v>
      </c>
      <c r="I96" s="184">
        <f>'10. Voorraden'!I58</f>
        <v>0</v>
      </c>
      <c r="J96" s="184">
        <f>'10. Voorraden'!J58</f>
        <v>0</v>
      </c>
      <c r="K96" s="184">
        <f>'10. Voorraden'!K58</f>
        <v>0</v>
      </c>
      <c r="L96" s="184">
        <f>'10. Voorraden'!L58</f>
        <v>0</v>
      </c>
      <c r="M96" s="184">
        <f>'10. Voorraden'!M58</f>
        <v>0</v>
      </c>
      <c r="N96" s="184">
        <f>'10. Voorraden'!N58</f>
        <v>0</v>
      </c>
      <c r="O96" s="184">
        <f>'10. Voorraden'!O58</f>
        <v>0</v>
      </c>
      <c r="P96" s="193">
        <f t="shared" si="197"/>
        <v>0</v>
      </c>
      <c r="Q96" s="184">
        <f>'10. Voorraden'!Q58</f>
        <v>0</v>
      </c>
      <c r="R96" s="184">
        <f>'10. Voorraden'!R58</f>
        <v>0</v>
      </c>
      <c r="S96" s="184">
        <f>'10. Voorraden'!S58</f>
        <v>0</v>
      </c>
      <c r="T96" s="184">
        <f>'10. Voorraden'!T58</f>
        <v>0</v>
      </c>
      <c r="U96" s="184">
        <f>'10. Voorraden'!U58</f>
        <v>0</v>
      </c>
      <c r="V96" s="184">
        <f>'10. Voorraden'!V58</f>
        <v>0</v>
      </c>
      <c r="W96" s="184">
        <f>'10. Voorraden'!W58</f>
        <v>0</v>
      </c>
      <c r="X96" s="184">
        <f>'10. Voorraden'!X58</f>
        <v>0</v>
      </c>
      <c r="Y96" s="184">
        <f>'10. Voorraden'!Y58</f>
        <v>0</v>
      </c>
      <c r="Z96" s="184">
        <f>'10. Voorraden'!Z58</f>
        <v>0</v>
      </c>
      <c r="AA96" s="184">
        <f>'10. Voorraden'!AA58</f>
        <v>0</v>
      </c>
      <c r="AB96" s="184">
        <f>'10. Voorraden'!AB58</f>
        <v>0</v>
      </c>
      <c r="AC96" s="193">
        <f t="shared" si="199"/>
        <v>0</v>
      </c>
      <c r="AD96" s="184">
        <f>'10. Voorraden'!AD58</f>
        <v>0</v>
      </c>
      <c r="AE96" s="184">
        <f>'10. Voorraden'!AE58</f>
        <v>0</v>
      </c>
      <c r="AF96" s="184">
        <f>'10. Voorraden'!AF58</f>
        <v>0</v>
      </c>
      <c r="AG96" s="184">
        <f>'10. Voorraden'!AG58</f>
        <v>0</v>
      </c>
      <c r="AH96" s="184">
        <f>'10. Voorraden'!AH58</f>
        <v>0</v>
      </c>
      <c r="AI96" s="184">
        <f>'10. Voorraden'!AI58</f>
        <v>0</v>
      </c>
      <c r="AJ96" s="184">
        <f>'10. Voorraden'!AJ58</f>
        <v>0</v>
      </c>
      <c r="AK96" s="184">
        <f>'10. Voorraden'!AK58</f>
        <v>0</v>
      </c>
      <c r="AL96" s="184">
        <f>'10. Voorraden'!AL58</f>
        <v>0</v>
      </c>
      <c r="AM96" s="184">
        <f>'10. Voorraden'!AM58</f>
        <v>0</v>
      </c>
      <c r="AN96" s="184">
        <f>'10. Voorraden'!AN58</f>
        <v>0</v>
      </c>
      <c r="AO96" s="184">
        <f>'10. Voorraden'!AO58</f>
        <v>0</v>
      </c>
      <c r="AP96" s="193">
        <f t="shared" si="201"/>
        <v>0</v>
      </c>
      <c r="AQ96" s="184">
        <f>'10. Voorraden'!AQ58</f>
        <v>0</v>
      </c>
      <c r="AR96" s="184">
        <f>'10. Voorraden'!AR58</f>
        <v>0</v>
      </c>
      <c r="AS96" s="184">
        <f>'10. Voorraden'!AS58</f>
        <v>0</v>
      </c>
      <c r="AT96" s="184">
        <f>'10. Voorraden'!AT58</f>
        <v>0</v>
      </c>
      <c r="AU96" s="184">
        <f>'10. Voorraden'!AU58</f>
        <v>0</v>
      </c>
      <c r="AV96" s="184">
        <f>'10. Voorraden'!AV58</f>
        <v>0</v>
      </c>
      <c r="AW96" s="184">
        <f>'10. Voorraden'!AW58</f>
        <v>0</v>
      </c>
      <c r="AX96" s="184">
        <f>'10. Voorraden'!AX58</f>
        <v>0</v>
      </c>
      <c r="AY96" s="184">
        <f>'10. Voorraden'!AY58</f>
        <v>0</v>
      </c>
      <c r="AZ96" s="184">
        <f>'10. Voorraden'!AZ58</f>
        <v>0</v>
      </c>
      <c r="BA96" s="184">
        <f>'10. Voorraden'!BA58</f>
        <v>0</v>
      </c>
      <c r="BB96" s="184">
        <f>'10. Voorraden'!BB58</f>
        <v>0</v>
      </c>
      <c r="BC96" s="193">
        <f t="shared" si="203"/>
        <v>0</v>
      </c>
      <c r="BD96" s="184">
        <f>'10. Voorraden'!BD58</f>
        <v>0</v>
      </c>
      <c r="BE96" s="184">
        <f>'10. Voorraden'!BE58</f>
        <v>0</v>
      </c>
      <c r="BF96" s="184">
        <f>'10. Voorraden'!BF58</f>
        <v>0</v>
      </c>
      <c r="BG96" s="184">
        <f>'10. Voorraden'!BG58</f>
        <v>0</v>
      </c>
      <c r="BH96" s="184">
        <f>'10. Voorraden'!BH58</f>
        <v>0</v>
      </c>
      <c r="BI96" s="184">
        <f>'10. Voorraden'!BI58</f>
        <v>0</v>
      </c>
      <c r="BJ96" s="184">
        <f>'10. Voorraden'!BJ58</f>
        <v>0</v>
      </c>
      <c r="BK96" s="184">
        <f>'10. Voorraden'!BK58</f>
        <v>0</v>
      </c>
      <c r="BL96" s="184">
        <f>'10. Voorraden'!BL58</f>
        <v>0</v>
      </c>
      <c r="BM96" s="184">
        <f>'10. Voorraden'!BM58</f>
        <v>0</v>
      </c>
      <c r="BN96" s="184">
        <f>'10. Voorraden'!BN58</f>
        <v>0</v>
      </c>
      <c r="BO96" s="184">
        <f>'10. Voorraden'!BO58</f>
        <v>0</v>
      </c>
      <c r="BP96" s="193">
        <f t="shared" si="205"/>
        <v>0</v>
      </c>
    </row>
    <row r="98" spans="1:68" s="45" customFormat="1" ht="15" customHeight="1" x14ac:dyDescent="0.25">
      <c r="B98" s="200" t="s">
        <v>155</v>
      </c>
      <c r="D98" s="193">
        <f>SUM(D99:D104)</f>
        <v>0</v>
      </c>
      <c r="E98" s="193">
        <f t="shared" ref="E98:O98" si="242">SUM(E99:E104)</f>
        <v>0</v>
      </c>
      <c r="F98" s="193">
        <f t="shared" si="242"/>
        <v>0</v>
      </c>
      <c r="G98" s="193">
        <f t="shared" si="242"/>
        <v>0</v>
      </c>
      <c r="H98" s="193">
        <f t="shared" si="242"/>
        <v>0</v>
      </c>
      <c r="I98" s="193">
        <f t="shared" si="242"/>
        <v>0</v>
      </c>
      <c r="J98" s="193">
        <f t="shared" si="242"/>
        <v>0</v>
      </c>
      <c r="K98" s="193">
        <f t="shared" si="242"/>
        <v>0</v>
      </c>
      <c r="L98" s="193">
        <f t="shared" si="242"/>
        <v>0</v>
      </c>
      <c r="M98" s="193">
        <f t="shared" si="242"/>
        <v>0</v>
      </c>
      <c r="N98" s="193">
        <f t="shared" si="242"/>
        <v>0</v>
      </c>
      <c r="O98" s="193">
        <f t="shared" si="242"/>
        <v>0</v>
      </c>
      <c r="P98" s="193">
        <f t="shared" si="197"/>
        <v>0</v>
      </c>
      <c r="Q98" s="193">
        <f t="shared" ref="Q98:AB98" si="243">SUM(Q99:Q104)</f>
        <v>0</v>
      </c>
      <c r="R98" s="193">
        <f t="shared" si="243"/>
        <v>0</v>
      </c>
      <c r="S98" s="193">
        <f t="shared" si="243"/>
        <v>0</v>
      </c>
      <c r="T98" s="193">
        <f t="shared" si="243"/>
        <v>0</v>
      </c>
      <c r="U98" s="193">
        <f t="shared" si="243"/>
        <v>0</v>
      </c>
      <c r="V98" s="193">
        <f t="shared" si="243"/>
        <v>0</v>
      </c>
      <c r="W98" s="193">
        <f t="shared" si="243"/>
        <v>0</v>
      </c>
      <c r="X98" s="193">
        <f t="shared" si="243"/>
        <v>0</v>
      </c>
      <c r="Y98" s="193">
        <f t="shared" si="243"/>
        <v>0</v>
      </c>
      <c r="Z98" s="193">
        <f t="shared" si="243"/>
        <v>0</v>
      </c>
      <c r="AA98" s="193">
        <f t="shared" si="243"/>
        <v>0</v>
      </c>
      <c r="AB98" s="193">
        <f t="shared" si="243"/>
        <v>0</v>
      </c>
      <c r="AC98" s="193">
        <f t="shared" si="199"/>
        <v>0</v>
      </c>
      <c r="AD98" s="193">
        <f t="shared" ref="AD98:AO98" si="244">SUM(AD99:AD104)</f>
        <v>0</v>
      </c>
      <c r="AE98" s="193">
        <f t="shared" si="244"/>
        <v>0</v>
      </c>
      <c r="AF98" s="193">
        <f t="shared" si="244"/>
        <v>0</v>
      </c>
      <c r="AG98" s="193">
        <f t="shared" si="244"/>
        <v>0</v>
      </c>
      <c r="AH98" s="193">
        <f t="shared" si="244"/>
        <v>0</v>
      </c>
      <c r="AI98" s="193">
        <f t="shared" si="244"/>
        <v>0</v>
      </c>
      <c r="AJ98" s="193">
        <f t="shared" si="244"/>
        <v>0</v>
      </c>
      <c r="AK98" s="193">
        <f t="shared" si="244"/>
        <v>0</v>
      </c>
      <c r="AL98" s="193">
        <f t="shared" si="244"/>
        <v>0</v>
      </c>
      <c r="AM98" s="193">
        <f t="shared" si="244"/>
        <v>0</v>
      </c>
      <c r="AN98" s="193">
        <f t="shared" si="244"/>
        <v>0</v>
      </c>
      <c r="AO98" s="193">
        <f t="shared" si="244"/>
        <v>0</v>
      </c>
      <c r="AP98" s="193">
        <f t="shared" si="201"/>
        <v>0</v>
      </c>
      <c r="AQ98" s="193">
        <f t="shared" ref="AQ98:BB98" si="245">SUM(AQ99:AQ104)</f>
        <v>0</v>
      </c>
      <c r="AR98" s="193">
        <f t="shared" si="245"/>
        <v>0</v>
      </c>
      <c r="AS98" s="193">
        <f t="shared" si="245"/>
        <v>0</v>
      </c>
      <c r="AT98" s="193">
        <f t="shared" si="245"/>
        <v>0</v>
      </c>
      <c r="AU98" s="193">
        <f t="shared" si="245"/>
        <v>0</v>
      </c>
      <c r="AV98" s="193">
        <f t="shared" si="245"/>
        <v>0</v>
      </c>
      <c r="AW98" s="193">
        <f t="shared" si="245"/>
        <v>0</v>
      </c>
      <c r="AX98" s="193">
        <f t="shared" si="245"/>
        <v>0</v>
      </c>
      <c r="AY98" s="193">
        <f t="shared" si="245"/>
        <v>0</v>
      </c>
      <c r="AZ98" s="193">
        <f t="shared" si="245"/>
        <v>0</v>
      </c>
      <c r="BA98" s="193">
        <f t="shared" si="245"/>
        <v>0</v>
      </c>
      <c r="BB98" s="193">
        <f t="shared" si="245"/>
        <v>0</v>
      </c>
      <c r="BC98" s="193">
        <f t="shared" si="203"/>
        <v>0</v>
      </c>
      <c r="BD98" s="193">
        <f t="shared" ref="BD98:BO98" si="246">SUM(BD99:BD104)</f>
        <v>0</v>
      </c>
      <c r="BE98" s="193">
        <f t="shared" si="246"/>
        <v>0</v>
      </c>
      <c r="BF98" s="193">
        <f t="shared" si="246"/>
        <v>0</v>
      </c>
      <c r="BG98" s="193">
        <f t="shared" si="246"/>
        <v>0</v>
      </c>
      <c r="BH98" s="193">
        <f t="shared" si="246"/>
        <v>0</v>
      </c>
      <c r="BI98" s="193">
        <f t="shared" si="246"/>
        <v>0</v>
      </c>
      <c r="BJ98" s="193">
        <f t="shared" si="246"/>
        <v>0</v>
      </c>
      <c r="BK98" s="193">
        <f t="shared" si="246"/>
        <v>0</v>
      </c>
      <c r="BL98" s="193">
        <f t="shared" si="246"/>
        <v>0</v>
      </c>
      <c r="BM98" s="193">
        <f t="shared" si="246"/>
        <v>0</v>
      </c>
      <c r="BN98" s="193">
        <f t="shared" si="246"/>
        <v>0</v>
      </c>
      <c r="BO98" s="193">
        <f t="shared" si="246"/>
        <v>0</v>
      </c>
      <c r="BP98" s="193">
        <f t="shared" si="205"/>
        <v>0</v>
      </c>
    </row>
    <row r="99" spans="1:68" s="127" customFormat="1" ht="15" customHeight="1" x14ac:dyDescent="0.25">
      <c r="B99" s="256" t="str">
        <f>Basisgegevens!$A$24</f>
        <v>(-)</v>
      </c>
      <c r="C99" s="16"/>
      <c r="D99" s="184">
        <f t="shared" ref="D99:D104" si="247">+D91*(1+$C91)</f>
        <v>0</v>
      </c>
      <c r="E99" s="184">
        <f t="shared" ref="E99:O99" si="248">+E91*(1+$C91)</f>
        <v>0</v>
      </c>
      <c r="F99" s="184">
        <f t="shared" si="248"/>
        <v>0</v>
      </c>
      <c r="G99" s="184">
        <f t="shared" si="248"/>
        <v>0</v>
      </c>
      <c r="H99" s="184">
        <f t="shared" si="248"/>
        <v>0</v>
      </c>
      <c r="I99" s="184">
        <f t="shared" si="248"/>
        <v>0</v>
      </c>
      <c r="J99" s="184">
        <f t="shared" si="248"/>
        <v>0</v>
      </c>
      <c r="K99" s="184">
        <f t="shared" si="248"/>
        <v>0</v>
      </c>
      <c r="L99" s="184">
        <f t="shared" si="248"/>
        <v>0</v>
      </c>
      <c r="M99" s="184">
        <f t="shared" si="248"/>
        <v>0</v>
      </c>
      <c r="N99" s="184">
        <f t="shared" si="248"/>
        <v>0</v>
      </c>
      <c r="O99" s="184">
        <f t="shared" si="248"/>
        <v>0</v>
      </c>
      <c r="P99" s="193">
        <f t="shared" si="197"/>
        <v>0</v>
      </c>
      <c r="Q99" s="184">
        <f t="shared" ref="Q99:AB99" si="249">+Q91*(1+$C91)</f>
        <v>0</v>
      </c>
      <c r="R99" s="184">
        <f t="shared" si="249"/>
        <v>0</v>
      </c>
      <c r="S99" s="184">
        <f t="shared" si="249"/>
        <v>0</v>
      </c>
      <c r="T99" s="184">
        <f t="shared" si="249"/>
        <v>0</v>
      </c>
      <c r="U99" s="184">
        <f t="shared" si="249"/>
        <v>0</v>
      </c>
      <c r="V99" s="184">
        <f t="shared" si="249"/>
        <v>0</v>
      </c>
      <c r="W99" s="184">
        <f t="shared" si="249"/>
        <v>0</v>
      </c>
      <c r="X99" s="184">
        <f t="shared" si="249"/>
        <v>0</v>
      </c>
      <c r="Y99" s="184">
        <f t="shared" si="249"/>
        <v>0</v>
      </c>
      <c r="Z99" s="184">
        <f t="shared" si="249"/>
        <v>0</v>
      </c>
      <c r="AA99" s="184">
        <f t="shared" si="249"/>
        <v>0</v>
      </c>
      <c r="AB99" s="184">
        <f t="shared" si="249"/>
        <v>0</v>
      </c>
      <c r="AC99" s="193">
        <f t="shared" si="199"/>
        <v>0</v>
      </c>
      <c r="AD99" s="184">
        <f t="shared" ref="AD99:AO99" si="250">+AD91*(1+$C91)</f>
        <v>0</v>
      </c>
      <c r="AE99" s="184">
        <f t="shared" si="250"/>
        <v>0</v>
      </c>
      <c r="AF99" s="184">
        <f t="shared" si="250"/>
        <v>0</v>
      </c>
      <c r="AG99" s="184">
        <f t="shared" si="250"/>
        <v>0</v>
      </c>
      <c r="AH99" s="184">
        <f t="shared" si="250"/>
        <v>0</v>
      </c>
      <c r="AI99" s="184">
        <f t="shared" si="250"/>
        <v>0</v>
      </c>
      <c r="AJ99" s="184">
        <f t="shared" si="250"/>
        <v>0</v>
      </c>
      <c r="AK99" s="184">
        <f t="shared" si="250"/>
        <v>0</v>
      </c>
      <c r="AL99" s="184">
        <f t="shared" si="250"/>
        <v>0</v>
      </c>
      <c r="AM99" s="184">
        <f t="shared" si="250"/>
        <v>0</v>
      </c>
      <c r="AN99" s="184">
        <f t="shared" si="250"/>
        <v>0</v>
      </c>
      <c r="AO99" s="184">
        <f t="shared" si="250"/>
        <v>0</v>
      </c>
      <c r="AP99" s="193">
        <f t="shared" si="201"/>
        <v>0</v>
      </c>
      <c r="AQ99" s="184">
        <f t="shared" ref="AQ99:BB99" si="251">+AQ91*(1+$C91)</f>
        <v>0</v>
      </c>
      <c r="AR99" s="184">
        <f t="shared" si="251"/>
        <v>0</v>
      </c>
      <c r="AS99" s="184">
        <f t="shared" si="251"/>
        <v>0</v>
      </c>
      <c r="AT99" s="184">
        <f t="shared" si="251"/>
        <v>0</v>
      </c>
      <c r="AU99" s="184">
        <f t="shared" si="251"/>
        <v>0</v>
      </c>
      <c r="AV99" s="184">
        <f t="shared" si="251"/>
        <v>0</v>
      </c>
      <c r="AW99" s="184">
        <f t="shared" si="251"/>
        <v>0</v>
      </c>
      <c r="AX99" s="184">
        <f t="shared" si="251"/>
        <v>0</v>
      </c>
      <c r="AY99" s="184">
        <f t="shared" si="251"/>
        <v>0</v>
      </c>
      <c r="AZ99" s="184">
        <f t="shared" si="251"/>
        <v>0</v>
      </c>
      <c r="BA99" s="184">
        <f t="shared" si="251"/>
        <v>0</v>
      </c>
      <c r="BB99" s="184">
        <f t="shared" si="251"/>
        <v>0</v>
      </c>
      <c r="BC99" s="193">
        <f t="shared" si="203"/>
        <v>0</v>
      </c>
      <c r="BD99" s="184">
        <f t="shared" ref="BD99:BO99" si="252">+BD91*(1+$C91)</f>
        <v>0</v>
      </c>
      <c r="BE99" s="184">
        <f t="shared" si="252"/>
        <v>0</v>
      </c>
      <c r="BF99" s="184">
        <f t="shared" si="252"/>
        <v>0</v>
      </c>
      <c r="BG99" s="184">
        <f t="shared" si="252"/>
        <v>0</v>
      </c>
      <c r="BH99" s="184">
        <f t="shared" si="252"/>
        <v>0</v>
      </c>
      <c r="BI99" s="184">
        <f t="shared" si="252"/>
        <v>0</v>
      </c>
      <c r="BJ99" s="184">
        <f t="shared" si="252"/>
        <v>0</v>
      </c>
      <c r="BK99" s="184">
        <f t="shared" si="252"/>
        <v>0</v>
      </c>
      <c r="BL99" s="184">
        <f t="shared" si="252"/>
        <v>0</v>
      </c>
      <c r="BM99" s="184">
        <f t="shared" si="252"/>
        <v>0</v>
      </c>
      <c r="BN99" s="184">
        <f t="shared" si="252"/>
        <v>0</v>
      </c>
      <c r="BO99" s="184">
        <f t="shared" si="252"/>
        <v>0</v>
      </c>
      <c r="BP99" s="193">
        <f t="shared" si="205"/>
        <v>0</v>
      </c>
    </row>
    <row r="100" spans="1:68" s="127" customFormat="1" ht="15" customHeight="1" x14ac:dyDescent="0.25">
      <c r="B100" s="256" t="str">
        <f>Basisgegevens!$A$25</f>
        <v>(-)</v>
      </c>
      <c r="C100" s="16"/>
      <c r="D100" s="184">
        <f t="shared" si="247"/>
        <v>0</v>
      </c>
      <c r="E100" s="184">
        <f t="shared" ref="E100:O100" si="253">+E92*(1+$C92)</f>
        <v>0</v>
      </c>
      <c r="F100" s="184">
        <f t="shared" si="253"/>
        <v>0</v>
      </c>
      <c r="G100" s="184">
        <f t="shared" si="253"/>
        <v>0</v>
      </c>
      <c r="H100" s="184">
        <f t="shared" si="253"/>
        <v>0</v>
      </c>
      <c r="I100" s="184">
        <f t="shared" si="253"/>
        <v>0</v>
      </c>
      <c r="J100" s="184">
        <f t="shared" si="253"/>
        <v>0</v>
      </c>
      <c r="K100" s="184">
        <f t="shared" si="253"/>
        <v>0</v>
      </c>
      <c r="L100" s="184">
        <f t="shared" si="253"/>
        <v>0</v>
      </c>
      <c r="M100" s="184">
        <f t="shared" si="253"/>
        <v>0</v>
      </c>
      <c r="N100" s="184">
        <f t="shared" si="253"/>
        <v>0</v>
      </c>
      <c r="O100" s="184">
        <f t="shared" si="253"/>
        <v>0</v>
      </c>
      <c r="P100" s="193">
        <f t="shared" si="197"/>
        <v>0</v>
      </c>
      <c r="Q100" s="184">
        <f t="shared" ref="Q100:AB100" si="254">+Q92*(1+$C92)</f>
        <v>0</v>
      </c>
      <c r="R100" s="184">
        <f t="shared" si="254"/>
        <v>0</v>
      </c>
      <c r="S100" s="184">
        <f t="shared" si="254"/>
        <v>0</v>
      </c>
      <c r="T100" s="184">
        <f t="shared" si="254"/>
        <v>0</v>
      </c>
      <c r="U100" s="184">
        <f t="shared" si="254"/>
        <v>0</v>
      </c>
      <c r="V100" s="184">
        <f t="shared" si="254"/>
        <v>0</v>
      </c>
      <c r="W100" s="184">
        <f t="shared" si="254"/>
        <v>0</v>
      </c>
      <c r="X100" s="184">
        <f t="shared" si="254"/>
        <v>0</v>
      </c>
      <c r="Y100" s="184">
        <f t="shared" si="254"/>
        <v>0</v>
      </c>
      <c r="Z100" s="184">
        <f t="shared" si="254"/>
        <v>0</v>
      </c>
      <c r="AA100" s="184">
        <f t="shared" si="254"/>
        <v>0</v>
      </c>
      <c r="AB100" s="184">
        <f t="shared" si="254"/>
        <v>0</v>
      </c>
      <c r="AC100" s="193">
        <f t="shared" si="199"/>
        <v>0</v>
      </c>
      <c r="AD100" s="184">
        <f t="shared" ref="AD100:AO100" si="255">+AD92*(1+$C92)</f>
        <v>0</v>
      </c>
      <c r="AE100" s="184">
        <f t="shared" si="255"/>
        <v>0</v>
      </c>
      <c r="AF100" s="184">
        <f t="shared" si="255"/>
        <v>0</v>
      </c>
      <c r="AG100" s="184">
        <f t="shared" si="255"/>
        <v>0</v>
      </c>
      <c r="AH100" s="184">
        <f t="shared" si="255"/>
        <v>0</v>
      </c>
      <c r="AI100" s="184">
        <f t="shared" si="255"/>
        <v>0</v>
      </c>
      <c r="AJ100" s="184">
        <f t="shared" si="255"/>
        <v>0</v>
      </c>
      <c r="AK100" s="184">
        <f t="shared" si="255"/>
        <v>0</v>
      </c>
      <c r="AL100" s="184">
        <f t="shared" si="255"/>
        <v>0</v>
      </c>
      <c r="AM100" s="184">
        <f t="shared" si="255"/>
        <v>0</v>
      </c>
      <c r="AN100" s="184">
        <f t="shared" si="255"/>
        <v>0</v>
      </c>
      <c r="AO100" s="184">
        <f t="shared" si="255"/>
        <v>0</v>
      </c>
      <c r="AP100" s="193">
        <f t="shared" si="201"/>
        <v>0</v>
      </c>
      <c r="AQ100" s="184">
        <f t="shared" ref="AQ100:BB100" si="256">+AQ92*(1+$C92)</f>
        <v>0</v>
      </c>
      <c r="AR100" s="184">
        <f t="shared" si="256"/>
        <v>0</v>
      </c>
      <c r="AS100" s="184">
        <f t="shared" si="256"/>
        <v>0</v>
      </c>
      <c r="AT100" s="184">
        <f t="shared" si="256"/>
        <v>0</v>
      </c>
      <c r="AU100" s="184">
        <f t="shared" si="256"/>
        <v>0</v>
      </c>
      <c r="AV100" s="184">
        <f t="shared" si="256"/>
        <v>0</v>
      </c>
      <c r="AW100" s="184">
        <f t="shared" si="256"/>
        <v>0</v>
      </c>
      <c r="AX100" s="184">
        <f t="shared" si="256"/>
        <v>0</v>
      </c>
      <c r="AY100" s="184">
        <f t="shared" si="256"/>
        <v>0</v>
      </c>
      <c r="AZ100" s="184">
        <f t="shared" si="256"/>
        <v>0</v>
      </c>
      <c r="BA100" s="184">
        <f t="shared" si="256"/>
        <v>0</v>
      </c>
      <c r="BB100" s="184">
        <f t="shared" si="256"/>
        <v>0</v>
      </c>
      <c r="BC100" s="193">
        <f t="shared" si="203"/>
        <v>0</v>
      </c>
      <c r="BD100" s="184">
        <f t="shared" ref="BD100:BO100" si="257">+BD92*(1+$C92)</f>
        <v>0</v>
      </c>
      <c r="BE100" s="184">
        <f t="shared" si="257"/>
        <v>0</v>
      </c>
      <c r="BF100" s="184">
        <f t="shared" si="257"/>
        <v>0</v>
      </c>
      <c r="BG100" s="184">
        <f t="shared" si="257"/>
        <v>0</v>
      </c>
      <c r="BH100" s="184">
        <f t="shared" si="257"/>
        <v>0</v>
      </c>
      <c r="BI100" s="184">
        <f t="shared" si="257"/>
        <v>0</v>
      </c>
      <c r="BJ100" s="184">
        <f t="shared" si="257"/>
        <v>0</v>
      </c>
      <c r="BK100" s="184">
        <f t="shared" si="257"/>
        <v>0</v>
      </c>
      <c r="BL100" s="184">
        <f t="shared" si="257"/>
        <v>0</v>
      </c>
      <c r="BM100" s="184">
        <f t="shared" si="257"/>
        <v>0</v>
      </c>
      <c r="BN100" s="184">
        <f t="shared" si="257"/>
        <v>0</v>
      </c>
      <c r="BO100" s="184">
        <f t="shared" si="257"/>
        <v>0</v>
      </c>
      <c r="BP100" s="193">
        <f t="shared" si="205"/>
        <v>0</v>
      </c>
    </row>
    <row r="101" spans="1:68" s="127" customFormat="1" ht="15" customHeight="1" x14ac:dyDescent="0.25">
      <c r="B101" s="256" t="str">
        <f>Basisgegevens!$A$26</f>
        <v>(-)</v>
      </c>
      <c r="C101" s="16"/>
      <c r="D101" s="184">
        <f t="shared" si="247"/>
        <v>0</v>
      </c>
      <c r="E101" s="184">
        <f t="shared" ref="E101:O101" si="258">+E93*(1+$C93)</f>
        <v>0</v>
      </c>
      <c r="F101" s="184">
        <f t="shared" si="258"/>
        <v>0</v>
      </c>
      <c r="G101" s="184">
        <f t="shared" si="258"/>
        <v>0</v>
      </c>
      <c r="H101" s="184">
        <f t="shared" si="258"/>
        <v>0</v>
      </c>
      <c r="I101" s="184">
        <f t="shared" si="258"/>
        <v>0</v>
      </c>
      <c r="J101" s="184">
        <f t="shared" si="258"/>
        <v>0</v>
      </c>
      <c r="K101" s="184">
        <f t="shared" si="258"/>
        <v>0</v>
      </c>
      <c r="L101" s="184">
        <f t="shared" si="258"/>
        <v>0</v>
      </c>
      <c r="M101" s="184">
        <f t="shared" si="258"/>
        <v>0</v>
      </c>
      <c r="N101" s="184">
        <f t="shared" si="258"/>
        <v>0</v>
      </c>
      <c r="O101" s="184">
        <f t="shared" si="258"/>
        <v>0</v>
      </c>
      <c r="P101" s="193">
        <f t="shared" si="197"/>
        <v>0</v>
      </c>
      <c r="Q101" s="184">
        <f t="shared" ref="Q101:AB101" si="259">+Q93*(1+$C93)</f>
        <v>0</v>
      </c>
      <c r="R101" s="184">
        <f t="shared" si="259"/>
        <v>0</v>
      </c>
      <c r="S101" s="184">
        <f t="shared" si="259"/>
        <v>0</v>
      </c>
      <c r="T101" s="184">
        <f t="shared" si="259"/>
        <v>0</v>
      </c>
      <c r="U101" s="184">
        <f t="shared" si="259"/>
        <v>0</v>
      </c>
      <c r="V101" s="184">
        <f t="shared" si="259"/>
        <v>0</v>
      </c>
      <c r="W101" s="184">
        <f t="shared" si="259"/>
        <v>0</v>
      </c>
      <c r="X101" s="184">
        <f t="shared" si="259"/>
        <v>0</v>
      </c>
      <c r="Y101" s="184">
        <f t="shared" si="259"/>
        <v>0</v>
      </c>
      <c r="Z101" s="184">
        <f t="shared" si="259"/>
        <v>0</v>
      </c>
      <c r="AA101" s="184">
        <f t="shared" si="259"/>
        <v>0</v>
      </c>
      <c r="AB101" s="184">
        <f t="shared" si="259"/>
        <v>0</v>
      </c>
      <c r="AC101" s="193">
        <f t="shared" si="199"/>
        <v>0</v>
      </c>
      <c r="AD101" s="184">
        <f t="shared" ref="AD101:AO101" si="260">+AD93*(1+$C93)</f>
        <v>0</v>
      </c>
      <c r="AE101" s="184">
        <f t="shared" si="260"/>
        <v>0</v>
      </c>
      <c r="AF101" s="184">
        <f t="shared" si="260"/>
        <v>0</v>
      </c>
      <c r="AG101" s="184">
        <f t="shared" si="260"/>
        <v>0</v>
      </c>
      <c r="AH101" s="184">
        <f t="shared" si="260"/>
        <v>0</v>
      </c>
      <c r="AI101" s="184">
        <f t="shared" si="260"/>
        <v>0</v>
      </c>
      <c r="AJ101" s="184">
        <f t="shared" si="260"/>
        <v>0</v>
      </c>
      <c r="AK101" s="184">
        <f t="shared" si="260"/>
        <v>0</v>
      </c>
      <c r="AL101" s="184">
        <f t="shared" si="260"/>
        <v>0</v>
      </c>
      <c r="AM101" s="184">
        <f t="shared" si="260"/>
        <v>0</v>
      </c>
      <c r="AN101" s="184">
        <f t="shared" si="260"/>
        <v>0</v>
      </c>
      <c r="AO101" s="184">
        <f t="shared" si="260"/>
        <v>0</v>
      </c>
      <c r="AP101" s="193">
        <f t="shared" si="201"/>
        <v>0</v>
      </c>
      <c r="AQ101" s="184">
        <f t="shared" ref="AQ101:BB101" si="261">+AQ93*(1+$C93)</f>
        <v>0</v>
      </c>
      <c r="AR101" s="184">
        <f t="shared" si="261"/>
        <v>0</v>
      </c>
      <c r="AS101" s="184">
        <f t="shared" si="261"/>
        <v>0</v>
      </c>
      <c r="AT101" s="184">
        <f t="shared" si="261"/>
        <v>0</v>
      </c>
      <c r="AU101" s="184">
        <f t="shared" si="261"/>
        <v>0</v>
      </c>
      <c r="AV101" s="184">
        <f t="shared" si="261"/>
        <v>0</v>
      </c>
      <c r="AW101" s="184">
        <f t="shared" si="261"/>
        <v>0</v>
      </c>
      <c r="AX101" s="184">
        <f t="shared" si="261"/>
        <v>0</v>
      </c>
      <c r="AY101" s="184">
        <f t="shared" si="261"/>
        <v>0</v>
      </c>
      <c r="AZ101" s="184">
        <f t="shared" si="261"/>
        <v>0</v>
      </c>
      <c r="BA101" s="184">
        <f t="shared" si="261"/>
        <v>0</v>
      </c>
      <c r="BB101" s="184">
        <f t="shared" si="261"/>
        <v>0</v>
      </c>
      <c r="BC101" s="193">
        <f t="shared" si="203"/>
        <v>0</v>
      </c>
      <c r="BD101" s="184">
        <f t="shared" ref="BD101:BO101" si="262">+BD93*(1+$C93)</f>
        <v>0</v>
      </c>
      <c r="BE101" s="184">
        <f t="shared" si="262"/>
        <v>0</v>
      </c>
      <c r="BF101" s="184">
        <f t="shared" si="262"/>
        <v>0</v>
      </c>
      <c r="BG101" s="184">
        <f t="shared" si="262"/>
        <v>0</v>
      </c>
      <c r="BH101" s="184">
        <f t="shared" si="262"/>
        <v>0</v>
      </c>
      <c r="BI101" s="184">
        <f t="shared" si="262"/>
        <v>0</v>
      </c>
      <c r="BJ101" s="184">
        <f t="shared" si="262"/>
        <v>0</v>
      </c>
      <c r="BK101" s="184">
        <f t="shared" si="262"/>
        <v>0</v>
      </c>
      <c r="BL101" s="184">
        <f t="shared" si="262"/>
        <v>0</v>
      </c>
      <c r="BM101" s="184">
        <f t="shared" si="262"/>
        <v>0</v>
      </c>
      <c r="BN101" s="184">
        <f t="shared" si="262"/>
        <v>0</v>
      </c>
      <c r="BO101" s="184">
        <f t="shared" si="262"/>
        <v>0</v>
      </c>
      <c r="BP101" s="193">
        <f t="shared" si="205"/>
        <v>0</v>
      </c>
    </row>
    <row r="102" spans="1:68" s="127" customFormat="1" ht="15" customHeight="1" x14ac:dyDescent="0.25">
      <c r="B102" s="256" t="str">
        <f>Basisgegevens!$A$27</f>
        <v>(-)</v>
      </c>
      <c r="C102" s="16"/>
      <c r="D102" s="184">
        <f t="shared" si="247"/>
        <v>0</v>
      </c>
      <c r="E102" s="184">
        <f t="shared" ref="E102:O102" si="263">+E94*(1+$C94)</f>
        <v>0</v>
      </c>
      <c r="F102" s="184">
        <f t="shared" si="263"/>
        <v>0</v>
      </c>
      <c r="G102" s="184">
        <f t="shared" si="263"/>
        <v>0</v>
      </c>
      <c r="H102" s="184">
        <f t="shared" si="263"/>
        <v>0</v>
      </c>
      <c r="I102" s="184">
        <f t="shared" si="263"/>
        <v>0</v>
      </c>
      <c r="J102" s="184">
        <f t="shared" si="263"/>
        <v>0</v>
      </c>
      <c r="K102" s="184">
        <f t="shared" si="263"/>
        <v>0</v>
      </c>
      <c r="L102" s="184">
        <f t="shared" si="263"/>
        <v>0</v>
      </c>
      <c r="M102" s="184">
        <f t="shared" si="263"/>
        <v>0</v>
      </c>
      <c r="N102" s="184">
        <f t="shared" si="263"/>
        <v>0</v>
      </c>
      <c r="O102" s="184">
        <f t="shared" si="263"/>
        <v>0</v>
      </c>
      <c r="P102" s="193">
        <f t="shared" si="197"/>
        <v>0</v>
      </c>
      <c r="Q102" s="184">
        <f t="shared" ref="Q102:AB102" si="264">+Q94*(1+$C94)</f>
        <v>0</v>
      </c>
      <c r="R102" s="184">
        <f t="shared" si="264"/>
        <v>0</v>
      </c>
      <c r="S102" s="184">
        <f t="shared" si="264"/>
        <v>0</v>
      </c>
      <c r="T102" s="184">
        <f t="shared" si="264"/>
        <v>0</v>
      </c>
      <c r="U102" s="184">
        <f t="shared" si="264"/>
        <v>0</v>
      </c>
      <c r="V102" s="184">
        <f t="shared" si="264"/>
        <v>0</v>
      </c>
      <c r="W102" s="184">
        <f t="shared" si="264"/>
        <v>0</v>
      </c>
      <c r="X102" s="184">
        <f t="shared" si="264"/>
        <v>0</v>
      </c>
      <c r="Y102" s="184">
        <f t="shared" si="264"/>
        <v>0</v>
      </c>
      <c r="Z102" s="184">
        <f t="shared" si="264"/>
        <v>0</v>
      </c>
      <c r="AA102" s="184">
        <f t="shared" si="264"/>
        <v>0</v>
      </c>
      <c r="AB102" s="184">
        <f t="shared" si="264"/>
        <v>0</v>
      </c>
      <c r="AC102" s="193">
        <f t="shared" si="199"/>
        <v>0</v>
      </c>
      <c r="AD102" s="184">
        <f t="shared" ref="AD102:AO102" si="265">+AD94*(1+$C94)</f>
        <v>0</v>
      </c>
      <c r="AE102" s="184">
        <f t="shared" si="265"/>
        <v>0</v>
      </c>
      <c r="AF102" s="184">
        <f t="shared" si="265"/>
        <v>0</v>
      </c>
      <c r="AG102" s="184">
        <f t="shared" si="265"/>
        <v>0</v>
      </c>
      <c r="AH102" s="184">
        <f t="shared" si="265"/>
        <v>0</v>
      </c>
      <c r="AI102" s="184">
        <f t="shared" si="265"/>
        <v>0</v>
      </c>
      <c r="AJ102" s="184">
        <f t="shared" si="265"/>
        <v>0</v>
      </c>
      <c r="AK102" s="184">
        <f t="shared" si="265"/>
        <v>0</v>
      </c>
      <c r="AL102" s="184">
        <f t="shared" si="265"/>
        <v>0</v>
      </c>
      <c r="AM102" s="184">
        <f t="shared" si="265"/>
        <v>0</v>
      </c>
      <c r="AN102" s="184">
        <f t="shared" si="265"/>
        <v>0</v>
      </c>
      <c r="AO102" s="184">
        <f t="shared" si="265"/>
        <v>0</v>
      </c>
      <c r="AP102" s="193">
        <f t="shared" si="201"/>
        <v>0</v>
      </c>
      <c r="AQ102" s="184">
        <f t="shared" ref="AQ102:BB102" si="266">+AQ94*(1+$C94)</f>
        <v>0</v>
      </c>
      <c r="AR102" s="184">
        <f t="shared" si="266"/>
        <v>0</v>
      </c>
      <c r="AS102" s="184">
        <f t="shared" si="266"/>
        <v>0</v>
      </c>
      <c r="AT102" s="184">
        <f t="shared" si="266"/>
        <v>0</v>
      </c>
      <c r="AU102" s="184">
        <f t="shared" si="266"/>
        <v>0</v>
      </c>
      <c r="AV102" s="184">
        <f t="shared" si="266"/>
        <v>0</v>
      </c>
      <c r="AW102" s="184">
        <f t="shared" si="266"/>
        <v>0</v>
      </c>
      <c r="AX102" s="184">
        <f t="shared" si="266"/>
        <v>0</v>
      </c>
      <c r="AY102" s="184">
        <f t="shared" si="266"/>
        <v>0</v>
      </c>
      <c r="AZ102" s="184">
        <f t="shared" si="266"/>
        <v>0</v>
      </c>
      <c r="BA102" s="184">
        <f t="shared" si="266"/>
        <v>0</v>
      </c>
      <c r="BB102" s="184">
        <f t="shared" si="266"/>
        <v>0</v>
      </c>
      <c r="BC102" s="193">
        <f t="shared" si="203"/>
        <v>0</v>
      </c>
      <c r="BD102" s="184">
        <f t="shared" ref="BD102:BO102" si="267">+BD94*(1+$C94)</f>
        <v>0</v>
      </c>
      <c r="BE102" s="184">
        <f t="shared" si="267"/>
        <v>0</v>
      </c>
      <c r="BF102" s="184">
        <f t="shared" si="267"/>
        <v>0</v>
      </c>
      <c r="BG102" s="184">
        <f t="shared" si="267"/>
        <v>0</v>
      </c>
      <c r="BH102" s="184">
        <f t="shared" si="267"/>
        <v>0</v>
      </c>
      <c r="BI102" s="184">
        <f t="shared" si="267"/>
        <v>0</v>
      </c>
      <c r="BJ102" s="184">
        <f t="shared" si="267"/>
        <v>0</v>
      </c>
      <c r="BK102" s="184">
        <f t="shared" si="267"/>
        <v>0</v>
      </c>
      <c r="BL102" s="184">
        <f t="shared" si="267"/>
        <v>0</v>
      </c>
      <c r="BM102" s="184">
        <f t="shared" si="267"/>
        <v>0</v>
      </c>
      <c r="BN102" s="184">
        <f t="shared" si="267"/>
        <v>0</v>
      </c>
      <c r="BO102" s="184">
        <f t="shared" si="267"/>
        <v>0</v>
      </c>
      <c r="BP102" s="193">
        <f t="shared" si="205"/>
        <v>0</v>
      </c>
    </row>
    <row r="103" spans="1:68" s="127" customFormat="1" ht="15" customHeight="1" x14ac:dyDescent="0.25">
      <c r="B103" s="256" t="str">
        <f>Basisgegevens!$A$28</f>
        <v>(-)</v>
      </c>
      <c r="C103" s="16"/>
      <c r="D103" s="184">
        <f t="shared" si="247"/>
        <v>0</v>
      </c>
      <c r="E103" s="184">
        <f t="shared" ref="E103:O103" si="268">+E95*(1+$C95)</f>
        <v>0</v>
      </c>
      <c r="F103" s="184">
        <f t="shared" si="268"/>
        <v>0</v>
      </c>
      <c r="G103" s="184">
        <f t="shared" si="268"/>
        <v>0</v>
      </c>
      <c r="H103" s="184">
        <f t="shared" si="268"/>
        <v>0</v>
      </c>
      <c r="I103" s="184">
        <f t="shared" si="268"/>
        <v>0</v>
      </c>
      <c r="J103" s="184">
        <f t="shared" si="268"/>
        <v>0</v>
      </c>
      <c r="K103" s="184">
        <f t="shared" si="268"/>
        <v>0</v>
      </c>
      <c r="L103" s="184">
        <f t="shared" si="268"/>
        <v>0</v>
      </c>
      <c r="M103" s="184">
        <f t="shared" si="268"/>
        <v>0</v>
      </c>
      <c r="N103" s="184">
        <f t="shared" si="268"/>
        <v>0</v>
      </c>
      <c r="O103" s="184">
        <f t="shared" si="268"/>
        <v>0</v>
      </c>
      <c r="P103" s="193">
        <f t="shared" si="197"/>
        <v>0</v>
      </c>
      <c r="Q103" s="184">
        <f t="shared" ref="Q103:AB103" si="269">+Q95*(1+$C95)</f>
        <v>0</v>
      </c>
      <c r="R103" s="184">
        <f t="shared" si="269"/>
        <v>0</v>
      </c>
      <c r="S103" s="184">
        <f t="shared" si="269"/>
        <v>0</v>
      </c>
      <c r="T103" s="184">
        <f t="shared" si="269"/>
        <v>0</v>
      </c>
      <c r="U103" s="184">
        <f t="shared" si="269"/>
        <v>0</v>
      </c>
      <c r="V103" s="184">
        <f t="shared" si="269"/>
        <v>0</v>
      </c>
      <c r="W103" s="184">
        <f t="shared" si="269"/>
        <v>0</v>
      </c>
      <c r="X103" s="184">
        <f t="shared" si="269"/>
        <v>0</v>
      </c>
      <c r="Y103" s="184">
        <f t="shared" si="269"/>
        <v>0</v>
      </c>
      <c r="Z103" s="184">
        <f t="shared" si="269"/>
        <v>0</v>
      </c>
      <c r="AA103" s="184">
        <f t="shared" si="269"/>
        <v>0</v>
      </c>
      <c r="AB103" s="184">
        <f t="shared" si="269"/>
        <v>0</v>
      </c>
      <c r="AC103" s="193">
        <f t="shared" si="199"/>
        <v>0</v>
      </c>
      <c r="AD103" s="184">
        <f t="shared" ref="AD103:AO103" si="270">+AD95*(1+$C95)</f>
        <v>0</v>
      </c>
      <c r="AE103" s="184">
        <f t="shared" si="270"/>
        <v>0</v>
      </c>
      <c r="AF103" s="184">
        <f t="shared" si="270"/>
        <v>0</v>
      </c>
      <c r="AG103" s="184">
        <f t="shared" si="270"/>
        <v>0</v>
      </c>
      <c r="AH103" s="184">
        <f t="shared" si="270"/>
        <v>0</v>
      </c>
      <c r="AI103" s="184">
        <f t="shared" si="270"/>
        <v>0</v>
      </c>
      <c r="AJ103" s="184">
        <f t="shared" si="270"/>
        <v>0</v>
      </c>
      <c r="AK103" s="184">
        <f t="shared" si="270"/>
        <v>0</v>
      </c>
      <c r="AL103" s="184">
        <f t="shared" si="270"/>
        <v>0</v>
      </c>
      <c r="AM103" s="184">
        <f t="shared" si="270"/>
        <v>0</v>
      </c>
      <c r="AN103" s="184">
        <f t="shared" si="270"/>
        <v>0</v>
      </c>
      <c r="AO103" s="184">
        <f t="shared" si="270"/>
        <v>0</v>
      </c>
      <c r="AP103" s="193">
        <f t="shared" si="201"/>
        <v>0</v>
      </c>
      <c r="AQ103" s="184">
        <f t="shared" ref="AQ103:BB103" si="271">+AQ95*(1+$C95)</f>
        <v>0</v>
      </c>
      <c r="AR103" s="184">
        <f t="shared" si="271"/>
        <v>0</v>
      </c>
      <c r="AS103" s="184">
        <f t="shared" si="271"/>
        <v>0</v>
      </c>
      <c r="AT103" s="184">
        <f t="shared" si="271"/>
        <v>0</v>
      </c>
      <c r="AU103" s="184">
        <f t="shared" si="271"/>
        <v>0</v>
      </c>
      <c r="AV103" s="184">
        <f t="shared" si="271"/>
        <v>0</v>
      </c>
      <c r="AW103" s="184">
        <f t="shared" si="271"/>
        <v>0</v>
      </c>
      <c r="AX103" s="184">
        <f t="shared" si="271"/>
        <v>0</v>
      </c>
      <c r="AY103" s="184">
        <f t="shared" si="271"/>
        <v>0</v>
      </c>
      <c r="AZ103" s="184">
        <f t="shared" si="271"/>
        <v>0</v>
      </c>
      <c r="BA103" s="184">
        <f t="shared" si="271"/>
        <v>0</v>
      </c>
      <c r="BB103" s="184">
        <f t="shared" si="271"/>
        <v>0</v>
      </c>
      <c r="BC103" s="193">
        <f t="shared" si="203"/>
        <v>0</v>
      </c>
      <c r="BD103" s="184">
        <f t="shared" ref="BD103:BO103" si="272">+BD95*(1+$C95)</f>
        <v>0</v>
      </c>
      <c r="BE103" s="184">
        <f t="shared" si="272"/>
        <v>0</v>
      </c>
      <c r="BF103" s="184">
        <f t="shared" si="272"/>
        <v>0</v>
      </c>
      <c r="BG103" s="184">
        <f t="shared" si="272"/>
        <v>0</v>
      </c>
      <c r="BH103" s="184">
        <f t="shared" si="272"/>
        <v>0</v>
      </c>
      <c r="BI103" s="184">
        <f t="shared" si="272"/>
        <v>0</v>
      </c>
      <c r="BJ103" s="184">
        <f t="shared" si="272"/>
        <v>0</v>
      </c>
      <c r="BK103" s="184">
        <f t="shared" si="272"/>
        <v>0</v>
      </c>
      <c r="BL103" s="184">
        <f t="shared" si="272"/>
        <v>0</v>
      </c>
      <c r="BM103" s="184">
        <f t="shared" si="272"/>
        <v>0</v>
      </c>
      <c r="BN103" s="184">
        <f t="shared" si="272"/>
        <v>0</v>
      </c>
      <c r="BO103" s="184">
        <f t="shared" si="272"/>
        <v>0</v>
      </c>
      <c r="BP103" s="193">
        <f t="shared" si="205"/>
        <v>0</v>
      </c>
    </row>
    <row r="104" spans="1:68" s="127" customFormat="1" ht="15" customHeight="1" x14ac:dyDescent="0.25">
      <c r="B104" s="256" t="str">
        <f>Basisgegevens!$A$29</f>
        <v>(-)</v>
      </c>
      <c r="C104" s="16"/>
      <c r="D104" s="184">
        <f t="shared" si="247"/>
        <v>0</v>
      </c>
      <c r="E104" s="184">
        <f t="shared" ref="E104:O104" si="273">+E96*(1+$C96)</f>
        <v>0</v>
      </c>
      <c r="F104" s="184">
        <f t="shared" si="273"/>
        <v>0</v>
      </c>
      <c r="G104" s="184">
        <f t="shared" si="273"/>
        <v>0</v>
      </c>
      <c r="H104" s="184">
        <f t="shared" si="273"/>
        <v>0</v>
      </c>
      <c r="I104" s="184">
        <f t="shared" si="273"/>
        <v>0</v>
      </c>
      <c r="J104" s="184">
        <f t="shared" si="273"/>
        <v>0</v>
      </c>
      <c r="K104" s="184">
        <f t="shared" si="273"/>
        <v>0</v>
      </c>
      <c r="L104" s="184">
        <f t="shared" si="273"/>
        <v>0</v>
      </c>
      <c r="M104" s="184">
        <f t="shared" si="273"/>
        <v>0</v>
      </c>
      <c r="N104" s="184">
        <f t="shared" si="273"/>
        <v>0</v>
      </c>
      <c r="O104" s="184">
        <f t="shared" si="273"/>
        <v>0</v>
      </c>
      <c r="P104" s="193">
        <f t="shared" si="197"/>
        <v>0</v>
      </c>
      <c r="Q104" s="184">
        <f t="shared" ref="Q104:AB104" si="274">+Q96*(1+$C96)</f>
        <v>0</v>
      </c>
      <c r="R104" s="184">
        <f t="shared" si="274"/>
        <v>0</v>
      </c>
      <c r="S104" s="184">
        <f t="shared" si="274"/>
        <v>0</v>
      </c>
      <c r="T104" s="184">
        <f t="shared" si="274"/>
        <v>0</v>
      </c>
      <c r="U104" s="184">
        <f t="shared" si="274"/>
        <v>0</v>
      </c>
      <c r="V104" s="184">
        <f t="shared" si="274"/>
        <v>0</v>
      </c>
      <c r="W104" s="184">
        <f t="shared" si="274"/>
        <v>0</v>
      </c>
      <c r="X104" s="184">
        <f t="shared" si="274"/>
        <v>0</v>
      </c>
      <c r="Y104" s="184">
        <f t="shared" si="274"/>
        <v>0</v>
      </c>
      <c r="Z104" s="184">
        <f t="shared" si="274"/>
        <v>0</v>
      </c>
      <c r="AA104" s="184">
        <f t="shared" si="274"/>
        <v>0</v>
      </c>
      <c r="AB104" s="184">
        <f t="shared" si="274"/>
        <v>0</v>
      </c>
      <c r="AC104" s="193">
        <f t="shared" si="199"/>
        <v>0</v>
      </c>
      <c r="AD104" s="184">
        <f t="shared" ref="AD104:AO104" si="275">+AD96*(1+$C96)</f>
        <v>0</v>
      </c>
      <c r="AE104" s="184">
        <f t="shared" si="275"/>
        <v>0</v>
      </c>
      <c r="AF104" s="184">
        <f t="shared" si="275"/>
        <v>0</v>
      </c>
      <c r="AG104" s="184">
        <f t="shared" si="275"/>
        <v>0</v>
      </c>
      <c r="AH104" s="184">
        <f t="shared" si="275"/>
        <v>0</v>
      </c>
      <c r="AI104" s="184">
        <f t="shared" si="275"/>
        <v>0</v>
      </c>
      <c r="AJ104" s="184">
        <f t="shared" si="275"/>
        <v>0</v>
      </c>
      <c r="AK104" s="184">
        <f t="shared" si="275"/>
        <v>0</v>
      </c>
      <c r="AL104" s="184">
        <f t="shared" si="275"/>
        <v>0</v>
      </c>
      <c r="AM104" s="184">
        <f t="shared" si="275"/>
        <v>0</v>
      </c>
      <c r="AN104" s="184">
        <f t="shared" si="275"/>
        <v>0</v>
      </c>
      <c r="AO104" s="184">
        <f t="shared" si="275"/>
        <v>0</v>
      </c>
      <c r="AP104" s="193">
        <f t="shared" si="201"/>
        <v>0</v>
      </c>
      <c r="AQ104" s="184">
        <f t="shared" ref="AQ104:BB104" si="276">+AQ96*(1+$C96)</f>
        <v>0</v>
      </c>
      <c r="AR104" s="184">
        <f t="shared" si="276"/>
        <v>0</v>
      </c>
      <c r="AS104" s="184">
        <f t="shared" si="276"/>
        <v>0</v>
      </c>
      <c r="AT104" s="184">
        <f t="shared" si="276"/>
        <v>0</v>
      </c>
      <c r="AU104" s="184">
        <f t="shared" si="276"/>
        <v>0</v>
      </c>
      <c r="AV104" s="184">
        <f t="shared" si="276"/>
        <v>0</v>
      </c>
      <c r="AW104" s="184">
        <f t="shared" si="276"/>
        <v>0</v>
      </c>
      <c r="AX104" s="184">
        <f t="shared" si="276"/>
        <v>0</v>
      </c>
      <c r="AY104" s="184">
        <f t="shared" si="276"/>
        <v>0</v>
      </c>
      <c r="AZ104" s="184">
        <f t="shared" si="276"/>
        <v>0</v>
      </c>
      <c r="BA104" s="184">
        <f t="shared" si="276"/>
        <v>0</v>
      </c>
      <c r="BB104" s="184">
        <f t="shared" si="276"/>
        <v>0</v>
      </c>
      <c r="BC104" s="193">
        <f t="shared" si="203"/>
        <v>0</v>
      </c>
      <c r="BD104" s="184">
        <f t="shared" ref="BD104:BO104" si="277">+BD96*(1+$C96)</f>
        <v>0</v>
      </c>
      <c r="BE104" s="184">
        <f t="shared" si="277"/>
        <v>0</v>
      </c>
      <c r="BF104" s="184">
        <f t="shared" si="277"/>
        <v>0</v>
      </c>
      <c r="BG104" s="184">
        <f t="shared" si="277"/>
        <v>0</v>
      </c>
      <c r="BH104" s="184">
        <f t="shared" si="277"/>
        <v>0</v>
      </c>
      <c r="BI104" s="184">
        <f t="shared" si="277"/>
        <v>0</v>
      </c>
      <c r="BJ104" s="184">
        <f t="shared" si="277"/>
        <v>0</v>
      </c>
      <c r="BK104" s="184">
        <f t="shared" si="277"/>
        <v>0</v>
      </c>
      <c r="BL104" s="184">
        <f t="shared" si="277"/>
        <v>0</v>
      </c>
      <c r="BM104" s="184">
        <f t="shared" si="277"/>
        <v>0</v>
      </c>
      <c r="BN104" s="184">
        <f t="shared" si="277"/>
        <v>0</v>
      </c>
      <c r="BO104" s="184">
        <f t="shared" si="277"/>
        <v>0</v>
      </c>
      <c r="BP104" s="193">
        <f t="shared" si="205"/>
        <v>0</v>
      </c>
    </row>
    <row r="106" spans="1:68" s="45" customFormat="1" ht="15" customHeight="1" x14ac:dyDescent="0.25">
      <c r="B106" s="200" t="s">
        <v>157</v>
      </c>
      <c r="D106" s="193">
        <f t="shared" ref="D106:O106" si="278">+SUM(D107:D112)</f>
        <v>0</v>
      </c>
      <c r="E106" s="193">
        <f t="shared" si="278"/>
        <v>0</v>
      </c>
      <c r="F106" s="193">
        <f t="shared" si="278"/>
        <v>0</v>
      </c>
      <c r="G106" s="193">
        <f t="shared" si="278"/>
        <v>0</v>
      </c>
      <c r="H106" s="193">
        <f t="shared" si="278"/>
        <v>0</v>
      </c>
      <c r="I106" s="193">
        <f t="shared" si="278"/>
        <v>0</v>
      </c>
      <c r="J106" s="193">
        <f t="shared" si="278"/>
        <v>0</v>
      </c>
      <c r="K106" s="193">
        <f t="shared" si="278"/>
        <v>0</v>
      </c>
      <c r="L106" s="193">
        <f t="shared" si="278"/>
        <v>0</v>
      </c>
      <c r="M106" s="193">
        <f t="shared" si="278"/>
        <v>0</v>
      </c>
      <c r="N106" s="193">
        <f t="shared" si="278"/>
        <v>0</v>
      </c>
      <c r="O106" s="193">
        <f t="shared" si="278"/>
        <v>0</v>
      </c>
      <c r="P106" s="193">
        <f t="shared" si="197"/>
        <v>0</v>
      </c>
      <c r="Q106" s="193">
        <f t="shared" ref="Q106:AB106" si="279">+SUM(Q107:Q112)</f>
        <v>0</v>
      </c>
      <c r="R106" s="193">
        <f t="shared" si="279"/>
        <v>0</v>
      </c>
      <c r="S106" s="193">
        <f t="shared" si="279"/>
        <v>0</v>
      </c>
      <c r="T106" s="193">
        <f t="shared" si="279"/>
        <v>0</v>
      </c>
      <c r="U106" s="193">
        <f t="shared" si="279"/>
        <v>0</v>
      </c>
      <c r="V106" s="193">
        <f t="shared" si="279"/>
        <v>0</v>
      </c>
      <c r="W106" s="193">
        <f t="shared" si="279"/>
        <v>0</v>
      </c>
      <c r="X106" s="193">
        <f t="shared" si="279"/>
        <v>0</v>
      </c>
      <c r="Y106" s="193">
        <f t="shared" si="279"/>
        <v>0</v>
      </c>
      <c r="Z106" s="193">
        <f t="shared" si="279"/>
        <v>0</v>
      </c>
      <c r="AA106" s="193">
        <f t="shared" si="279"/>
        <v>0</v>
      </c>
      <c r="AB106" s="193">
        <f t="shared" si="279"/>
        <v>0</v>
      </c>
      <c r="AC106" s="193">
        <f t="shared" si="199"/>
        <v>0</v>
      </c>
      <c r="AD106" s="193">
        <f t="shared" ref="AD106:AO106" si="280">+SUM(AD107:AD112)</f>
        <v>0</v>
      </c>
      <c r="AE106" s="193">
        <f t="shared" si="280"/>
        <v>0</v>
      </c>
      <c r="AF106" s="193">
        <f t="shared" si="280"/>
        <v>0</v>
      </c>
      <c r="AG106" s="193">
        <f t="shared" si="280"/>
        <v>0</v>
      </c>
      <c r="AH106" s="193">
        <f t="shared" si="280"/>
        <v>0</v>
      </c>
      <c r="AI106" s="193">
        <f t="shared" si="280"/>
        <v>0</v>
      </c>
      <c r="AJ106" s="193">
        <f t="shared" si="280"/>
        <v>0</v>
      </c>
      <c r="AK106" s="193">
        <f t="shared" si="280"/>
        <v>0</v>
      </c>
      <c r="AL106" s="193">
        <f t="shared" si="280"/>
        <v>0</v>
      </c>
      <c r="AM106" s="193">
        <f t="shared" si="280"/>
        <v>0</v>
      </c>
      <c r="AN106" s="193">
        <f t="shared" si="280"/>
        <v>0</v>
      </c>
      <c r="AO106" s="193">
        <f t="shared" si="280"/>
        <v>0</v>
      </c>
      <c r="AP106" s="193">
        <f t="shared" si="201"/>
        <v>0</v>
      </c>
      <c r="AQ106" s="193">
        <f t="shared" ref="AQ106:BB106" si="281">+SUM(AQ107:AQ112)</f>
        <v>0</v>
      </c>
      <c r="AR106" s="193">
        <f t="shared" si="281"/>
        <v>0</v>
      </c>
      <c r="AS106" s="193">
        <f t="shared" si="281"/>
        <v>0</v>
      </c>
      <c r="AT106" s="193">
        <f t="shared" si="281"/>
        <v>0</v>
      </c>
      <c r="AU106" s="193">
        <f t="shared" si="281"/>
        <v>0</v>
      </c>
      <c r="AV106" s="193">
        <f t="shared" si="281"/>
        <v>0</v>
      </c>
      <c r="AW106" s="193">
        <f t="shared" si="281"/>
        <v>0</v>
      </c>
      <c r="AX106" s="193">
        <f t="shared" si="281"/>
        <v>0</v>
      </c>
      <c r="AY106" s="193">
        <f t="shared" si="281"/>
        <v>0</v>
      </c>
      <c r="AZ106" s="193">
        <f t="shared" si="281"/>
        <v>0</v>
      </c>
      <c r="BA106" s="193">
        <f t="shared" si="281"/>
        <v>0</v>
      </c>
      <c r="BB106" s="193">
        <f t="shared" si="281"/>
        <v>0</v>
      </c>
      <c r="BC106" s="193">
        <f t="shared" si="203"/>
        <v>0</v>
      </c>
      <c r="BD106" s="193">
        <f t="shared" ref="BD106:BO106" si="282">+SUM(BD107:BD112)</f>
        <v>0</v>
      </c>
      <c r="BE106" s="193">
        <f t="shared" si="282"/>
        <v>0</v>
      </c>
      <c r="BF106" s="193">
        <f t="shared" si="282"/>
        <v>0</v>
      </c>
      <c r="BG106" s="193">
        <f t="shared" si="282"/>
        <v>0</v>
      </c>
      <c r="BH106" s="193">
        <f t="shared" si="282"/>
        <v>0</v>
      </c>
      <c r="BI106" s="193">
        <f t="shared" si="282"/>
        <v>0</v>
      </c>
      <c r="BJ106" s="193">
        <f t="shared" si="282"/>
        <v>0</v>
      </c>
      <c r="BK106" s="193">
        <f t="shared" si="282"/>
        <v>0</v>
      </c>
      <c r="BL106" s="193">
        <f t="shared" si="282"/>
        <v>0</v>
      </c>
      <c r="BM106" s="193">
        <f t="shared" si="282"/>
        <v>0</v>
      </c>
      <c r="BN106" s="193">
        <f t="shared" si="282"/>
        <v>0</v>
      </c>
      <c r="BO106" s="193">
        <f t="shared" si="282"/>
        <v>0</v>
      </c>
      <c r="BP106" s="193">
        <f t="shared" si="205"/>
        <v>0</v>
      </c>
    </row>
    <row r="107" spans="1:68" ht="15" customHeight="1" x14ac:dyDescent="0.25">
      <c r="A107" s="127"/>
      <c r="B107" s="256" t="str">
        <f>Basisgegevens!$A$24</f>
        <v>(-)</v>
      </c>
      <c r="C107" s="230">
        <f>Basisgegevens!$B$66</f>
        <v>0.21</v>
      </c>
      <c r="D107" s="184">
        <f>Basisgegevens!C42*Basisgegevens!C66</f>
        <v>0</v>
      </c>
      <c r="E107" s="184">
        <f>Basisgegevens!D42*Basisgegevens!D66</f>
        <v>0</v>
      </c>
      <c r="F107" s="184">
        <f>Basisgegevens!E42*Basisgegevens!E66</f>
        <v>0</v>
      </c>
      <c r="G107" s="184">
        <f>Basisgegevens!F42*Basisgegevens!F66</f>
        <v>0</v>
      </c>
      <c r="H107" s="184">
        <f>Basisgegevens!G42*Basisgegevens!G66</f>
        <v>0</v>
      </c>
      <c r="I107" s="184">
        <f>Basisgegevens!H42*Basisgegevens!H66</f>
        <v>0</v>
      </c>
      <c r="J107" s="184">
        <f>Basisgegevens!I42*Basisgegevens!I66</f>
        <v>0</v>
      </c>
      <c r="K107" s="184">
        <f>Basisgegevens!J42*Basisgegevens!J66</f>
        <v>0</v>
      </c>
      <c r="L107" s="184">
        <f>Basisgegevens!K42*Basisgegevens!K66</f>
        <v>0</v>
      </c>
      <c r="M107" s="184">
        <f>Basisgegevens!L42*Basisgegevens!L66</f>
        <v>0</v>
      </c>
      <c r="N107" s="184">
        <f>Basisgegevens!M42*Basisgegevens!M66</f>
        <v>0</v>
      </c>
      <c r="O107" s="184">
        <f>Basisgegevens!N42*Basisgegevens!N66</f>
        <v>0</v>
      </c>
      <c r="P107" s="193">
        <f t="shared" si="197"/>
        <v>0</v>
      </c>
      <c r="Q107" s="184">
        <f>Basisgegevens!P42*Basisgegevens!P66</f>
        <v>0</v>
      </c>
      <c r="R107" s="184">
        <f>Basisgegevens!Q42*Basisgegevens!Q66</f>
        <v>0</v>
      </c>
      <c r="S107" s="184">
        <f>Basisgegevens!R42*Basisgegevens!R66</f>
        <v>0</v>
      </c>
      <c r="T107" s="184">
        <f>Basisgegevens!S42*Basisgegevens!S66</f>
        <v>0</v>
      </c>
      <c r="U107" s="184">
        <f>Basisgegevens!T42*Basisgegevens!T66</f>
        <v>0</v>
      </c>
      <c r="V107" s="184">
        <f>Basisgegevens!U42*Basisgegevens!U66</f>
        <v>0</v>
      </c>
      <c r="W107" s="184">
        <f>Basisgegevens!V42*Basisgegevens!V66</f>
        <v>0</v>
      </c>
      <c r="X107" s="184">
        <f>Basisgegevens!W42*Basisgegevens!W66</f>
        <v>0</v>
      </c>
      <c r="Y107" s="184">
        <f>Basisgegevens!X42*Basisgegevens!X66</f>
        <v>0</v>
      </c>
      <c r="Z107" s="184">
        <f>Basisgegevens!Y42*Basisgegevens!Y66</f>
        <v>0</v>
      </c>
      <c r="AA107" s="184">
        <f>Basisgegevens!Z42*Basisgegevens!Z66</f>
        <v>0</v>
      </c>
      <c r="AB107" s="184">
        <f>Basisgegevens!AA42*Basisgegevens!AA66</f>
        <v>0</v>
      </c>
      <c r="AC107" s="193">
        <f t="shared" si="199"/>
        <v>0</v>
      </c>
      <c r="AD107" s="184">
        <f>Basisgegevens!AC42*Basisgegevens!AC66</f>
        <v>0</v>
      </c>
      <c r="AE107" s="184">
        <f>Basisgegevens!AD42*Basisgegevens!AD66</f>
        <v>0</v>
      </c>
      <c r="AF107" s="184">
        <f>Basisgegevens!AE42*Basisgegevens!AE66</f>
        <v>0</v>
      </c>
      <c r="AG107" s="184">
        <f>Basisgegevens!AF42*Basisgegevens!AF66</f>
        <v>0</v>
      </c>
      <c r="AH107" s="184">
        <f>Basisgegevens!AG42*Basisgegevens!AG66</f>
        <v>0</v>
      </c>
      <c r="AI107" s="184">
        <f>Basisgegevens!AH42*Basisgegevens!AH66</f>
        <v>0</v>
      </c>
      <c r="AJ107" s="184">
        <f>Basisgegevens!AI42*Basisgegevens!AI66</f>
        <v>0</v>
      </c>
      <c r="AK107" s="184">
        <f>Basisgegevens!AJ42*Basisgegevens!AJ66</f>
        <v>0</v>
      </c>
      <c r="AL107" s="184">
        <f>Basisgegevens!AK42*Basisgegevens!AK66</f>
        <v>0</v>
      </c>
      <c r="AM107" s="184">
        <f>Basisgegevens!AL42*Basisgegevens!AL66</f>
        <v>0</v>
      </c>
      <c r="AN107" s="184">
        <f>Basisgegevens!AM42*Basisgegevens!AM66</f>
        <v>0</v>
      </c>
      <c r="AO107" s="184">
        <f>Basisgegevens!AN42*Basisgegevens!AN66</f>
        <v>0</v>
      </c>
      <c r="AP107" s="193">
        <f t="shared" si="201"/>
        <v>0</v>
      </c>
      <c r="AQ107" s="184">
        <f>Basisgegevens!AP42*Basisgegevens!AP66</f>
        <v>0</v>
      </c>
      <c r="AR107" s="184">
        <f>Basisgegevens!AQ42*Basisgegevens!AQ66</f>
        <v>0</v>
      </c>
      <c r="AS107" s="184">
        <f>Basisgegevens!AR42*Basisgegevens!AR66</f>
        <v>0</v>
      </c>
      <c r="AT107" s="184">
        <f>Basisgegevens!AS42*Basisgegevens!AS66</f>
        <v>0</v>
      </c>
      <c r="AU107" s="184">
        <f>Basisgegevens!AT42*Basisgegevens!AT66</f>
        <v>0</v>
      </c>
      <c r="AV107" s="184">
        <f>Basisgegevens!AU42*Basisgegevens!AU66</f>
        <v>0</v>
      </c>
      <c r="AW107" s="184">
        <f>Basisgegevens!AV42*Basisgegevens!AV66</f>
        <v>0</v>
      </c>
      <c r="AX107" s="184">
        <f>Basisgegevens!AW42*Basisgegevens!AW66</f>
        <v>0</v>
      </c>
      <c r="AY107" s="184">
        <f>Basisgegevens!AX42*Basisgegevens!AX66</f>
        <v>0</v>
      </c>
      <c r="AZ107" s="184">
        <f>Basisgegevens!AY42*Basisgegevens!AY66</f>
        <v>0</v>
      </c>
      <c r="BA107" s="184">
        <f>Basisgegevens!AZ42*Basisgegevens!AZ66</f>
        <v>0</v>
      </c>
      <c r="BB107" s="184">
        <f>Basisgegevens!BA42*Basisgegevens!BA66</f>
        <v>0</v>
      </c>
      <c r="BC107" s="193">
        <f t="shared" si="203"/>
        <v>0</v>
      </c>
      <c r="BD107" s="184">
        <f>Basisgegevens!BC42*Basisgegevens!BC66</f>
        <v>0</v>
      </c>
      <c r="BE107" s="184">
        <f>Basisgegevens!BD42*Basisgegevens!BD66</f>
        <v>0</v>
      </c>
      <c r="BF107" s="184">
        <f>Basisgegevens!BE42*Basisgegevens!BE66</f>
        <v>0</v>
      </c>
      <c r="BG107" s="184">
        <f>Basisgegevens!BF42*Basisgegevens!BF66</f>
        <v>0</v>
      </c>
      <c r="BH107" s="184">
        <f>Basisgegevens!BG42*Basisgegevens!BG66</f>
        <v>0</v>
      </c>
      <c r="BI107" s="184">
        <f>Basisgegevens!BH42*Basisgegevens!BH66</f>
        <v>0</v>
      </c>
      <c r="BJ107" s="184">
        <f>Basisgegevens!BI42*Basisgegevens!BI66</f>
        <v>0</v>
      </c>
      <c r="BK107" s="184">
        <f>Basisgegevens!BJ42*Basisgegevens!BJ66</f>
        <v>0</v>
      </c>
      <c r="BL107" s="184">
        <f>Basisgegevens!BK42*Basisgegevens!BK66</f>
        <v>0</v>
      </c>
      <c r="BM107" s="184">
        <f>Basisgegevens!BL42*Basisgegevens!BL66</f>
        <v>0</v>
      </c>
      <c r="BN107" s="184">
        <f>Basisgegevens!BM42*Basisgegevens!BM66</f>
        <v>0</v>
      </c>
      <c r="BO107" s="184">
        <f>Basisgegevens!BN42*Basisgegevens!BN66</f>
        <v>0</v>
      </c>
      <c r="BP107" s="193">
        <f t="shared" si="205"/>
        <v>0</v>
      </c>
    </row>
    <row r="108" spans="1:68" ht="15" customHeight="1" x14ac:dyDescent="0.25">
      <c r="A108" s="127"/>
      <c r="B108" s="256" t="str">
        <f>Basisgegevens!$A$25</f>
        <v>(-)</v>
      </c>
      <c r="C108" s="230">
        <f>Basisgegevens!$B$67</f>
        <v>0.21</v>
      </c>
      <c r="D108" s="184">
        <f>Basisgegevens!C43*Basisgegevens!C67</f>
        <v>0</v>
      </c>
      <c r="E108" s="184">
        <f>Basisgegevens!D43*Basisgegevens!D67</f>
        <v>0</v>
      </c>
      <c r="F108" s="184">
        <f>Basisgegevens!E43*Basisgegevens!E67</f>
        <v>0</v>
      </c>
      <c r="G108" s="184">
        <f>Basisgegevens!F43*Basisgegevens!F67</f>
        <v>0</v>
      </c>
      <c r="H108" s="184">
        <f>Basisgegevens!G43*Basisgegevens!G67</f>
        <v>0</v>
      </c>
      <c r="I108" s="184">
        <f>Basisgegevens!H43*Basisgegevens!H67</f>
        <v>0</v>
      </c>
      <c r="J108" s="184">
        <f>Basisgegevens!I43*Basisgegevens!I67</f>
        <v>0</v>
      </c>
      <c r="K108" s="184">
        <f>Basisgegevens!J43*Basisgegevens!J67</f>
        <v>0</v>
      </c>
      <c r="L108" s="184">
        <f>Basisgegevens!K43*Basisgegevens!K67</f>
        <v>0</v>
      </c>
      <c r="M108" s="184">
        <f>Basisgegevens!L43*Basisgegevens!L67</f>
        <v>0</v>
      </c>
      <c r="N108" s="184">
        <f>Basisgegevens!M43*Basisgegevens!M67</f>
        <v>0</v>
      </c>
      <c r="O108" s="184">
        <f>Basisgegevens!N43*Basisgegevens!N67</f>
        <v>0</v>
      </c>
      <c r="P108" s="193">
        <f t="shared" si="197"/>
        <v>0</v>
      </c>
      <c r="Q108" s="184">
        <f>Basisgegevens!P43*Basisgegevens!P67</f>
        <v>0</v>
      </c>
      <c r="R108" s="184">
        <f>Basisgegevens!Q43*Basisgegevens!Q67</f>
        <v>0</v>
      </c>
      <c r="S108" s="184">
        <f>Basisgegevens!R43*Basisgegevens!R67</f>
        <v>0</v>
      </c>
      <c r="T108" s="184">
        <f>Basisgegevens!S43*Basisgegevens!S67</f>
        <v>0</v>
      </c>
      <c r="U108" s="184">
        <f>Basisgegevens!T43*Basisgegevens!T67</f>
        <v>0</v>
      </c>
      <c r="V108" s="184">
        <f>Basisgegevens!U43*Basisgegevens!U67</f>
        <v>0</v>
      </c>
      <c r="W108" s="184">
        <f>Basisgegevens!V43*Basisgegevens!V67</f>
        <v>0</v>
      </c>
      <c r="X108" s="184">
        <f>Basisgegevens!W43*Basisgegevens!W67</f>
        <v>0</v>
      </c>
      <c r="Y108" s="184">
        <f>Basisgegevens!X43*Basisgegevens!X67</f>
        <v>0</v>
      </c>
      <c r="Z108" s="184">
        <f>Basisgegevens!Y43*Basisgegevens!Y67</f>
        <v>0</v>
      </c>
      <c r="AA108" s="184">
        <f>Basisgegevens!Z43*Basisgegevens!Z67</f>
        <v>0</v>
      </c>
      <c r="AB108" s="184">
        <f>Basisgegevens!AA43*Basisgegevens!AA67</f>
        <v>0</v>
      </c>
      <c r="AC108" s="193">
        <f t="shared" si="199"/>
        <v>0</v>
      </c>
      <c r="AD108" s="184">
        <f>Basisgegevens!AC43*Basisgegevens!AC67</f>
        <v>0</v>
      </c>
      <c r="AE108" s="184">
        <f>Basisgegevens!AD43*Basisgegevens!AD67</f>
        <v>0</v>
      </c>
      <c r="AF108" s="184">
        <f>Basisgegevens!AE43*Basisgegevens!AE67</f>
        <v>0</v>
      </c>
      <c r="AG108" s="184">
        <f>Basisgegevens!AF43*Basisgegevens!AF67</f>
        <v>0</v>
      </c>
      <c r="AH108" s="184">
        <f>Basisgegevens!AG43*Basisgegevens!AG67</f>
        <v>0</v>
      </c>
      <c r="AI108" s="184">
        <f>Basisgegevens!AH43*Basisgegevens!AH67</f>
        <v>0</v>
      </c>
      <c r="AJ108" s="184">
        <f>Basisgegevens!AI43*Basisgegevens!AI67</f>
        <v>0</v>
      </c>
      <c r="AK108" s="184">
        <f>Basisgegevens!AJ43*Basisgegevens!AJ67</f>
        <v>0</v>
      </c>
      <c r="AL108" s="184">
        <f>Basisgegevens!AK43*Basisgegevens!AK67</f>
        <v>0</v>
      </c>
      <c r="AM108" s="184">
        <f>Basisgegevens!AL43*Basisgegevens!AL67</f>
        <v>0</v>
      </c>
      <c r="AN108" s="184">
        <f>Basisgegevens!AM43*Basisgegevens!AM67</f>
        <v>0</v>
      </c>
      <c r="AO108" s="184">
        <f>Basisgegevens!AN43*Basisgegevens!AN67</f>
        <v>0</v>
      </c>
      <c r="AP108" s="193">
        <f t="shared" si="201"/>
        <v>0</v>
      </c>
      <c r="AQ108" s="184">
        <f>Basisgegevens!AP43*Basisgegevens!AP67</f>
        <v>0</v>
      </c>
      <c r="AR108" s="184">
        <f>Basisgegevens!AQ43*Basisgegevens!AQ67</f>
        <v>0</v>
      </c>
      <c r="AS108" s="184">
        <f>Basisgegevens!AR43*Basisgegevens!AR67</f>
        <v>0</v>
      </c>
      <c r="AT108" s="184">
        <f>Basisgegevens!AS43*Basisgegevens!AS67</f>
        <v>0</v>
      </c>
      <c r="AU108" s="184">
        <f>Basisgegevens!AT43*Basisgegevens!AT67</f>
        <v>0</v>
      </c>
      <c r="AV108" s="184">
        <f>Basisgegevens!AU43*Basisgegevens!AU67</f>
        <v>0</v>
      </c>
      <c r="AW108" s="184">
        <f>Basisgegevens!AV43*Basisgegevens!AV67</f>
        <v>0</v>
      </c>
      <c r="AX108" s="184">
        <f>Basisgegevens!AW43*Basisgegevens!AW67</f>
        <v>0</v>
      </c>
      <c r="AY108" s="184">
        <f>Basisgegevens!AX43*Basisgegevens!AX67</f>
        <v>0</v>
      </c>
      <c r="AZ108" s="184">
        <f>Basisgegevens!AY43*Basisgegevens!AY67</f>
        <v>0</v>
      </c>
      <c r="BA108" s="184">
        <f>Basisgegevens!AZ43*Basisgegevens!AZ67</f>
        <v>0</v>
      </c>
      <c r="BB108" s="184">
        <f>Basisgegevens!BA43*Basisgegevens!BA67</f>
        <v>0</v>
      </c>
      <c r="BC108" s="193">
        <f t="shared" si="203"/>
        <v>0</v>
      </c>
      <c r="BD108" s="184">
        <f>Basisgegevens!BC43*Basisgegevens!BC67</f>
        <v>0</v>
      </c>
      <c r="BE108" s="184">
        <f>Basisgegevens!BD43*Basisgegevens!BD67</f>
        <v>0</v>
      </c>
      <c r="BF108" s="184">
        <f>Basisgegevens!BE43*Basisgegevens!BE67</f>
        <v>0</v>
      </c>
      <c r="BG108" s="184">
        <f>Basisgegevens!BF43*Basisgegevens!BF67</f>
        <v>0</v>
      </c>
      <c r="BH108" s="184">
        <f>Basisgegevens!BG43*Basisgegevens!BG67</f>
        <v>0</v>
      </c>
      <c r="BI108" s="184">
        <f>Basisgegevens!BH43*Basisgegevens!BH67</f>
        <v>0</v>
      </c>
      <c r="BJ108" s="184">
        <f>Basisgegevens!BI43*Basisgegevens!BI67</f>
        <v>0</v>
      </c>
      <c r="BK108" s="184">
        <f>Basisgegevens!BJ43*Basisgegevens!BJ67</f>
        <v>0</v>
      </c>
      <c r="BL108" s="184">
        <f>Basisgegevens!BK43*Basisgegevens!BK67</f>
        <v>0</v>
      </c>
      <c r="BM108" s="184">
        <f>Basisgegevens!BL43*Basisgegevens!BL67</f>
        <v>0</v>
      </c>
      <c r="BN108" s="184">
        <f>Basisgegevens!BM43*Basisgegevens!BM67</f>
        <v>0</v>
      </c>
      <c r="BO108" s="184">
        <f>Basisgegevens!BN43*Basisgegevens!BN67</f>
        <v>0</v>
      </c>
      <c r="BP108" s="193">
        <f t="shared" si="205"/>
        <v>0</v>
      </c>
    </row>
    <row r="109" spans="1:68" ht="15" customHeight="1" x14ac:dyDescent="0.25">
      <c r="A109" s="127"/>
      <c r="B109" s="256" t="str">
        <f>Basisgegevens!$A$26</f>
        <v>(-)</v>
      </c>
      <c r="C109" s="230">
        <f>Basisgegevens!$B$68</f>
        <v>0.21</v>
      </c>
      <c r="D109" s="184">
        <f>Basisgegevens!C44*Basisgegevens!C68</f>
        <v>0</v>
      </c>
      <c r="E109" s="184">
        <f>Basisgegevens!D44*Basisgegevens!D68</f>
        <v>0</v>
      </c>
      <c r="F109" s="184">
        <f>Basisgegevens!E44*Basisgegevens!E68</f>
        <v>0</v>
      </c>
      <c r="G109" s="184">
        <f>Basisgegevens!F44*Basisgegevens!F68</f>
        <v>0</v>
      </c>
      <c r="H109" s="184">
        <f>Basisgegevens!G44*Basisgegevens!G68</f>
        <v>0</v>
      </c>
      <c r="I109" s="184">
        <f>Basisgegevens!H44*Basisgegevens!H68</f>
        <v>0</v>
      </c>
      <c r="J109" s="184">
        <f>Basisgegevens!I44*Basisgegevens!I68</f>
        <v>0</v>
      </c>
      <c r="K109" s="184">
        <f>Basisgegevens!J44*Basisgegevens!J68</f>
        <v>0</v>
      </c>
      <c r="L109" s="184">
        <f>Basisgegevens!K44*Basisgegevens!K68</f>
        <v>0</v>
      </c>
      <c r="M109" s="184">
        <f>Basisgegevens!L44*Basisgegevens!L68</f>
        <v>0</v>
      </c>
      <c r="N109" s="184">
        <f>Basisgegevens!M44*Basisgegevens!M68</f>
        <v>0</v>
      </c>
      <c r="O109" s="184">
        <f>Basisgegevens!N44*Basisgegevens!N68</f>
        <v>0</v>
      </c>
      <c r="P109" s="193">
        <f t="shared" si="197"/>
        <v>0</v>
      </c>
      <c r="Q109" s="184">
        <f>Basisgegevens!P44*Basisgegevens!P68</f>
        <v>0</v>
      </c>
      <c r="R109" s="184">
        <f>Basisgegevens!Q44*Basisgegevens!Q68</f>
        <v>0</v>
      </c>
      <c r="S109" s="184">
        <f>Basisgegevens!R44*Basisgegevens!R68</f>
        <v>0</v>
      </c>
      <c r="T109" s="184">
        <f>Basisgegevens!S44*Basisgegevens!S68</f>
        <v>0</v>
      </c>
      <c r="U109" s="184">
        <f>Basisgegevens!T44*Basisgegevens!T68</f>
        <v>0</v>
      </c>
      <c r="V109" s="184">
        <f>Basisgegevens!U44*Basisgegevens!U68</f>
        <v>0</v>
      </c>
      <c r="W109" s="184">
        <f>Basisgegevens!V44*Basisgegevens!V68</f>
        <v>0</v>
      </c>
      <c r="X109" s="184">
        <f>Basisgegevens!W44*Basisgegevens!W68</f>
        <v>0</v>
      </c>
      <c r="Y109" s="184">
        <f>Basisgegevens!X44*Basisgegevens!X68</f>
        <v>0</v>
      </c>
      <c r="Z109" s="184">
        <f>Basisgegevens!Y44*Basisgegevens!Y68</f>
        <v>0</v>
      </c>
      <c r="AA109" s="184">
        <f>Basisgegevens!Z44*Basisgegevens!Z68</f>
        <v>0</v>
      </c>
      <c r="AB109" s="184">
        <f>Basisgegevens!AA44*Basisgegevens!AA68</f>
        <v>0</v>
      </c>
      <c r="AC109" s="193">
        <f t="shared" si="199"/>
        <v>0</v>
      </c>
      <c r="AD109" s="184">
        <f>Basisgegevens!AC44*Basisgegevens!AC68</f>
        <v>0</v>
      </c>
      <c r="AE109" s="184">
        <f>Basisgegevens!AD44*Basisgegevens!AD68</f>
        <v>0</v>
      </c>
      <c r="AF109" s="184">
        <f>Basisgegevens!AE44*Basisgegevens!AE68</f>
        <v>0</v>
      </c>
      <c r="AG109" s="184">
        <f>Basisgegevens!AF44*Basisgegevens!AF68</f>
        <v>0</v>
      </c>
      <c r="AH109" s="184">
        <f>Basisgegevens!AG44*Basisgegevens!AG68</f>
        <v>0</v>
      </c>
      <c r="AI109" s="184">
        <f>Basisgegevens!AH44*Basisgegevens!AH68</f>
        <v>0</v>
      </c>
      <c r="AJ109" s="184">
        <f>Basisgegevens!AI44*Basisgegevens!AI68</f>
        <v>0</v>
      </c>
      <c r="AK109" s="184">
        <f>Basisgegevens!AJ44*Basisgegevens!AJ68</f>
        <v>0</v>
      </c>
      <c r="AL109" s="184">
        <f>Basisgegevens!AK44*Basisgegevens!AK68</f>
        <v>0</v>
      </c>
      <c r="AM109" s="184">
        <f>Basisgegevens!AL44*Basisgegevens!AL68</f>
        <v>0</v>
      </c>
      <c r="AN109" s="184">
        <f>Basisgegevens!AM44*Basisgegevens!AM68</f>
        <v>0</v>
      </c>
      <c r="AO109" s="184">
        <f>Basisgegevens!AN44*Basisgegevens!AN68</f>
        <v>0</v>
      </c>
      <c r="AP109" s="193">
        <f t="shared" si="201"/>
        <v>0</v>
      </c>
      <c r="AQ109" s="184">
        <f>Basisgegevens!AP44*Basisgegevens!AP68</f>
        <v>0</v>
      </c>
      <c r="AR109" s="184">
        <f>Basisgegevens!AQ44*Basisgegevens!AQ68</f>
        <v>0</v>
      </c>
      <c r="AS109" s="184">
        <f>Basisgegevens!AR44*Basisgegevens!AR68</f>
        <v>0</v>
      </c>
      <c r="AT109" s="184">
        <f>Basisgegevens!AS44*Basisgegevens!AS68</f>
        <v>0</v>
      </c>
      <c r="AU109" s="184">
        <f>Basisgegevens!AT44*Basisgegevens!AT68</f>
        <v>0</v>
      </c>
      <c r="AV109" s="184">
        <f>Basisgegevens!AU44*Basisgegevens!AU68</f>
        <v>0</v>
      </c>
      <c r="AW109" s="184">
        <f>Basisgegevens!AV44*Basisgegevens!AV68</f>
        <v>0</v>
      </c>
      <c r="AX109" s="184">
        <f>Basisgegevens!AW44*Basisgegevens!AW68</f>
        <v>0</v>
      </c>
      <c r="AY109" s="184">
        <f>Basisgegevens!AX44*Basisgegevens!AX68</f>
        <v>0</v>
      </c>
      <c r="AZ109" s="184">
        <f>Basisgegevens!AY44*Basisgegevens!AY68</f>
        <v>0</v>
      </c>
      <c r="BA109" s="184">
        <f>Basisgegevens!AZ44*Basisgegevens!AZ68</f>
        <v>0</v>
      </c>
      <c r="BB109" s="184">
        <f>Basisgegevens!BA44*Basisgegevens!BA68</f>
        <v>0</v>
      </c>
      <c r="BC109" s="193">
        <f>SUM(AQ109:BB109)</f>
        <v>0</v>
      </c>
      <c r="BD109" s="184">
        <f>Basisgegevens!BC44*Basisgegevens!BC68</f>
        <v>0</v>
      </c>
      <c r="BE109" s="184">
        <f>Basisgegevens!BD44*Basisgegevens!BD68</f>
        <v>0</v>
      </c>
      <c r="BF109" s="184">
        <f>Basisgegevens!BE44*Basisgegevens!BE68</f>
        <v>0</v>
      </c>
      <c r="BG109" s="184">
        <f>Basisgegevens!BF44*Basisgegevens!BF68</f>
        <v>0</v>
      </c>
      <c r="BH109" s="184">
        <f>Basisgegevens!BG44*Basisgegevens!BG68</f>
        <v>0</v>
      </c>
      <c r="BI109" s="184">
        <f>Basisgegevens!BH44*Basisgegevens!BH68</f>
        <v>0</v>
      </c>
      <c r="BJ109" s="184">
        <f>Basisgegevens!BI44*Basisgegevens!BI68</f>
        <v>0</v>
      </c>
      <c r="BK109" s="184">
        <f>Basisgegevens!BJ44*Basisgegevens!BJ68</f>
        <v>0</v>
      </c>
      <c r="BL109" s="184">
        <f>Basisgegevens!BK44*Basisgegevens!BK68</f>
        <v>0</v>
      </c>
      <c r="BM109" s="184">
        <f>Basisgegevens!BL44*Basisgegevens!BL68</f>
        <v>0</v>
      </c>
      <c r="BN109" s="184">
        <f>Basisgegevens!BM44*Basisgegevens!BM68</f>
        <v>0</v>
      </c>
      <c r="BO109" s="184">
        <f>Basisgegevens!BN44*Basisgegevens!BN68</f>
        <v>0</v>
      </c>
      <c r="BP109" s="193">
        <f t="shared" si="205"/>
        <v>0</v>
      </c>
    </row>
    <row r="110" spans="1:68" ht="15" customHeight="1" x14ac:dyDescent="0.25">
      <c r="A110" s="127"/>
      <c r="B110" s="256" t="str">
        <f>Basisgegevens!$A$27</f>
        <v>(-)</v>
      </c>
      <c r="C110" s="230">
        <f>Basisgegevens!$B$69</f>
        <v>0.21</v>
      </c>
      <c r="D110" s="184">
        <f>Basisgegevens!C45*Basisgegevens!C69</f>
        <v>0</v>
      </c>
      <c r="E110" s="184">
        <f>Basisgegevens!D45*Basisgegevens!D69</f>
        <v>0</v>
      </c>
      <c r="F110" s="184">
        <f>Basisgegevens!E45*Basisgegevens!E69</f>
        <v>0</v>
      </c>
      <c r="G110" s="184">
        <f>Basisgegevens!F45*Basisgegevens!F69</f>
        <v>0</v>
      </c>
      <c r="H110" s="184">
        <f>Basisgegevens!G45*Basisgegevens!G69</f>
        <v>0</v>
      </c>
      <c r="I110" s="184">
        <f>Basisgegevens!H45*Basisgegevens!H69</f>
        <v>0</v>
      </c>
      <c r="J110" s="184">
        <f>Basisgegevens!I45*Basisgegevens!I69</f>
        <v>0</v>
      </c>
      <c r="K110" s="184">
        <f>Basisgegevens!J45*Basisgegevens!J69</f>
        <v>0</v>
      </c>
      <c r="L110" s="184">
        <f>Basisgegevens!K45*Basisgegevens!K69</f>
        <v>0</v>
      </c>
      <c r="M110" s="184">
        <f>Basisgegevens!L45*Basisgegevens!L69</f>
        <v>0</v>
      </c>
      <c r="N110" s="184">
        <f>Basisgegevens!M45*Basisgegevens!M69</f>
        <v>0</v>
      </c>
      <c r="O110" s="184">
        <f>Basisgegevens!N45*Basisgegevens!N69</f>
        <v>0</v>
      </c>
      <c r="P110" s="193">
        <f t="shared" si="197"/>
        <v>0</v>
      </c>
      <c r="Q110" s="184">
        <f>Basisgegevens!P45*Basisgegevens!P69</f>
        <v>0</v>
      </c>
      <c r="R110" s="184">
        <f>Basisgegevens!Q45*Basisgegevens!Q69</f>
        <v>0</v>
      </c>
      <c r="S110" s="184">
        <f>Basisgegevens!R45*Basisgegevens!R69</f>
        <v>0</v>
      </c>
      <c r="T110" s="184">
        <f>Basisgegevens!S45*Basisgegevens!S69</f>
        <v>0</v>
      </c>
      <c r="U110" s="184">
        <f>Basisgegevens!T45*Basisgegevens!T69</f>
        <v>0</v>
      </c>
      <c r="V110" s="184">
        <f>Basisgegevens!U45*Basisgegevens!U69</f>
        <v>0</v>
      </c>
      <c r="W110" s="184">
        <f>Basisgegevens!V45*Basisgegevens!V69</f>
        <v>0</v>
      </c>
      <c r="X110" s="184">
        <f>Basisgegevens!W45*Basisgegevens!W69</f>
        <v>0</v>
      </c>
      <c r="Y110" s="184">
        <f>Basisgegevens!X45*Basisgegevens!X69</f>
        <v>0</v>
      </c>
      <c r="Z110" s="184">
        <f>Basisgegevens!Y45*Basisgegevens!Y69</f>
        <v>0</v>
      </c>
      <c r="AA110" s="184">
        <f>Basisgegevens!Z45*Basisgegevens!Z69</f>
        <v>0</v>
      </c>
      <c r="AB110" s="184">
        <f>Basisgegevens!AA45*Basisgegevens!AA69</f>
        <v>0</v>
      </c>
      <c r="AC110" s="193">
        <f t="shared" si="199"/>
        <v>0</v>
      </c>
      <c r="AD110" s="184">
        <f>Basisgegevens!AC45*Basisgegevens!AC69</f>
        <v>0</v>
      </c>
      <c r="AE110" s="184">
        <f>Basisgegevens!AD45*Basisgegevens!AD69</f>
        <v>0</v>
      </c>
      <c r="AF110" s="184">
        <f>Basisgegevens!AE45*Basisgegevens!AE69</f>
        <v>0</v>
      </c>
      <c r="AG110" s="184">
        <f>Basisgegevens!AF45*Basisgegevens!AF69</f>
        <v>0</v>
      </c>
      <c r="AH110" s="184">
        <f>Basisgegevens!AG45*Basisgegevens!AG69</f>
        <v>0</v>
      </c>
      <c r="AI110" s="184">
        <f>Basisgegevens!AH45*Basisgegevens!AH69</f>
        <v>0</v>
      </c>
      <c r="AJ110" s="184">
        <f>Basisgegevens!AI45*Basisgegevens!AI69</f>
        <v>0</v>
      </c>
      <c r="AK110" s="184">
        <f>Basisgegevens!AJ45*Basisgegevens!AJ69</f>
        <v>0</v>
      </c>
      <c r="AL110" s="184">
        <f>Basisgegevens!AK45*Basisgegevens!AK69</f>
        <v>0</v>
      </c>
      <c r="AM110" s="184">
        <f>Basisgegevens!AL45*Basisgegevens!AL69</f>
        <v>0</v>
      </c>
      <c r="AN110" s="184">
        <f>Basisgegevens!AM45*Basisgegevens!AM69</f>
        <v>0</v>
      </c>
      <c r="AO110" s="184">
        <f>Basisgegevens!AN45*Basisgegevens!AN69</f>
        <v>0</v>
      </c>
      <c r="AP110" s="193">
        <f t="shared" si="201"/>
        <v>0</v>
      </c>
      <c r="AQ110" s="184">
        <f>Basisgegevens!AP45*Basisgegevens!AP69</f>
        <v>0</v>
      </c>
      <c r="AR110" s="184">
        <f>Basisgegevens!AQ45*Basisgegevens!AQ69</f>
        <v>0</v>
      </c>
      <c r="AS110" s="184">
        <f>Basisgegevens!AR45*Basisgegevens!AR69</f>
        <v>0</v>
      </c>
      <c r="AT110" s="184">
        <f>Basisgegevens!AS45*Basisgegevens!AS69</f>
        <v>0</v>
      </c>
      <c r="AU110" s="184">
        <f>Basisgegevens!AT45*Basisgegevens!AT69</f>
        <v>0</v>
      </c>
      <c r="AV110" s="184">
        <f>Basisgegevens!AU45*Basisgegevens!AU69</f>
        <v>0</v>
      </c>
      <c r="AW110" s="184">
        <f>Basisgegevens!AV45*Basisgegevens!AV69</f>
        <v>0</v>
      </c>
      <c r="AX110" s="184">
        <f>Basisgegevens!AW45*Basisgegevens!AW69</f>
        <v>0</v>
      </c>
      <c r="AY110" s="184">
        <f>Basisgegevens!AX45*Basisgegevens!AX69</f>
        <v>0</v>
      </c>
      <c r="AZ110" s="184">
        <f>Basisgegevens!AY45*Basisgegevens!AY69</f>
        <v>0</v>
      </c>
      <c r="BA110" s="184">
        <f>Basisgegevens!AZ45*Basisgegevens!AZ69</f>
        <v>0</v>
      </c>
      <c r="BB110" s="184">
        <f>Basisgegevens!BA45*Basisgegevens!BA69</f>
        <v>0</v>
      </c>
      <c r="BC110" s="193">
        <f t="shared" si="203"/>
        <v>0</v>
      </c>
      <c r="BD110" s="184">
        <f>Basisgegevens!BC45*Basisgegevens!BC69</f>
        <v>0</v>
      </c>
      <c r="BE110" s="184">
        <f>Basisgegevens!BD45*Basisgegevens!BD69</f>
        <v>0</v>
      </c>
      <c r="BF110" s="184">
        <f>Basisgegevens!BE45*Basisgegevens!BE69</f>
        <v>0</v>
      </c>
      <c r="BG110" s="184">
        <f>Basisgegevens!BF45*Basisgegevens!BF69</f>
        <v>0</v>
      </c>
      <c r="BH110" s="184">
        <f>Basisgegevens!BG45*Basisgegevens!BG69</f>
        <v>0</v>
      </c>
      <c r="BI110" s="184">
        <f>Basisgegevens!BH45*Basisgegevens!BH69</f>
        <v>0</v>
      </c>
      <c r="BJ110" s="184">
        <f>Basisgegevens!BI45*Basisgegevens!BI69</f>
        <v>0</v>
      </c>
      <c r="BK110" s="184">
        <f>Basisgegevens!BJ45*Basisgegevens!BJ69</f>
        <v>0</v>
      </c>
      <c r="BL110" s="184">
        <f>Basisgegevens!BK45*Basisgegevens!BK69</f>
        <v>0</v>
      </c>
      <c r="BM110" s="184">
        <f>Basisgegevens!BL45*Basisgegevens!BL69</f>
        <v>0</v>
      </c>
      <c r="BN110" s="184">
        <f>Basisgegevens!BM45*Basisgegevens!BM69</f>
        <v>0</v>
      </c>
      <c r="BO110" s="184">
        <f>Basisgegevens!BN45*Basisgegevens!BN69</f>
        <v>0</v>
      </c>
      <c r="BP110" s="193">
        <f t="shared" si="205"/>
        <v>0</v>
      </c>
    </row>
    <row r="111" spans="1:68" ht="15" customHeight="1" x14ac:dyDescent="0.25">
      <c r="A111" s="127"/>
      <c r="B111" s="256" t="str">
        <f>Basisgegevens!$A$28</f>
        <v>(-)</v>
      </c>
      <c r="C111" s="230">
        <f>Basisgegevens!$B$70</f>
        <v>0.21</v>
      </c>
      <c r="D111" s="184">
        <f>Basisgegevens!C46*Basisgegevens!C70</f>
        <v>0</v>
      </c>
      <c r="E111" s="184">
        <f>Basisgegevens!D46*Basisgegevens!D70</f>
        <v>0</v>
      </c>
      <c r="F111" s="184">
        <f>Basisgegevens!E46*Basisgegevens!E70</f>
        <v>0</v>
      </c>
      <c r="G111" s="184">
        <f>Basisgegevens!F46*Basisgegevens!F70</f>
        <v>0</v>
      </c>
      <c r="H111" s="184">
        <f>Basisgegevens!G46*Basisgegevens!G70</f>
        <v>0</v>
      </c>
      <c r="I111" s="184">
        <f>Basisgegevens!H46*Basisgegevens!H70</f>
        <v>0</v>
      </c>
      <c r="J111" s="184">
        <f>Basisgegevens!I46*Basisgegevens!I70</f>
        <v>0</v>
      </c>
      <c r="K111" s="184">
        <f>Basisgegevens!J46*Basisgegevens!J70</f>
        <v>0</v>
      </c>
      <c r="L111" s="184">
        <f>Basisgegevens!K46*Basisgegevens!K70</f>
        <v>0</v>
      </c>
      <c r="M111" s="184">
        <f>Basisgegevens!L46*Basisgegevens!L70</f>
        <v>0</v>
      </c>
      <c r="N111" s="184">
        <f>Basisgegevens!M46*Basisgegevens!M70</f>
        <v>0</v>
      </c>
      <c r="O111" s="184">
        <f>Basisgegevens!N46*Basisgegevens!N70</f>
        <v>0</v>
      </c>
      <c r="P111" s="193">
        <f t="shared" si="197"/>
        <v>0</v>
      </c>
      <c r="Q111" s="184">
        <f>Basisgegevens!P46*Basisgegevens!P70</f>
        <v>0</v>
      </c>
      <c r="R111" s="184">
        <f>Basisgegevens!Q46*Basisgegevens!Q70</f>
        <v>0</v>
      </c>
      <c r="S111" s="184">
        <f>Basisgegevens!R46*Basisgegevens!R70</f>
        <v>0</v>
      </c>
      <c r="T111" s="184">
        <f>Basisgegevens!S46*Basisgegevens!S70</f>
        <v>0</v>
      </c>
      <c r="U111" s="184">
        <f>Basisgegevens!T46*Basisgegevens!T70</f>
        <v>0</v>
      </c>
      <c r="V111" s="184">
        <f>Basisgegevens!U46*Basisgegevens!U70</f>
        <v>0</v>
      </c>
      <c r="W111" s="184">
        <f>Basisgegevens!V46*Basisgegevens!V70</f>
        <v>0</v>
      </c>
      <c r="X111" s="184">
        <f>Basisgegevens!W46*Basisgegevens!W70</f>
        <v>0</v>
      </c>
      <c r="Y111" s="184">
        <f>Basisgegevens!X46*Basisgegevens!X70</f>
        <v>0</v>
      </c>
      <c r="Z111" s="184">
        <f>Basisgegevens!Y46*Basisgegevens!Y70</f>
        <v>0</v>
      </c>
      <c r="AA111" s="184">
        <f>Basisgegevens!Z46*Basisgegevens!Z70</f>
        <v>0</v>
      </c>
      <c r="AB111" s="184">
        <f>Basisgegevens!AA46*Basisgegevens!AA70</f>
        <v>0</v>
      </c>
      <c r="AC111" s="193">
        <f t="shared" si="199"/>
        <v>0</v>
      </c>
      <c r="AD111" s="184">
        <f>Basisgegevens!AC46*Basisgegevens!AC70</f>
        <v>0</v>
      </c>
      <c r="AE111" s="184">
        <f>Basisgegevens!AD46*Basisgegevens!AD70</f>
        <v>0</v>
      </c>
      <c r="AF111" s="184">
        <f>Basisgegevens!AE46*Basisgegevens!AE70</f>
        <v>0</v>
      </c>
      <c r="AG111" s="184">
        <f>Basisgegevens!AF46*Basisgegevens!AF70</f>
        <v>0</v>
      </c>
      <c r="AH111" s="184">
        <f>Basisgegevens!AG46*Basisgegevens!AG70</f>
        <v>0</v>
      </c>
      <c r="AI111" s="184">
        <f>Basisgegevens!AH46*Basisgegevens!AH70</f>
        <v>0</v>
      </c>
      <c r="AJ111" s="184">
        <f>Basisgegevens!AI46*Basisgegevens!AI70</f>
        <v>0</v>
      </c>
      <c r="AK111" s="184">
        <f>Basisgegevens!AJ46*Basisgegevens!AJ70</f>
        <v>0</v>
      </c>
      <c r="AL111" s="184">
        <f>Basisgegevens!AK46*Basisgegevens!AK70</f>
        <v>0</v>
      </c>
      <c r="AM111" s="184">
        <f>Basisgegevens!AL46*Basisgegevens!AL70</f>
        <v>0</v>
      </c>
      <c r="AN111" s="184">
        <f>Basisgegevens!AM46*Basisgegevens!AM70</f>
        <v>0</v>
      </c>
      <c r="AO111" s="184">
        <f>Basisgegevens!AN46*Basisgegevens!AN70</f>
        <v>0</v>
      </c>
      <c r="AP111" s="193">
        <f t="shared" si="201"/>
        <v>0</v>
      </c>
      <c r="AQ111" s="184">
        <f>Basisgegevens!AP46*Basisgegevens!AP70</f>
        <v>0</v>
      </c>
      <c r="AR111" s="184">
        <f>Basisgegevens!AQ46*Basisgegevens!AQ70</f>
        <v>0</v>
      </c>
      <c r="AS111" s="184">
        <f>Basisgegevens!AR46*Basisgegevens!AR70</f>
        <v>0</v>
      </c>
      <c r="AT111" s="184">
        <f>Basisgegevens!AS46*Basisgegevens!AS70</f>
        <v>0</v>
      </c>
      <c r="AU111" s="184">
        <f>Basisgegevens!AT46*Basisgegevens!AT70</f>
        <v>0</v>
      </c>
      <c r="AV111" s="184">
        <f>Basisgegevens!AU46*Basisgegevens!AU70</f>
        <v>0</v>
      </c>
      <c r="AW111" s="184">
        <f>Basisgegevens!AV46*Basisgegevens!AV70</f>
        <v>0</v>
      </c>
      <c r="AX111" s="184">
        <f>Basisgegevens!AW46*Basisgegevens!AW70</f>
        <v>0</v>
      </c>
      <c r="AY111" s="184">
        <f>Basisgegevens!AX46*Basisgegevens!AX70</f>
        <v>0</v>
      </c>
      <c r="AZ111" s="184">
        <f>Basisgegevens!AY46*Basisgegevens!AY70</f>
        <v>0</v>
      </c>
      <c r="BA111" s="184">
        <f>Basisgegevens!AZ46*Basisgegevens!AZ70</f>
        <v>0</v>
      </c>
      <c r="BB111" s="184">
        <f>Basisgegevens!BA46*Basisgegevens!BA70</f>
        <v>0</v>
      </c>
      <c r="BC111" s="193">
        <f t="shared" si="203"/>
        <v>0</v>
      </c>
      <c r="BD111" s="184">
        <f>Basisgegevens!BC46*Basisgegevens!BC70</f>
        <v>0</v>
      </c>
      <c r="BE111" s="184">
        <f>Basisgegevens!BD46*Basisgegevens!BD70</f>
        <v>0</v>
      </c>
      <c r="BF111" s="184">
        <f>Basisgegevens!BE46*Basisgegevens!BE70</f>
        <v>0</v>
      </c>
      <c r="BG111" s="184">
        <f>Basisgegevens!BF46*Basisgegevens!BF70</f>
        <v>0</v>
      </c>
      <c r="BH111" s="184">
        <f>Basisgegevens!BG46*Basisgegevens!BG70</f>
        <v>0</v>
      </c>
      <c r="BI111" s="184">
        <f>Basisgegevens!BH46*Basisgegevens!BH70</f>
        <v>0</v>
      </c>
      <c r="BJ111" s="184">
        <f>Basisgegevens!BI46*Basisgegevens!BI70</f>
        <v>0</v>
      </c>
      <c r="BK111" s="184">
        <f>Basisgegevens!BJ46*Basisgegevens!BJ70</f>
        <v>0</v>
      </c>
      <c r="BL111" s="184">
        <f>Basisgegevens!BK46*Basisgegevens!BK70</f>
        <v>0</v>
      </c>
      <c r="BM111" s="184">
        <f>Basisgegevens!BL46*Basisgegevens!BL70</f>
        <v>0</v>
      </c>
      <c r="BN111" s="184">
        <f>Basisgegevens!BM46*Basisgegevens!BM70</f>
        <v>0</v>
      </c>
      <c r="BO111" s="184">
        <f>Basisgegevens!BN46*Basisgegevens!BN70</f>
        <v>0</v>
      </c>
      <c r="BP111" s="193">
        <f t="shared" si="205"/>
        <v>0</v>
      </c>
    </row>
    <row r="112" spans="1:68" ht="15" customHeight="1" x14ac:dyDescent="0.25">
      <c r="A112" s="127"/>
      <c r="B112" s="256" t="str">
        <f>Basisgegevens!$A$29</f>
        <v>(-)</v>
      </c>
      <c r="C112" s="230">
        <f>Basisgegevens!$B$71</f>
        <v>0.21</v>
      </c>
      <c r="D112" s="184">
        <f>Basisgegevens!C47*Basisgegevens!C71</f>
        <v>0</v>
      </c>
      <c r="E112" s="184">
        <f>Basisgegevens!D47*Basisgegevens!D71</f>
        <v>0</v>
      </c>
      <c r="F112" s="184">
        <f>Basisgegevens!E47*Basisgegevens!E71</f>
        <v>0</v>
      </c>
      <c r="G112" s="184">
        <f>Basisgegevens!F47*Basisgegevens!F71</f>
        <v>0</v>
      </c>
      <c r="H112" s="184">
        <f>Basisgegevens!G47*Basisgegevens!G71</f>
        <v>0</v>
      </c>
      <c r="I112" s="184">
        <f>Basisgegevens!H47*Basisgegevens!H71</f>
        <v>0</v>
      </c>
      <c r="J112" s="184">
        <f>Basisgegevens!I47*Basisgegevens!I71</f>
        <v>0</v>
      </c>
      <c r="K112" s="184">
        <f>Basisgegevens!J47*Basisgegevens!J71</f>
        <v>0</v>
      </c>
      <c r="L112" s="184">
        <f>Basisgegevens!K47*Basisgegevens!K71</f>
        <v>0</v>
      </c>
      <c r="M112" s="184">
        <f>Basisgegevens!L47*Basisgegevens!L71</f>
        <v>0</v>
      </c>
      <c r="N112" s="184">
        <f>Basisgegevens!M47*Basisgegevens!M71</f>
        <v>0</v>
      </c>
      <c r="O112" s="184">
        <f>Basisgegevens!N47*Basisgegevens!N71</f>
        <v>0</v>
      </c>
      <c r="P112" s="193">
        <f t="shared" si="197"/>
        <v>0</v>
      </c>
      <c r="Q112" s="184">
        <f>Basisgegevens!P47*Basisgegevens!P71</f>
        <v>0</v>
      </c>
      <c r="R112" s="184">
        <f>Basisgegevens!Q47*Basisgegevens!Q71</f>
        <v>0</v>
      </c>
      <c r="S112" s="184">
        <f>Basisgegevens!R47*Basisgegevens!R71</f>
        <v>0</v>
      </c>
      <c r="T112" s="184">
        <f>Basisgegevens!S47*Basisgegevens!S71</f>
        <v>0</v>
      </c>
      <c r="U112" s="184">
        <f>Basisgegevens!T47*Basisgegevens!T71</f>
        <v>0</v>
      </c>
      <c r="V112" s="184">
        <f>Basisgegevens!U47*Basisgegevens!U71</f>
        <v>0</v>
      </c>
      <c r="W112" s="184">
        <f>Basisgegevens!V47*Basisgegevens!V71</f>
        <v>0</v>
      </c>
      <c r="X112" s="184">
        <f>Basisgegevens!W47*Basisgegevens!W71</f>
        <v>0</v>
      </c>
      <c r="Y112" s="184">
        <f>Basisgegevens!X47*Basisgegevens!X71</f>
        <v>0</v>
      </c>
      <c r="Z112" s="184">
        <f>Basisgegevens!Y47*Basisgegevens!Y71</f>
        <v>0</v>
      </c>
      <c r="AA112" s="184">
        <f>Basisgegevens!Z47*Basisgegevens!Z71</f>
        <v>0</v>
      </c>
      <c r="AB112" s="184">
        <f>Basisgegevens!AA47*Basisgegevens!AA71</f>
        <v>0</v>
      </c>
      <c r="AC112" s="193">
        <f t="shared" si="199"/>
        <v>0</v>
      </c>
      <c r="AD112" s="184">
        <f>Basisgegevens!AC47*Basisgegevens!AC71</f>
        <v>0</v>
      </c>
      <c r="AE112" s="184">
        <f>Basisgegevens!AD47*Basisgegevens!AD71</f>
        <v>0</v>
      </c>
      <c r="AF112" s="184">
        <f>Basisgegevens!AE47*Basisgegevens!AE71</f>
        <v>0</v>
      </c>
      <c r="AG112" s="184">
        <f>Basisgegevens!AF47*Basisgegevens!AF71</f>
        <v>0</v>
      </c>
      <c r="AH112" s="184">
        <f>Basisgegevens!AG47*Basisgegevens!AG71</f>
        <v>0</v>
      </c>
      <c r="AI112" s="184">
        <f>Basisgegevens!AH47*Basisgegevens!AH71</f>
        <v>0</v>
      </c>
      <c r="AJ112" s="184">
        <f>Basisgegevens!AI47*Basisgegevens!AI71</f>
        <v>0</v>
      </c>
      <c r="AK112" s="184">
        <f>Basisgegevens!AJ47*Basisgegevens!AJ71</f>
        <v>0</v>
      </c>
      <c r="AL112" s="184">
        <f>Basisgegevens!AK47*Basisgegevens!AK71</f>
        <v>0</v>
      </c>
      <c r="AM112" s="184">
        <f>Basisgegevens!AL47*Basisgegevens!AL71</f>
        <v>0</v>
      </c>
      <c r="AN112" s="184">
        <f>Basisgegevens!AM47*Basisgegevens!AM71</f>
        <v>0</v>
      </c>
      <c r="AO112" s="184">
        <f>Basisgegevens!AN47*Basisgegevens!AN71</f>
        <v>0</v>
      </c>
      <c r="AP112" s="193">
        <f t="shared" si="201"/>
        <v>0</v>
      </c>
      <c r="AQ112" s="184">
        <f>Basisgegevens!AP47*Basisgegevens!AP71</f>
        <v>0</v>
      </c>
      <c r="AR112" s="184">
        <f>Basisgegevens!AQ47*Basisgegevens!AQ71</f>
        <v>0</v>
      </c>
      <c r="AS112" s="184">
        <f>Basisgegevens!AR47*Basisgegevens!AR71</f>
        <v>0</v>
      </c>
      <c r="AT112" s="184">
        <f>Basisgegevens!AS47*Basisgegevens!AS71</f>
        <v>0</v>
      </c>
      <c r="AU112" s="184">
        <f>Basisgegevens!AT47*Basisgegevens!AT71</f>
        <v>0</v>
      </c>
      <c r="AV112" s="184">
        <f>Basisgegevens!AU47*Basisgegevens!AU71</f>
        <v>0</v>
      </c>
      <c r="AW112" s="184">
        <f>Basisgegevens!AV47*Basisgegevens!AV71</f>
        <v>0</v>
      </c>
      <c r="AX112" s="184">
        <f>Basisgegevens!AW47*Basisgegevens!AW71</f>
        <v>0</v>
      </c>
      <c r="AY112" s="184">
        <f>Basisgegevens!AX47*Basisgegevens!AX71</f>
        <v>0</v>
      </c>
      <c r="AZ112" s="184">
        <f>Basisgegevens!AY47*Basisgegevens!AY71</f>
        <v>0</v>
      </c>
      <c r="BA112" s="184">
        <f>Basisgegevens!AZ47*Basisgegevens!AZ71</f>
        <v>0</v>
      </c>
      <c r="BB112" s="184">
        <f>Basisgegevens!BA47*Basisgegevens!BA71</f>
        <v>0</v>
      </c>
      <c r="BC112" s="193">
        <f t="shared" si="203"/>
        <v>0</v>
      </c>
      <c r="BD112" s="184">
        <f>Basisgegevens!BC47*Basisgegevens!BC71</f>
        <v>0</v>
      </c>
      <c r="BE112" s="184">
        <f>Basisgegevens!BD47*Basisgegevens!BD71</f>
        <v>0</v>
      </c>
      <c r="BF112" s="184">
        <f>Basisgegevens!BE47*Basisgegevens!BE71</f>
        <v>0</v>
      </c>
      <c r="BG112" s="184">
        <f>Basisgegevens!BF47*Basisgegevens!BF71</f>
        <v>0</v>
      </c>
      <c r="BH112" s="184">
        <f>Basisgegevens!BG47*Basisgegevens!BG71</f>
        <v>0</v>
      </c>
      <c r="BI112" s="184">
        <f>Basisgegevens!BH47*Basisgegevens!BH71</f>
        <v>0</v>
      </c>
      <c r="BJ112" s="184">
        <f>Basisgegevens!BI47*Basisgegevens!BI71</f>
        <v>0</v>
      </c>
      <c r="BK112" s="184">
        <f>Basisgegevens!BJ47*Basisgegevens!BJ71</f>
        <v>0</v>
      </c>
      <c r="BL112" s="184">
        <f>Basisgegevens!BK47*Basisgegevens!BK71</f>
        <v>0</v>
      </c>
      <c r="BM112" s="184">
        <f>Basisgegevens!BL47*Basisgegevens!BL71</f>
        <v>0</v>
      </c>
      <c r="BN112" s="184">
        <f>Basisgegevens!BM47*Basisgegevens!BM71</f>
        <v>0</v>
      </c>
      <c r="BO112" s="184">
        <f>Basisgegevens!BN47*Basisgegevens!BN71</f>
        <v>0</v>
      </c>
      <c r="BP112" s="193">
        <f t="shared" si="205"/>
        <v>0</v>
      </c>
    </row>
    <row r="113" spans="1:68" ht="15" customHeight="1" x14ac:dyDescent="0.25">
      <c r="C113" s="79"/>
    </row>
    <row r="114" spans="1:68" s="45" customFormat="1" ht="15" customHeight="1" x14ac:dyDescent="0.25">
      <c r="B114" s="200" t="s">
        <v>158</v>
      </c>
      <c r="D114" s="193">
        <f t="shared" ref="D114:O114" si="283">SUM(D115:D120)</f>
        <v>0</v>
      </c>
      <c r="E114" s="193">
        <f t="shared" si="283"/>
        <v>0</v>
      </c>
      <c r="F114" s="193">
        <f t="shared" si="283"/>
        <v>0</v>
      </c>
      <c r="G114" s="193">
        <f t="shared" si="283"/>
        <v>0</v>
      </c>
      <c r="H114" s="193">
        <f t="shared" si="283"/>
        <v>0</v>
      </c>
      <c r="I114" s="193">
        <f t="shared" si="283"/>
        <v>0</v>
      </c>
      <c r="J114" s="193">
        <f t="shared" si="283"/>
        <v>0</v>
      </c>
      <c r="K114" s="193">
        <f t="shared" si="283"/>
        <v>0</v>
      </c>
      <c r="L114" s="193">
        <f t="shared" si="283"/>
        <v>0</v>
      </c>
      <c r="M114" s="193">
        <f t="shared" si="283"/>
        <v>0</v>
      </c>
      <c r="N114" s="193">
        <f t="shared" si="283"/>
        <v>0</v>
      </c>
      <c r="O114" s="193">
        <f t="shared" si="283"/>
        <v>0</v>
      </c>
      <c r="P114" s="193">
        <f t="shared" si="197"/>
        <v>0</v>
      </c>
      <c r="Q114" s="193">
        <f t="shared" ref="Q114:AB114" si="284">SUM(Q115:Q120)</f>
        <v>0</v>
      </c>
      <c r="R114" s="193">
        <f t="shared" si="284"/>
        <v>0</v>
      </c>
      <c r="S114" s="193">
        <f t="shared" si="284"/>
        <v>0</v>
      </c>
      <c r="T114" s="193">
        <f t="shared" si="284"/>
        <v>0</v>
      </c>
      <c r="U114" s="193">
        <f t="shared" si="284"/>
        <v>0</v>
      </c>
      <c r="V114" s="193">
        <f t="shared" si="284"/>
        <v>0</v>
      </c>
      <c r="W114" s="193">
        <f t="shared" si="284"/>
        <v>0</v>
      </c>
      <c r="X114" s="193">
        <f t="shared" si="284"/>
        <v>0</v>
      </c>
      <c r="Y114" s="193">
        <f t="shared" si="284"/>
        <v>0</v>
      </c>
      <c r="Z114" s="193">
        <f t="shared" si="284"/>
        <v>0</v>
      </c>
      <c r="AA114" s="193">
        <f t="shared" si="284"/>
        <v>0</v>
      </c>
      <c r="AB114" s="193">
        <f t="shared" si="284"/>
        <v>0</v>
      </c>
      <c r="AC114" s="193">
        <f t="shared" si="199"/>
        <v>0</v>
      </c>
      <c r="AD114" s="193">
        <f t="shared" ref="AD114:AO114" si="285">SUM(AD115:AD120)</f>
        <v>0</v>
      </c>
      <c r="AE114" s="193">
        <f t="shared" si="285"/>
        <v>0</v>
      </c>
      <c r="AF114" s="193">
        <f t="shared" si="285"/>
        <v>0</v>
      </c>
      <c r="AG114" s="193">
        <f t="shared" si="285"/>
        <v>0</v>
      </c>
      <c r="AH114" s="193">
        <f t="shared" si="285"/>
        <v>0</v>
      </c>
      <c r="AI114" s="193">
        <f t="shared" si="285"/>
        <v>0</v>
      </c>
      <c r="AJ114" s="193">
        <f t="shared" si="285"/>
        <v>0</v>
      </c>
      <c r="AK114" s="193">
        <f t="shared" si="285"/>
        <v>0</v>
      </c>
      <c r="AL114" s="193">
        <f t="shared" si="285"/>
        <v>0</v>
      </c>
      <c r="AM114" s="193">
        <f t="shared" si="285"/>
        <v>0</v>
      </c>
      <c r="AN114" s="193">
        <f t="shared" si="285"/>
        <v>0</v>
      </c>
      <c r="AO114" s="193">
        <f t="shared" si="285"/>
        <v>0</v>
      </c>
      <c r="AP114" s="193">
        <f t="shared" si="201"/>
        <v>0</v>
      </c>
      <c r="AQ114" s="193">
        <f t="shared" ref="AQ114:BB114" si="286">SUM(AQ115:AQ120)</f>
        <v>0</v>
      </c>
      <c r="AR114" s="193">
        <f t="shared" si="286"/>
        <v>0</v>
      </c>
      <c r="AS114" s="193">
        <f t="shared" si="286"/>
        <v>0</v>
      </c>
      <c r="AT114" s="193">
        <f t="shared" si="286"/>
        <v>0</v>
      </c>
      <c r="AU114" s="193">
        <f t="shared" si="286"/>
        <v>0</v>
      </c>
      <c r="AV114" s="193">
        <f t="shared" si="286"/>
        <v>0</v>
      </c>
      <c r="AW114" s="193">
        <f t="shared" si="286"/>
        <v>0</v>
      </c>
      <c r="AX114" s="193">
        <f t="shared" si="286"/>
        <v>0</v>
      </c>
      <c r="AY114" s="193">
        <f t="shared" si="286"/>
        <v>0</v>
      </c>
      <c r="AZ114" s="193">
        <f t="shared" si="286"/>
        <v>0</v>
      </c>
      <c r="BA114" s="193">
        <f t="shared" si="286"/>
        <v>0</v>
      </c>
      <c r="BB114" s="193">
        <f t="shared" si="286"/>
        <v>0</v>
      </c>
      <c r="BC114" s="193">
        <f t="shared" si="203"/>
        <v>0</v>
      </c>
      <c r="BD114" s="193">
        <f t="shared" ref="BD114:BO114" si="287">SUM(BD115:BD120)</f>
        <v>0</v>
      </c>
      <c r="BE114" s="193">
        <f t="shared" si="287"/>
        <v>0</v>
      </c>
      <c r="BF114" s="193">
        <f t="shared" si="287"/>
        <v>0</v>
      </c>
      <c r="BG114" s="193">
        <f t="shared" si="287"/>
        <v>0</v>
      </c>
      <c r="BH114" s="193">
        <f t="shared" si="287"/>
        <v>0</v>
      </c>
      <c r="BI114" s="193">
        <f t="shared" si="287"/>
        <v>0</v>
      </c>
      <c r="BJ114" s="193">
        <f t="shared" si="287"/>
        <v>0</v>
      </c>
      <c r="BK114" s="193">
        <f t="shared" si="287"/>
        <v>0</v>
      </c>
      <c r="BL114" s="193">
        <f t="shared" si="287"/>
        <v>0</v>
      </c>
      <c r="BM114" s="193">
        <f t="shared" si="287"/>
        <v>0</v>
      </c>
      <c r="BN114" s="193">
        <f t="shared" si="287"/>
        <v>0</v>
      </c>
      <c r="BO114" s="193">
        <f t="shared" si="287"/>
        <v>0</v>
      </c>
      <c r="BP114" s="193">
        <f t="shared" si="205"/>
        <v>0</v>
      </c>
    </row>
    <row r="115" spans="1:68" s="127" customFormat="1" ht="15" customHeight="1" x14ac:dyDescent="0.25">
      <c r="B115" s="256" t="str">
        <f>Basisgegevens!$A$24</f>
        <v>(-)</v>
      </c>
      <c r="C115" s="16"/>
      <c r="D115" s="184">
        <f t="shared" ref="D115:G120" si="288">+D107*(1+$C107)</f>
        <v>0</v>
      </c>
      <c r="E115" s="184">
        <f t="shared" si="288"/>
        <v>0</v>
      </c>
      <c r="F115" s="184">
        <f t="shared" si="288"/>
        <v>0</v>
      </c>
      <c r="G115" s="184">
        <f t="shared" si="288"/>
        <v>0</v>
      </c>
      <c r="H115" s="184">
        <f t="shared" ref="H115:O115" si="289">+H107*(1+$C107)</f>
        <v>0</v>
      </c>
      <c r="I115" s="184">
        <f t="shared" si="289"/>
        <v>0</v>
      </c>
      <c r="J115" s="184">
        <f t="shared" si="289"/>
        <v>0</v>
      </c>
      <c r="K115" s="184">
        <f t="shared" si="289"/>
        <v>0</v>
      </c>
      <c r="L115" s="184">
        <f t="shared" si="289"/>
        <v>0</v>
      </c>
      <c r="M115" s="184">
        <f t="shared" si="289"/>
        <v>0</v>
      </c>
      <c r="N115" s="184">
        <f t="shared" si="289"/>
        <v>0</v>
      </c>
      <c r="O115" s="184">
        <f t="shared" si="289"/>
        <v>0</v>
      </c>
      <c r="P115" s="193">
        <f t="shared" si="197"/>
        <v>0</v>
      </c>
      <c r="Q115" s="184">
        <f t="shared" ref="Q115:AB115" si="290">+Q107*(1+$C107)</f>
        <v>0</v>
      </c>
      <c r="R115" s="184">
        <f t="shared" si="290"/>
        <v>0</v>
      </c>
      <c r="S115" s="184">
        <f t="shared" si="290"/>
        <v>0</v>
      </c>
      <c r="T115" s="184">
        <f t="shared" si="290"/>
        <v>0</v>
      </c>
      <c r="U115" s="184">
        <f t="shared" si="290"/>
        <v>0</v>
      </c>
      <c r="V115" s="184">
        <f t="shared" si="290"/>
        <v>0</v>
      </c>
      <c r="W115" s="184">
        <f t="shared" si="290"/>
        <v>0</v>
      </c>
      <c r="X115" s="184">
        <f t="shared" si="290"/>
        <v>0</v>
      </c>
      <c r="Y115" s="184">
        <f t="shared" si="290"/>
        <v>0</v>
      </c>
      <c r="Z115" s="184">
        <f t="shared" si="290"/>
        <v>0</v>
      </c>
      <c r="AA115" s="184">
        <f t="shared" si="290"/>
        <v>0</v>
      </c>
      <c r="AB115" s="184">
        <f t="shared" si="290"/>
        <v>0</v>
      </c>
      <c r="AC115" s="193">
        <f t="shared" si="199"/>
        <v>0</v>
      </c>
      <c r="AD115" s="184">
        <f t="shared" ref="AD115:AO115" si="291">+AD107*(1+$C107)</f>
        <v>0</v>
      </c>
      <c r="AE115" s="184">
        <f t="shared" si="291"/>
        <v>0</v>
      </c>
      <c r="AF115" s="184">
        <f t="shared" si="291"/>
        <v>0</v>
      </c>
      <c r="AG115" s="184">
        <f t="shared" si="291"/>
        <v>0</v>
      </c>
      <c r="AH115" s="184">
        <f t="shared" si="291"/>
        <v>0</v>
      </c>
      <c r="AI115" s="184">
        <f t="shared" si="291"/>
        <v>0</v>
      </c>
      <c r="AJ115" s="184">
        <f t="shared" si="291"/>
        <v>0</v>
      </c>
      <c r="AK115" s="184">
        <f t="shared" si="291"/>
        <v>0</v>
      </c>
      <c r="AL115" s="184">
        <f t="shared" si="291"/>
        <v>0</v>
      </c>
      <c r="AM115" s="184">
        <f t="shared" si="291"/>
        <v>0</v>
      </c>
      <c r="AN115" s="184">
        <f t="shared" si="291"/>
        <v>0</v>
      </c>
      <c r="AO115" s="184">
        <f t="shared" si="291"/>
        <v>0</v>
      </c>
      <c r="AP115" s="193">
        <f t="shared" si="201"/>
        <v>0</v>
      </c>
      <c r="AQ115" s="184">
        <f t="shared" ref="AQ115:BB115" si="292">+AQ107*(1+$C107)</f>
        <v>0</v>
      </c>
      <c r="AR115" s="184">
        <f t="shared" si="292"/>
        <v>0</v>
      </c>
      <c r="AS115" s="184">
        <f t="shared" si="292"/>
        <v>0</v>
      </c>
      <c r="AT115" s="184">
        <f t="shared" si="292"/>
        <v>0</v>
      </c>
      <c r="AU115" s="184">
        <f t="shared" si="292"/>
        <v>0</v>
      </c>
      <c r="AV115" s="184">
        <f t="shared" si="292"/>
        <v>0</v>
      </c>
      <c r="AW115" s="184">
        <f t="shared" si="292"/>
        <v>0</v>
      </c>
      <c r="AX115" s="184">
        <f t="shared" si="292"/>
        <v>0</v>
      </c>
      <c r="AY115" s="184">
        <f t="shared" si="292"/>
        <v>0</v>
      </c>
      <c r="AZ115" s="184">
        <f t="shared" si="292"/>
        <v>0</v>
      </c>
      <c r="BA115" s="184">
        <f t="shared" si="292"/>
        <v>0</v>
      </c>
      <c r="BB115" s="184">
        <f t="shared" si="292"/>
        <v>0</v>
      </c>
      <c r="BC115" s="193">
        <f t="shared" si="203"/>
        <v>0</v>
      </c>
      <c r="BD115" s="184">
        <f t="shared" ref="BD115:BO115" si="293">+BD107*(1+$C107)</f>
        <v>0</v>
      </c>
      <c r="BE115" s="184">
        <f t="shared" si="293"/>
        <v>0</v>
      </c>
      <c r="BF115" s="184">
        <f t="shared" si="293"/>
        <v>0</v>
      </c>
      <c r="BG115" s="184">
        <f t="shared" si="293"/>
        <v>0</v>
      </c>
      <c r="BH115" s="184">
        <f t="shared" si="293"/>
        <v>0</v>
      </c>
      <c r="BI115" s="184">
        <f t="shared" si="293"/>
        <v>0</v>
      </c>
      <c r="BJ115" s="184">
        <f t="shared" si="293"/>
        <v>0</v>
      </c>
      <c r="BK115" s="184">
        <f t="shared" si="293"/>
        <v>0</v>
      </c>
      <c r="BL115" s="184">
        <f t="shared" si="293"/>
        <v>0</v>
      </c>
      <c r="BM115" s="184">
        <f t="shared" si="293"/>
        <v>0</v>
      </c>
      <c r="BN115" s="184">
        <f t="shared" si="293"/>
        <v>0</v>
      </c>
      <c r="BO115" s="184">
        <f t="shared" si="293"/>
        <v>0</v>
      </c>
      <c r="BP115" s="193">
        <f t="shared" si="205"/>
        <v>0</v>
      </c>
    </row>
    <row r="116" spans="1:68" s="127" customFormat="1" ht="15" customHeight="1" x14ac:dyDescent="0.25">
      <c r="B116" s="256" t="str">
        <f>Basisgegevens!$A$25</f>
        <v>(-)</v>
      </c>
      <c r="C116" s="16"/>
      <c r="D116" s="184">
        <f t="shared" si="288"/>
        <v>0</v>
      </c>
      <c r="E116" s="184">
        <f t="shared" si="288"/>
        <v>0</v>
      </c>
      <c r="F116" s="184">
        <f t="shared" si="288"/>
        <v>0</v>
      </c>
      <c r="G116" s="184">
        <f t="shared" si="288"/>
        <v>0</v>
      </c>
      <c r="H116" s="184">
        <f t="shared" ref="H116:O116" si="294">+H108*(1+$C108)</f>
        <v>0</v>
      </c>
      <c r="I116" s="184">
        <f t="shared" si="294"/>
        <v>0</v>
      </c>
      <c r="J116" s="184">
        <f t="shared" si="294"/>
        <v>0</v>
      </c>
      <c r="K116" s="184">
        <f t="shared" si="294"/>
        <v>0</v>
      </c>
      <c r="L116" s="184">
        <f t="shared" si="294"/>
        <v>0</v>
      </c>
      <c r="M116" s="184">
        <f t="shared" si="294"/>
        <v>0</v>
      </c>
      <c r="N116" s="184">
        <f t="shared" si="294"/>
        <v>0</v>
      </c>
      <c r="O116" s="184">
        <f t="shared" si="294"/>
        <v>0</v>
      </c>
      <c r="P116" s="193">
        <f t="shared" si="197"/>
        <v>0</v>
      </c>
      <c r="Q116" s="184">
        <f t="shared" ref="Q116:AB116" si="295">+Q108*(1+$C108)</f>
        <v>0</v>
      </c>
      <c r="R116" s="184">
        <f t="shared" si="295"/>
        <v>0</v>
      </c>
      <c r="S116" s="184">
        <f t="shared" si="295"/>
        <v>0</v>
      </c>
      <c r="T116" s="184">
        <f t="shared" si="295"/>
        <v>0</v>
      </c>
      <c r="U116" s="184">
        <f t="shared" si="295"/>
        <v>0</v>
      </c>
      <c r="V116" s="184">
        <f t="shared" si="295"/>
        <v>0</v>
      </c>
      <c r="W116" s="184">
        <f t="shared" si="295"/>
        <v>0</v>
      </c>
      <c r="X116" s="184">
        <f t="shared" si="295"/>
        <v>0</v>
      </c>
      <c r="Y116" s="184">
        <f t="shared" si="295"/>
        <v>0</v>
      </c>
      <c r="Z116" s="184">
        <f t="shared" si="295"/>
        <v>0</v>
      </c>
      <c r="AA116" s="184">
        <f t="shared" si="295"/>
        <v>0</v>
      </c>
      <c r="AB116" s="184">
        <f t="shared" si="295"/>
        <v>0</v>
      </c>
      <c r="AC116" s="193">
        <f t="shared" si="199"/>
        <v>0</v>
      </c>
      <c r="AD116" s="184">
        <f t="shared" ref="AD116:AO116" si="296">+AD108*(1+$C108)</f>
        <v>0</v>
      </c>
      <c r="AE116" s="184">
        <f t="shared" si="296"/>
        <v>0</v>
      </c>
      <c r="AF116" s="184">
        <f t="shared" si="296"/>
        <v>0</v>
      </c>
      <c r="AG116" s="184">
        <f t="shared" si="296"/>
        <v>0</v>
      </c>
      <c r="AH116" s="184">
        <f t="shared" si="296"/>
        <v>0</v>
      </c>
      <c r="AI116" s="184">
        <f t="shared" si="296"/>
        <v>0</v>
      </c>
      <c r="AJ116" s="184">
        <f t="shared" si="296"/>
        <v>0</v>
      </c>
      <c r="AK116" s="184">
        <f t="shared" si="296"/>
        <v>0</v>
      </c>
      <c r="AL116" s="184">
        <f t="shared" si="296"/>
        <v>0</v>
      </c>
      <c r="AM116" s="184">
        <f t="shared" si="296"/>
        <v>0</v>
      </c>
      <c r="AN116" s="184">
        <f t="shared" si="296"/>
        <v>0</v>
      </c>
      <c r="AO116" s="184">
        <f t="shared" si="296"/>
        <v>0</v>
      </c>
      <c r="AP116" s="193">
        <f t="shared" si="201"/>
        <v>0</v>
      </c>
      <c r="AQ116" s="184">
        <f t="shared" ref="AQ116:BB116" si="297">+AQ108*(1+$C108)</f>
        <v>0</v>
      </c>
      <c r="AR116" s="184">
        <f t="shared" si="297"/>
        <v>0</v>
      </c>
      <c r="AS116" s="184">
        <f t="shared" si="297"/>
        <v>0</v>
      </c>
      <c r="AT116" s="184">
        <f t="shared" si="297"/>
        <v>0</v>
      </c>
      <c r="AU116" s="184">
        <f t="shared" si="297"/>
        <v>0</v>
      </c>
      <c r="AV116" s="184">
        <f t="shared" si="297"/>
        <v>0</v>
      </c>
      <c r="AW116" s="184">
        <f t="shared" si="297"/>
        <v>0</v>
      </c>
      <c r="AX116" s="184">
        <f t="shared" si="297"/>
        <v>0</v>
      </c>
      <c r="AY116" s="184">
        <f t="shared" si="297"/>
        <v>0</v>
      </c>
      <c r="AZ116" s="184">
        <f t="shared" si="297"/>
        <v>0</v>
      </c>
      <c r="BA116" s="184">
        <f t="shared" si="297"/>
        <v>0</v>
      </c>
      <c r="BB116" s="184">
        <f t="shared" si="297"/>
        <v>0</v>
      </c>
      <c r="BC116" s="193">
        <f t="shared" si="203"/>
        <v>0</v>
      </c>
      <c r="BD116" s="184">
        <f t="shared" ref="BD116:BO116" si="298">+BD108*(1+$C108)</f>
        <v>0</v>
      </c>
      <c r="BE116" s="184">
        <f t="shared" si="298"/>
        <v>0</v>
      </c>
      <c r="BF116" s="184">
        <f t="shared" si="298"/>
        <v>0</v>
      </c>
      <c r="BG116" s="184">
        <f t="shared" si="298"/>
        <v>0</v>
      </c>
      <c r="BH116" s="184">
        <f t="shared" si="298"/>
        <v>0</v>
      </c>
      <c r="BI116" s="184">
        <f t="shared" si="298"/>
        <v>0</v>
      </c>
      <c r="BJ116" s="184">
        <f t="shared" si="298"/>
        <v>0</v>
      </c>
      <c r="BK116" s="184">
        <f t="shared" si="298"/>
        <v>0</v>
      </c>
      <c r="BL116" s="184">
        <f t="shared" si="298"/>
        <v>0</v>
      </c>
      <c r="BM116" s="184">
        <f t="shared" si="298"/>
        <v>0</v>
      </c>
      <c r="BN116" s="184">
        <f t="shared" si="298"/>
        <v>0</v>
      </c>
      <c r="BO116" s="184">
        <f t="shared" si="298"/>
        <v>0</v>
      </c>
      <c r="BP116" s="193">
        <f t="shared" si="205"/>
        <v>0</v>
      </c>
    </row>
    <row r="117" spans="1:68" s="127" customFormat="1" ht="15" customHeight="1" x14ac:dyDescent="0.25">
      <c r="B117" s="256" t="str">
        <f>Basisgegevens!$A$26</f>
        <v>(-)</v>
      </c>
      <c r="C117" s="16"/>
      <c r="D117" s="184">
        <f t="shared" si="288"/>
        <v>0</v>
      </c>
      <c r="E117" s="184">
        <f t="shared" si="288"/>
        <v>0</v>
      </c>
      <c r="F117" s="184">
        <f t="shared" si="288"/>
        <v>0</v>
      </c>
      <c r="G117" s="184">
        <f t="shared" si="288"/>
        <v>0</v>
      </c>
      <c r="H117" s="184">
        <f t="shared" ref="H117:O117" si="299">+H109*(1+$C109)</f>
        <v>0</v>
      </c>
      <c r="I117" s="184">
        <f t="shared" si="299"/>
        <v>0</v>
      </c>
      <c r="J117" s="184">
        <f t="shared" si="299"/>
        <v>0</v>
      </c>
      <c r="K117" s="184">
        <f t="shared" si="299"/>
        <v>0</v>
      </c>
      <c r="L117" s="184">
        <f t="shared" si="299"/>
        <v>0</v>
      </c>
      <c r="M117" s="184">
        <f t="shared" si="299"/>
        <v>0</v>
      </c>
      <c r="N117" s="184">
        <f t="shared" si="299"/>
        <v>0</v>
      </c>
      <c r="O117" s="184">
        <f t="shared" si="299"/>
        <v>0</v>
      </c>
      <c r="P117" s="193">
        <f t="shared" si="197"/>
        <v>0</v>
      </c>
      <c r="Q117" s="184">
        <f t="shared" ref="Q117:AB117" si="300">+Q109*(1+$C109)</f>
        <v>0</v>
      </c>
      <c r="R117" s="184">
        <f t="shared" si="300"/>
        <v>0</v>
      </c>
      <c r="S117" s="184">
        <f t="shared" si="300"/>
        <v>0</v>
      </c>
      <c r="T117" s="184">
        <f t="shared" si="300"/>
        <v>0</v>
      </c>
      <c r="U117" s="184">
        <f t="shared" si="300"/>
        <v>0</v>
      </c>
      <c r="V117" s="184">
        <f t="shared" si="300"/>
        <v>0</v>
      </c>
      <c r="W117" s="184">
        <f t="shared" si="300"/>
        <v>0</v>
      </c>
      <c r="X117" s="184">
        <f t="shared" si="300"/>
        <v>0</v>
      </c>
      <c r="Y117" s="184">
        <f t="shared" si="300"/>
        <v>0</v>
      </c>
      <c r="Z117" s="184">
        <f t="shared" si="300"/>
        <v>0</v>
      </c>
      <c r="AA117" s="184">
        <f t="shared" si="300"/>
        <v>0</v>
      </c>
      <c r="AB117" s="184">
        <f t="shared" si="300"/>
        <v>0</v>
      </c>
      <c r="AC117" s="193">
        <f t="shared" si="199"/>
        <v>0</v>
      </c>
      <c r="AD117" s="184">
        <f t="shared" ref="AD117:AO117" si="301">+AD109*(1+$C109)</f>
        <v>0</v>
      </c>
      <c r="AE117" s="184">
        <f t="shared" si="301"/>
        <v>0</v>
      </c>
      <c r="AF117" s="184">
        <f t="shared" si="301"/>
        <v>0</v>
      </c>
      <c r="AG117" s="184">
        <f t="shared" si="301"/>
        <v>0</v>
      </c>
      <c r="AH117" s="184">
        <f t="shared" si="301"/>
        <v>0</v>
      </c>
      <c r="AI117" s="184">
        <f t="shared" si="301"/>
        <v>0</v>
      </c>
      <c r="AJ117" s="184">
        <f t="shared" si="301"/>
        <v>0</v>
      </c>
      <c r="AK117" s="184">
        <f t="shared" si="301"/>
        <v>0</v>
      </c>
      <c r="AL117" s="184">
        <f t="shared" si="301"/>
        <v>0</v>
      </c>
      <c r="AM117" s="184">
        <f t="shared" si="301"/>
        <v>0</v>
      </c>
      <c r="AN117" s="184">
        <f t="shared" si="301"/>
        <v>0</v>
      </c>
      <c r="AO117" s="184">
        <f t="shared" si="301"/>
        <v>0</v>
      </c>
      <c r="AP117" s="193">
        <f t="shared" si="201"/>
        <v>0</v>
      </c>
      <c r="AQ117" s="184">
        <f t="shared" ref="AQ117:BB117" si="302">+AQ109*(1+$C109)</f>
        <v>0</v>
      </c>
      <c r="AR117" s="184">
        <f t="shared" si="302"/>
        <v>0</v>
      </c>
      <c r="AS117" s="184">
        <f t="shared" si="302"/>
        <v>0</v>
      </c>
      <c r="AT117" s="184">
        <f t="shared" si="302"/>
        <v>0</v>
      </c>
      <c r="AU117" s="184">
        <f t="shared" si="302"/>
        <v>0</v>
      </c>
      <c r="AV117" s="184">
        <f t="shared" si="302"/>
        <v>0</v>
      </c>
      <c r="AW117" s="184">
        <f t="shared" si="302"/>
        <v>0</v>
      </c>
      <c r="AX117" s="184">
        <f t="shared" si="302"/>
        <v>0</v>
      </c>
      <c r="AY117" s="184">
        <f t="shared" si="302"/>
        <v>0</v>
      </c>
      <c r="AZ117" s="184">
        <f t="shared" si="302"/>
        <v>0</v>
      </c>
      <c r="BA117" s="184">
        <f t="shared" si="302"/>
        <v>0</v>
      </c>
      <c r="BB117" s="184">
        <f t="shared" si="302"/>
        <v>0</v>
      </c>
      <c r="BC117" s="193">
        <f>SUM(AQ117:BB117)</f>
        <v>0</v>
      </c>
      <c r="BD117" s="184">
        <f t="shared" ref="BD117:BO117" si="303">+BD109*(1+$C109)</f>
        <v>0</v>
      </c>
      <c r="BE117" s="184">
        <f t="shared" si="303"/>
        <v>0</v>
      </c>
      <c r="BF117" s="184">
        <f t="shared" si="303"/>
        <v>0</v>
      </c>
      <c r="BG117" s="184">
        <f t="shared" si="303"/>
        <v>0</v>
      </c>
      <c r="BH117" s="184">
        <f t="shared" si="303"/>
        <v>0</v>
      </c>
      <c r="BI117" s="184">
        <f t="shared" si="303"/>
        <v>0</v>
      </c>
      <c r="BJ117" s="184">
        <f t="shared" si="303"/>
        <v>0</v>
      </c>
      <c r="BK117" s="184">
        <f t="shared" si="303"/>
        <v>0</v>
      </c>
      <c r="BL117" s="184">
        <f t="shared" si="303"/>
        <v>0</v>
      </c>
      <c r="BM117" s="184">
        <f t="shared" si="303"/>
        <v>0</v>
      </c>
      <c r="BN117" s="184">
        <f t="shared" si="303"/>
        <v>0</v>
      </c>
      <c r="BO117" s="184">
        <f t="shared" si="303"/>
        <v>0</v>
      </c>
      <c r="BP117" s="193">
        <f t="shared" si="205"/>
        <v>0</v>
      </c>
    </row>
    <row r="118" spans="1:68" s="127" customFormat="1" ht="15" customHeight="1" x14ac:dyDescent="0.25">
      <c r="B118" s="256" t="str">
        <f>Basisgegevens!$A$27</f>
        <v>(-)</v>
      </c>
      <c r="C118" s="16"/>
      <c r="D118" s="184">
        <f t="shared" si="288"/>
        <v>0</v>
      </c>
      <c r="E118" s="184">
        <f t="shared" si="288"/>
        <v>0</v>
      </c>
      <c r="F118" s="184">
        <f t="shared" si="288"/>
        <v>0</v>
      </c>
      <c r="G118" s="184">
        <f t="shared" si="288"/>
        <v>0</v>
      </c>
      <c r="H118" s="184">
        <f t="shared" ref="H118:O118" si="304">+H110*(1+$C110)</f>
        <v>0</v>
      </c>
      <c r="I118" s="184">
        <f t="shared" si="304"/>
        <v>0</v>
      </c>
      <c r="J118" s="184">
        <f t="shared" si="304"/>
        <v>0</v>
      </c>
      <c r="K118" s="184">
        <f t="shared" si="304"/>
        <v>0</v>
      </c>
      <c r="L118" s="184">
        <f t="shared" si="304"/>
        <v>0</v>
      </c>
      <c r="M118" s="184">
        <f t="shared" si="304"/>
        <v>0</v>
      </c>
      <c r="N118" s="184">
        <f t="shared" si="304"/>
        <v>0</v>
      </c>
      <c r="O118" s="184">
        <f t="shared" si="304"/>
        <v>0</v>
      </c>
      <c r="P118" s="193">
        <f t="shared" si="197"/>
        <v>0</v>
      </c>
      <c r="Q118" s="184">
        <f t="shared" ref="Q118:AB118" si="305">+Q110*(1+$C110)</f>
        <v>0</v>
      </c>
      <c r="R118" s="184">
        <f t="shared" si="305"/>
        <v>0</v>
      </c>
      <c r="S118" s="184">
        <f t="shared" si="305"/>
        <v>0</v>
      </c>
      <c r="T118" s="184">
        <f t="shared" si="305"/>
        <v>0</v>
      </c>
      <c r="U118" s="184">
        <f t="shared" si="305"/>
        <v>0</v>
      </c>
      <c r="V118" s="184">
        <f t="shared" si="305"/>
        <v>0</v>
      </c>
      <c r="W118" s="184">
        <f t="shared" si="305"/>
        <v>0</v>
      </c>
      <c r="X118" s="184">
        <f t="shared" si="305"/>
        <v>0</v>
      </c>
      <c r="Y118" s="184">
        <f t="shared" si="305"/>
        <v>0</v>
      </c>
      <c r="Z118" s="184">
        <f t="shared" si="305"/>
        <v>0</v>
      </c>
      <c r="AA118" s="184">
        <f t="shared" si="305"/>
        <v>0</v>
      </c>
      <c r="AB118" s="184">
        <f t="shared" si="305"/>
        <v>0</v>
      </c>
      <c r="AC118" s="193">
        <f t="shared" si="199"/>
        <v>0</v>
      </c>
      <c r="AD118" s="184">
        <f t="shared" ref="AD118:AO118" si="306">+AD110*(1+$C110)</f>
        <v>0</v>
      </c>
      <c r="AE118" s="184">
        <f t="shared" si="306"/>
        <v>0</v>
      </c>
      <c r="AF118" s="184">
        <f t="shared" si="306"/>
        <v>0</v>
      </c>
      <c r="AG118" s="184">
        <f t="shared" si="306"/>
        <v>0</v>
      </c>
      <c r="AH118" s="184">
        <f t="shared" si="306"/>
        <v>0</v>
      </c>
      <c r="AI118" s="184">
        <f t="shared" si="306"/>
        <v>0</v>
      </c>
      <c r="AJ118" s="184">
        <f t="shared" si="306"/>
        <v>0</v>
      </c>
      <c r="AK118" s="184">
        <f t="shared" si="306"/>
        <v>0</v>
      </c>
      <c r="AL118" s="184">
        <f t="shared" si="306"/>
        <v>0</v>
      </c>
      <c r="AM118" s="184">
        <f t="shared" si="306"/>
        <v>0</v>
      </c>
      <c r="AN118" s="184">
        <f t="shared" si="306"/>
        <v>0</v>
      </c>
      <c r="AO118" s="184">
        <f t="shared" si="306"/>
        <v>0</v>
      </c>
      <c r="AP118" s="193">
        <f t="shared" si="201"/>
        <v>0</v>
      </c>
      <c r="AQ118" s="184">
        <f t="shared" ref="AQ118:BB118" si="307">+AQ110*(1+$C110)</f>
        <v>0</v>
      </c>
      <c r="AR118" s="184">
        <f t="shared" si="307"/>
        <v>0</v>
      </c>
      <c r="AS118" s="184">
        <f t="shared" si="307"/>
        <v>0</v>
      </c>
      <c r="AT118" s="184">
        <f t="shared" si="307"/>
        <v>0</v>
      </c>
      <c r="AU118" s="184">
        <f t="shared" si="307"/>
        <v>0</v>
      </c>
      <c r="AV118" s="184">
        <f t="shared" si="307"/>
        <v>0</v>
      </c>
      <c r="AW118" s="184">
        <f t="shared" si="307"/>
        <v>0</v>
      </c>
      <c r="AX118" s="184">
        <f t="shared" si="307"/>
        <v>0</v>
      </c>
      <c r="AY118" s="184">
        <f t="shared" si="307"/>
        <v>0</v>
      </c>
      <c r="AZ118" s="184">
        <f t="shared" si="307"/>
        <v>0</v>
      </c>
      <c r="BA118" s="184">
        <f t="shared" si="307"/>
        <v>0</v>
      </c>
      <c r="BB118" s="184">
        <f t="shared" si="307"/>
        <v>0</v>
      </c>
      <c r="BC118" s="193">
        <f t="shared" si="203"/>
        <v>0</v>
      </c>
      <c r="BD118" s="184">
        <f t="shared" ref="BD118:BO118" si="308">+BD110*(1+$C110)</f>
        <v>0</v>
      </c>
      <c r="BE118" s="184">
        <f t="shared" si="308"/>
        <v>0</v>
      </c>
      <c r="BF118" s="184">
        <f t="shared" si="308"/>
        <v>0</v>
      </c>
      <c r="BG118" s="184">
        <f t="shared" si="308"/>
        <v>0</v>
      </c>
      <c r="BH118" s="184">
        <f t="shared" si="308"/>
        <v>0</v>
      </c>
      <c r="BI118" s="184">
        <f t="shared" si="308"/>
        <v>0</v>
      </c>
      <c r="BJ118" s="184">
        <f t="shared" si="308"/>
        <v>0</v>
      </c>
      <c r="BK118" s="184">
        <f t="shared" si="308"/>
        <v>0</v>
      </c>
      <c r="BL118" s="184">
        <f t="shared" si="308"/>
        <v>0</v>
      </c>
      <c r="BM118" s="184">
        <f t="shared" si="308"/>
        <v>0</v>
      </c>
      <c r="BN118" s="184">
        <f t="shared" si="308"/>
        <v>0</v>
      </c>
      <c r="BO118" s="184">
        <f t="shared" si="308"/>
        <v>0</v>
      </c>
      <c r="BP118" s="193">
        <f t="shared" si="205"/>
        <v>0</v>
      </c>
    </row>
    <row r="119" spans="1:68" s="127" customFormat="1" ht="15" customHeight="1" x14ac:dyDescent="0.25">
      <c r="B119" s="256" t="str">
        <f>Basisgegevens!$A$28</f>
        <v>(-)</v>
      </c>
      <c r="C119" s="16"/>
      <c r="D119" s="184">
        <f t="shared" si="288"/>
        <v>0</v>
      </c>
      <c r="E119" s="184">
        <f t="shared" si="288"/>
        <v>0</v>
      </c>
      <c r="F119" s="184">
        <f t="shared" si="288"/>
        <v>0</v>
      </c>
      <c r="G119" s="184">
        <f t="shared" si="288"/>
        <v>0</v>
      </c>
      <c r="H119" s="184">
        <f t="shared" ref="H119:O119" si="309">+H111*(1+$C111)</f>
        <v>0</v>
      </c>
      <c r="I119" s="184">
        <f t="shared" si="309"/>
        <v>0</v>
      </c>
      <c r="J119" s="184">
        <f t="shared" si="309"/>
        <v>0</v>
      </c>
      <c r="K119" s="184">
        <f t="shared" si="309"/>
        <v>0</v>
      </c>
      <c r="L119" s="184">
        <f t="shared" si="309"/>
        <v>0</v>
      </c>
      <c r="M119" s="184">
        <f t="shared" si="309"/>
        <v>0</v>
      </c>
      <c r="N119" s="184">
        <f t="shared" si="309"/>
        <v>0</v>
      </c>
      <c r="O119" s="184">
        <f t="shared" si="309"/>
        <v>0</v>
      </c>
      <c r="P119" s="193">
        <f t="shared" si="197"/>
        <v>0</v>
      </c>
      <c r="Q119" s="184">
        <f t="shared" ref="Q119:AB119" si="310">+Q111*(1+$C111)</f>
        <v>0</v>
      </c>
      <c r="R119" s="184">
        <f t="shared" si="310"/>
        <v>0</v>
      </c>
      <c r="S119" s="184">
        <f t="shared" si="310"/>
        <v>0</v>
      </c>
      <c r="T119" s="184">
        <f t="shared" si="310"/>
        <v>0</v>
      </c>
      <c r="U119" s="184">
        <f t="shared" si="310"/>
        <v>0</v>
      </c>
      <c r="V119" s="184">
        <f t="shared" si="310"/>
        <v>0</v>
      </c>
      <c r="W119" s="184">
        <f t="shared" si="310"/>
        <v>0</v>
      </c>
      <c r="X119" s="184">
        <f t="shared" si="310"/>
        <v>0</v>
      </c>
      <c r="Y119" s="184">
        <f t="shared" si="310"/>
        <v>0</v>
      </c>
      <c r="Z119" s="184">
        <f t="shared" si="310"/>
        <v>0</v>
      </c>
      <c r="AA119" s="184">
        <f t="shared" si="310"/>
        <v>0</v>
      </c>
      <c r="AB119" s="184">
        <f t="shared" si="310"/>
        <v>0</v>
      </c>
      <c r="AC119" s="193">
        <f t="shared" si="199"/>
        <v>0</v>
      </c>
      <c r="AD119" s="184">
        <f t="shared" ref="AD119:AO119" si="311">+AD111*(1+$C111)</f>
        <v>0</v>
      </c>
      <c r="AE119" s="184">
        <f t="shared" si="311"/>
        <v>0</v>
      </c>
      <c r="AF119" s="184">
        <f t="shared" si="311"/>
        <v>0</v>
      </c>
      <c r="AG119" s="184">
        <f t="shared" si="311"/>
        <v>0</v>
      </c>
      <c r="AH119" s="184">
        <f t="shared" si="311"/>
        <v>0</v>
      </c>
      <c r="AI119" s="184">
        <f t="shared" si="311"/>
        <v>0</v>
      </c>
      <c r="AJ119" s="184">
        <f t="shared" si="311"/>
        <v>0</v>
      </c>
      <c r="AK119" s="184">
        <f t="shared" si="311"/>
        <v>0</v>
      </c>
      <c r="AL119" s="184">
        <f t="shared" si="311"/>
        <v>0</v>
      </c>
      <c r="AM119" s="184">
        <f t="shared" si="311"/>
        <v>0</v>
      </c>
      <c r="AN119" s="184">
        <f t="shared" si="311"/>
        <v>0</v>
      </c>
      <c r="AO119" s="184">
        <f t="shared" si="311"/>
        <v>0</v>
      </c>
      <c r="AP119" s="193">
        <f t="shared" si="201"/>
        <v>0</v>
      </c>
      <c r="AQ119" s="184">
        <f t="shared" ref="AQ119:BB119" si="312">+AQ111*(1+$C111)</f>
        <v>0</v>
      </c>
      <c r="AR119" s="184">
        <f t="shared" si="312"/>
        <v>0</v>
      </c>
      <c r="AS119" s="184">
        <f t="shared" si="312"/>
        <v>0</v>
      </c>
      <c r="AT119" s="184">
        <f t="shared" si="312"/>
        <v>0</v>
      </c>
      <c r="AU119" s="184">
        <f t="shared" si="312"/>
        <v>0</v>
      </c>
      <c r="AV119" s="184">
        <f t="shared" si="312"/>
        <v>0</v>
      </c>
      <c r="AW119" s="184">
        <f t="shared" si="312"/>
        <v>0</v>
      </c>
      <c r="AX119" s="184">
        <f t="shared" si="312"/>
        <v>0</v>
      </c>
      <c r="AY119" s="184">
        <f t="shared" si="312"/>
        <v>0</v>
      </c>
      <c r="AZ119" s="184">
        <f t="shared" si="312"/>
        <v>0</v>
      </c>
      <c r="BA119" s="184">
        <f t="shared" si="312"/>
        <v>0</v>
      </c>
      <c r="BB119" s="184">
        <f t="shared" si="312"/>
        <v>0</v>
      </c>
      <c r="BC119" s="193">
        <f t="shared" si="203"/>
        <v>0</v>
      </c>
      <c r="BD119" s="184">
        <f t="shared" ref="BD119:BO119" si="313">+BD111*(1+$C111)</f>
        <v>0</v>
      </c>
      <c r="BE119" s="184">
        <f t="shared" si="313"/>
        <v>0</v>
      </c>
      <c r="BF119" s="184">
        <f t="shared" si="313"/>
        <v>0</v>
      </c>
      <c r="BG119" s="184">
        <f t="shared" si="313"/>
        <v>0</v>
      </c>
      <c r="BH119" s="184">
        <f t="shared" si="313"/>
        <v>0</v>
      </c>
      <c r="BI119" s="184">
        <f t="shared" si="313"/>
        <v>0</v>
      </c>
      <c r="BJ119" s="184">
        <f t="shared" si="313"/>
        <v>0</v>
      </c>
      <c r="BK119" s="184">
        <f t="shared" si="313"/>
        <v>0</v>
      </c>
      <c r="BL119" s="184">
        <f t="shared" si="313"/>
        <v>0</v>
      </c>
      <c r="BM119" s="184">
        <f t="shared" si="313"/>
        <v>0</v>
      </c>
      <c r="BN119" s="184">
        <f t="shared" si="313"/>
        <v>0</v>
      </c>
      <c r="BO119" s="184">
        <f t="shared" si="313"/>
        <v>0</v>
      </c>
      <c r="BP119" s="193">
        <f t="shared" si="205"/>
        <v>0</v>
      </c>
    </row>
    <row r="120" spans="1:68" s="127" customFormat="1" ht="15" customHeight="1" x14ac:dyDescent="0.25">
      <c r="B120" s="256" t="str">
        <f>Basisgegevens!$A$29</f>
        <v>(-)</v>
      </c>
      <c r="C120" s="16"/>
      <c r="D120" s="184">
        <f t="shared" si="288"/>
        <v>0</v>
      </c>
      <c r="E120" s="184">
        <f t="shared" si="288"/>
        <v>0</v>
      </c>
      <c r="F120" s="184">
        <f t="shared" si="288"/>
        <v>0</v>
      </c>
      <c r="G120" s="184">
        <f t="shared" si="288"/>
        <v>0</v>
      </c>
      <c r="H120" s="184">
        <f t="shared" ref="H120:O120" si="314">+H112*(1+$C112)</f>
        <v>0</v>
      </c>
      <c r="I120" s="184">
        <f t="shared" si="314"/>
        <v>0</v>
      </c>
      <c r="J120" s="184">
        <f t="shared" si="314"/>
        <v>0</v>
      </c>
      <c r="K120" s="184">
        <f t="shared" si="314"/>
        <v>0</v>
      </c>
      <c r="L120" s="184">
        <f t="shared" si="314"/>
        <v>0</v>
      </c>
      <c r="M120" s="184">
        <f t="shared" si="314"/>
        <v>0</v>
      </c>
      <c r="N120" s="184">
        <f t="shared" si="314"/>
        <v>0</v>
      </c>
      <c r="O120" s="184">
        <f t="shared" si="314"/>
        <v>0</v>
      </c>
      <c r="P120" s="193">
        <f t="shared" si="197"/>
        <v>0</v>
      </c>
      <c r="Q120" s="184">
        <f t="shared" ref="Q120:AB120" si="315">+Q112*(1+$C112)</f>
        <v>0</v>
      </c>
      <c r="R120" s="184">
        <f t="shared" si="315"/>
        <v>0</v>
      </c>
      <c r="S120" s="184">
        <f t="shared" si="315"/>
        <v>0</v>
      </c>
      <c r="T120" s="184">
        <f t="shared" si="315"/>
        <v>0</v>
      </c>
      <c r="U120" s="184">
        <f t="shared" si="315"/>
        <v>0</v>
      </c>
      <c r="V120" s="184">
        <f t="shared" si="315"/>
        <v>0</v>
      </c>
      <c r="W120" s="184">
        <f t="shared" si="315"/>
        <v>0</v>
      </c>
      <c r="X120" s="184">
        <f t="shared" si="315"/>
        <v>0</v>
      </c>
      <c r="Y120" s="184">
        <f t="shared" si="315"/>
        <v>0</v>
      </c>
      <c r="Z120" s="184">
        <f t="shared" si="315"/>
        <v>0</v>
      </c>
      <c r="AA120" s="184">
        <f t="shared" si="315"/>
        <v>0</v>
      </c>
      <c r="AB120" s="184">
        <f t="shared" si="315"/>
        <v>0</v>
      </c>
      <c r="AC120" s="193">
        <f t="shared" si="199"/>
        <v>0</v>
      </c>
      <c r="AD120" s="184">
        <f t="shared" ref="AD120:AO120" si="316">+AD112*(1+$C112)</f>
        <v>0</v>
      </c>
      <c r="AE120" s="184">
        <f t="shared" si="316"/>
        <v>0</v>
      </c>
      <c r="AF120" s="184">
        <f t="shared" si="316"/>
        <v>0</v>
      </c>
      <c r="AG120" s="184">
        <f t="shared" si="316"/>
        <v>0</v>
      </c>
      <c r="AH120" s="184">
        <f t="shared" si="316"/>
        <v>0</v>
      </c>
      <c r="AI120" s="184">
        <f t="shared" si="316"/>
        <v>0</v>
      </c>
      <c r="AJ120" s="184">
        <f t="shared" si="316"/>
        <v>0</v>
      </c>
      <c r="AK120" s="184">
        <f t="shared" si="316"/>
        <v>0</v>
      </c>
      <c r="AL120" s="184">
        <f t="shared" si="316"/>
        <v>0</v>
      </c>
      <c r="AM120" s="184">
        <f t="shared" si="316"/>
        <v>0</v>
      </c>
      <c r="AN120" s="184">
        <f t="shared" si="316"/>
        <v>0</v>
      </c>
      <c r="AO120" s="184">
        <f t="shared" si="316"/>
        <v>0</v>
      </c>
      <c r="AP120" s="193">
        <f t="shared" si="201"/>
        <v>0</v>
      </c>
      <c r="AQ120" s="184">
        <f t="shared" ref="AQ120:BB120" si="317">+AQ112*(1+$C112)</f>
        <v>0</v>
      </c>
      <c r="AR120" s="184">
        <f t="shared" si="317"/>
        <v>0</v>
      </c>
      <c r="AS120" s="184">
        <f t="shared" si="317"/>
        <v>0</v>
      </c>
      <c r="AT120" s="184">
        <f t="shared" si="317"/>
        <v>0</v>
      </c>
      <c r="AU120" s="184">
        <f t="shared" si="317"/>
        <v>0</v>
      </c>
      <c r="AV120" s="184">
        <f t="shared" si="317"/>
        <v>0</v>
      </c>
      <c r="AW120" s="184">
        <f t="shared" si="317"/>
        <v>0</v>
      </c>
      <c r="AX120" s="184">
        <f t="shared" si="317"/>
        <v>0</v>
      </c>
      <c r="AY120" s="184">
        <f t="shared" si="317"/>
        <v>0</v>
      </c>
      <c r="AZ120" s="184">
        <f t="shared" si="317"/>
        <v>0</v>
      </c>
      <c r="BA120" s="184">
        <f t="shared" si="317"/>
        <v>0</v>
      </c>
      <c r="BB120" s="184">
        <f t="shared" si="317"/>
        <v>0</v>
      </c>
      <c r="BC120" s="193">
        <f t="shared" si="203"/>
        <v>0</v>
      </c>
      <c r="BD120" s="184">
        <f t="shared" ref="BD120:BO120" si="318">+BD112*(1+$C112)</f>
        <v>0</v>
      </c>
      <c r="BE120" s="184">
        <f t="shared" si="318"/>
        <v>0</v>
      </c>
      <c r="BF120" s="184">
        <f t="shared" si="318"/>
        <v>0</v>
      </c>
      <c r="BG120" s="184">
        <f t="shared" si="318"/>
        <v>0</v>
      </c>
      <c r="BH120" s="184">
        <f t="shared" si="318"/>
        <v>0</v>
      </c>
      <c r="BI120" s="184">
        <f t="shared" si="318"/>
        <v>0</v>
      </c>
      <c r="BJ120" s="184">
        <f t="shared" si="318"/>
        <v>0</v>
      </c>
      <c r="BK120" s="184">
        <f t="shared" si="318"/>
        <v>0</v>
      </c>
      <c r="BL120" s="184">
        <f t="shared" si="318"/>
        <v>0</v>
      </c>
      <c r="BM120" s="184">
        <f t="shared" si="318"/>
        <v>0</v>
      </c>
      <c r="BN120" s="184">
        <f t="shared" si="318"/>
        <v>0</v>
      </c>
      <c r="BO120" s="184">
        <f t="shared" si="318"/>
        <v>0</v>
      </c>
      <c r="BP120" s="193">
        <f t="shared" si="205"/>
        <v>0</v>
      </c>
    </row>
    <row r="121" spans="1:68" ht="15" customHeight="1" x14ac:dyDescent="0.25">
      <c r="P121" s="193"/>
      <c r="AC121" s="193"/>
      <c r="AP121" s="193"/>
      <c r="BC121" s="193"/>
      <c r="BP121" s="193"/>
    </row>
    <row r="122" spans="1:68" s="45" customFormat="1" ht="15" customHeight="1" x14ac:dyDescent="0.25">
      <c r="B122" s="200" t="s">
        <v>159</v>
      </c>
      <c r="D122" s="193">
        <f t="shared" ref="D122:O122" si="319">SUM(D123:D142)</f>
        <v>0</v>
      </c>
      <c r="E122" s="193">
        <f t="shared" si="319"/>
        <v>0</v>
      </c>
      <c r="F122" s="193">
        <f t="shared" si="319"/>
        <v>0</v>
      </c>
      <c r="G122" s="193">
        <f t="shared" si="319"/>
        <v>0</v>
      </c>
      <c r="H122" s="193">
        <f t="shared" si="319"/>
        <v>0</v>
      </c>
      <c r="I122" s="193">
        <f t="shared" si="319"/>
        <v>0</v>
      </c>
      <c r="J122" s="193">
        <f t="shared" si="319"/>
        <v>0</v>
      </c>
      <c r="K122" s="193">
        <f t="shared" si="319"/>
        <v>0</v>
      </c>
      <c r="L122" s="193">
        <f t="shared" si="319"/>
        <v>0</v>
      </c>
      <c r="M122" s="193">
        <f t="shared" si="319"/>
        <v>0</v>
      </c>
      <c r="N122" s="193">
        <f t="shared" si="319"/>
        <v>0</v>
      </c>
      <c r="O122" s="193">
        <f t="shared" si="319"/>
        <v>0</v>
      </c>
      <c r="P122" s="193">
        <f t="shared" si="197"/>
        <v>0</v>
      </c>
      <c r="Q122" s="193">
        <f t="shared" ref="Q122:AB122" si="320">SUM(Q123:Q142)</f>
        <v>0</v>
      </c>
      <c r="R122" s="193">
        <f t="shared" si="320"/>
        <v>0</v>
      </c>
      <c r="S122" s="193">
        <f t="shared" si="320"/>
        <v>0</v>
      </c>
      <c r="T122" s="193">
        <f t="shared" si="320"/>
        <v>0</v>
      </c>
      <c r="U122" s="193">
        <f t="shared" si="320"/>
        <v>0</v>
      </c>
      <c r="V122" s="193">
        <f t="shared" si="320"/>
        <v>0</v>
      </c>
      <c r="W122" s="193">
        <f t="shared" si="320"/>
        <v>0</v>
      </c>
      <c r="X122" s="193">
        <f t="shared" si="320"/>
        <v>0</v>
      </c>
      <c r="Y122" s="193">
        <f t="shared" si="320"/>
        <v>0</v>
      </c>
      <c r="Z122" s="193">
        <f t="shared" si="320"/>
        <v>0</v>
      </c>
      <c r="AA122" s="193">
        <f t="shared" si="320"/>
        <v>0</v>
      </c>
      <c r="AB122" s="193">
        <f t="shared" si="320"/>
        <v>0</v>
      </c>
      <c r="AC122" s="193">
        <f t="shared" si="199"/>
        <v>0</v>
      </c>
      <c r="AD122" s="193">
        <f t="shared" ref="AD122:AO122" si="321">SUM(AD123:AD142)</f>
        <v>0</v>
      </c>
      <c r="AE122" s="193">
        <f t="shared" si="321"/>
        <v>0</v>
      </c>
      <c r="AF122" s="193">
        <f t="shared" si="321"/>
        <v>0</v>
      </c>
      <c r="AG122" s="193">
        <f t="shared" si="321"/>
        <v>0</v>
      </c>
      <c r="AH122" s="193">
        <f t="shared" si="321"/>
        <v>0</v>
      </c>
      <c r="AI122" s="193">
        <f t="shared" si="321"/>
        <v>0</v>
      </c>
      <c r="AJ122" s="193">
        <f t="shared" si="321"/>
        <v>0</v>
      </c>
      <c r="AK122" s="193">
        <f t="shared" si="321"/>
        <v>0</v>
      </c>
      <c r="AL122" s="193">
        <f t="shared" si="321"/>
        <v>0</v>
      </c>
      <c r="AM122" s="193">
        <f t="shared" si="321"/>
        <v>0</v>
      </c>
      <c r="AN122" s="193">
        <f t="shared" si="321"/>
        <v>0</v>
      </c>
      <c r="AO122" s="193">
        <f t="shared" si="321"/>
        <v>0</v>
      </c>
      <c r="AP122" s="193">
        <f t="shared" si="201"/>
        <v>0</v>
      </c>
      <c r="AQ122" s="193">
        <f t="shared" ref="AQ122:BB122" si="322">SUM(AQ123:AQ142)</f>
        <v>0</v>
      </c>
      <c r="AR122" s="193">
        <f t="shared" si="322"/>
        <v>0</v>
      </c>
      <c r="AS122" s="193">
        <f t="shared" si="322"/>
        <v>0</v>
      </c>
      <c r="AT122" s="193">
        <f t="shared" si="322"/>
        <v>0</v>
      </c>
      <c r="AU122" s="193">
        <f t="shared" si="322"/>
        <v>0</v>
      </c>
      <c r="AV122" s="193">
        <f t="shared" si="322"/>
        <v>0</v>
      </c>
      <c r="AW122" s="193">
        <f t="shared" si="322"/>
        <v>0</v>
      </c>
      <c r="AX122" s="193">
        <f t="shared" si="322"/>
        <v>0</v>
      </c>
      <c r="AY122" s="193">
        <f t="shared" si="322"/>
        <v>0</v>
      </c>
      <c r="AZ122" s="193">
        <f t="shared" si="322"/>
        <v>0</v>
      </c>
      <c r="BA122" s="193">
        <f t="shared" si="322"/>
        <v>0</v>
      </c>
      <c r="BB122" s="193">
        <f t="shared" si="322"/>
        <v>0</v>
      </c>
      <c r="BC122" s="193">
        <f t="shared" si="203"/>
        <v>0</v>
      </c>
      <c r="BD122" s="193">
        <f t="shared" ref="BD122:BO122" si="323">SUM(BD123:BD142)</f>
        <v>0</v>
      </c>
      <c r="BE122" s="193">
        <f t="shared" si="323"/>
        <v>0</v>
      </c>
      <c r="BF122" s="193">
        <f t="shared" si="323"/>
        <v>0</v>
      </c>
      <c r="BG122" s="193">
        <f t="shared" si="323"/>
        <v>0</v>
      </c>
      <c r="BH122" s="193">
        <f t="shared" si="323"/>
        <v>0</v>
      </c>
      <c r="BI122" s="193">
        <f t="shared" si="323"/>
        <v>0</v>
      </c>
      <c r="BJ122" s="193">
        <f t="shared" si="323"/>
        <v>0</v>
      </c>
      <c r="BK122" s="193">
        <f t="shared" si="323"/>
        <v>0</v>
      </c>
      <c r="BL122" s="193">
        <f t="shared" si="323"/>
        <v>0</v>
      </c>
      <c r="BM122" s="193">
        <f t="shared" si="323"/>
        <v>0</v>
      </c>
      <c r="BN122" s="193">
        <f t="shared" si="323"/>
        <v>0</v>
      </c>
      <c r="BO122" s="193">
        <f t="shared" si="323"/>
        <v>0</v>
      </c>
      <c r="BP122" s="193">
        <f t="shared" si="205"/>
        <v>0</v>
      </c>
    </row>
    <row r="123" spans="1:68" ht="15" hidden="1" customHeight="1" outlineLevel="1" x14ac:dyDescent="0.25">
      <c r="A123" s="127"/>
      <c r="B123" s="127" t="str">
        <f>Basisgegevens!$A$107</f>
        <v>610 - Huur en huurlasten</v>
      </c>
      <c r="C123" s="229">
        <f>Basisgegevens!$B$107</f>
        <v>0.21</v>
      </c>
      <c r="D123" s="184">
        <f>Basisgegevens!C107</f>
        <v>0</v>
      </c>
      <c r="E123" s="184">
        <f>Basisgegevens!D107</f>
        <v>0</v>
      </c>
      <c r="F123" s="184">
        <f>Basisgegevens!E107</f>
        <v>0</v>
      </c>
      <c r="G123" s="184">
        <f>Basisgegevens!F107</f>
        <v>0</v>
      </c>
      <c r="H123" s="184">
        <f>Basisgegevens!G107</f>
        <v>0</v>
      </c>
      <c r="I123" s="184">
        <f>Basisgegevens!H107</f>
        <v>0</v>
      </c>
      <c r="J123" s="184">
        <f>Basisgegevens!I107</f>
        <v>0</v>
      </c>
      <c r="K123" s="184">
        <f>Basisgegevens!J107</f>
        <v>0</v>
      </c>
      <c r="L123" s="184">
        <f>Basisgegevens!K107</f>
        <v>0</v>
      </c>
      <c r="M123" s="184">
        <f>Basisgegevens!L107</f>
        <v>0</v>
      </c>
      <c r="N123" s="184">
        <f>Basisgegevens!M107</f>
        <v>0</v>
      </c>
      <c r="O123" s="184">
        <f>Basisgegevens!N107</f>
        <v>0</v>
      </c>
      <c r="P123" s="193">
        <f t="shared" si="197"/>
        <v>0</v>
      </c>
      <c r="Q123" s="184">
        <f>Basisgegevens!P107</f>
        <v>0</v>
      </c>
      <c r="R123" s="184">
        <f>Basisgegevens!Q107</f>
        <v>0</v>
      </c>
      <c r="S123" s="184">
        <f>Basisgegevens!R107</f>
        <v>0</v>
      </c>
      <c r="T123" s="184">
        <f>Basisgegevens!S107</f>
        <v>0</v>
      </c>
      <c r="U123" s="184">
        <f>Basisgegevens!T107</f>
        <v>0</v>
      </c>
      <c r="V123" s="184">
        <f>Basisgegevens!U107</f>
        <v>0</v>
      </c>
      <c r="W123" s="184">
        <f>Basisgegevens!V107</f>
        <v>0</v>
      </c>
      <c r="X123" s="184">
        <f>Basisgegevens!W107</f>
        <v>0</v>
      </c>
      <c r="Y123" s="184">
        <f>Basisgegevens!X107</f>
        <v>0</v>
      </c>
      <c r="Z123" s="184">
        <f>Basisgegevens!Y107</f>
        <v>0</v>
      </c>
      <c r="AA123" s="184">
        <f>Basisgegevens!Z107</f>
        <v>0</v>
      </c>
      <c r="AB123" s="184">
        <f>Basisgegevens!AA107</f>
        <v>0</v>
      </c>
      <c r="AC123" s="193">
        <f t="shared" si="199"/>
        <v>0</v>
      </c>
      <c r="AD123" s="184">
        <f>Basisgegevens!AC107</f>
        <v>0</v>
      </c>
      <c r="AE123" s="184">
        <f>Basisgegevens!AD107</f>
        <v>0</v>
      </c>
      <c r="AF123" s="184">
        <f>Basisgegevens!AE107</f>
        <v>0</v>
      </c>
      <c r="AG123" s="184">
        <f>Basisgegevens!AF107</f>
        <v>0</v>
      </c>
      <c r="AH123" s="184">
        <f>Basisgegevens!AG107</f>
        <v>0</v>
      </c>
      <c r="AI123" s="184">
        <f>Basisgegevens!AH107</f>
        <v>0</v>
      </c>
      <c r="AJ123" s="184">
        <f>Basisgegevens!AI107</f>
        <v>0</v>
      </c>
      <c r="AK123" s="184">
        <f>Basisgegevens!AJ107</f>
        <v>0</v>
      </c>
      <c r="AL123" s="184">
        <f>Basisgegevens!AK107</f>
        <v>0</v>
      </c>
      <c r="AM123" s="184">
        <f>Basisgegevens!AL107</f>
        <v>0</v>
      </c>
      <c r="AN123" s="184">
        <f>Basisgegevens!AM107</f>
        <v>0</v>
      </c>
      <c r="AO123" s="184">
        <f>Basisgegevens!AN107</f>
        <v>0</v>
      </c>
      <c r="AP123" s="193">
        <f t="shared" si="201"/>
        <v>0</v>
      </c>
      <c r="AQ123" s="184">
        <f>Basisgegevens!AP107</f>
        <v>0</v>
      </c>
      <c r="AR123" s="184">
        <f>Basisgegevens!AQ107</f>
        <v>0</v>
      </c>
      <c r="AS123" s="184">
        <f>Basisgegevens!AR107</f>
        <v>0</v>
      </c>
      <c r="AT123" s="184">
        <f>Basisgegevens!AS107</f>
        <v>0</v>
      </c>
      <c r="AU123" s="184">
        <f>Basisgegevens!AT107</f>
        <v>0</v>
      </c>
      <c r="AV123" s="184">
        <f>Basisgegevens!AU107</f>
        <v>0</v>
      </c>
      <c r="AW123" s="184">
        <f>Basisgegevens!AV107</f>
        <v>0</v>
      </c>
      <c r="AX123" s="184">
        <f>Basisgegevens!AW107</f>
        <v>0</v>
      </c>
      <c r="AY123" s="184">
        <f>Basisgegevens!AX107</f>
        <v>0</v>
      </c>
      <c r="AZ123" s="184">
        <f>Basisgegevens!AY107</f>
        <v>0</v>
      </c>
      <c r="BA123" s="184">
        <f>Basisgegevens!AZ107</f>
        <v>0</v>
      </c>
      <c r="BB123" s="184">
        <f>Basisgegevens!BA107</f>
        <v>0</v>
      </c>
      <c r="BC123" s="193">
        <f t="shared" si="203"/>
        <v>0</v>
      </c>
      <c r="BD123" s="184">
        <f>Basisgegevens!BC107</f>
        <v>0</v>
      </c>
      <c r="BE123" s="184">
        <f>Basisgegevens!BD107</f>
        <v>0</v>
      </c>
      <c r="BF123" s="184">
        <f>Basisgegevens!BE107</f>
        <v>0</v>
      </c>
      <c r="BG123" s="184">
        <f>Basisgegevens!BF107</f>
        <v>0</v>
      </c>
      <c r="BH123" s="184">
        <f>Basisgegevens!BG107</f>
        <v>0</v>
      </c>
      <c r="BI123" s="184">
        <f>Basisgegevens!BH107</f>
        <v>0</v>
      </c>
      <c r="BJ123" s="184">
        <f>Basisgegevens!BI107</f>
        <v>0</v>
      </c>
      <c r="BK123" s="184">
        <f>Basisgegevens!BJ107</f>
        <v>0</v>
      </c>
      <c r="BL123" s="184">
        <f>Basisgegevens!BK107</f>
        <v>0</v>
      </c>
      <c r="BM123" s="184">
        <f>Basisgegevens!BL107</f>
        <v>0</v>
      </c>
      <c r="BN123" s="184">
        <f>Basisgegevens!BM107</f>
        <v>0</v>
      </c>
      <c r="BO123" s="184">
        <f>Basisgegevens!BN107</f>
        <v>0</v>
      </c>
      <c r="BP123" s="193">
        <f t="shared" si="205"/>
        <v>0</v>
      </c>
    </row>
    <row r="124" spans="1:68" ht="15" hidden="1" customHeight="1" outlineLevel="1" x14ac:dyDescent="0.25">
      <c r="A124" s="127"/>
      <c r="B124" s="127" t="str">
        <f>Basisgegevens!$A$108</f>
        <v>612 - Leveringen - Water, gas, electriciteit</v>
      </c>
      <c r="C124" s="229">
        <f>Basisgegevens!$B$108</f>
        <v>0.21</v>
      </c>
      <c r="D124" s="184">
        <f>Basisgegevens!C108</f>
        <v>0</v>
      </c>
      <c r="E124" s="184">
        <f>Basisgegevens!D108</f>
        <v>0</v>
      </c>
      <c r="F124" s="184">
        <f>Basisgegevens!E108</f>
        <v>0</v>
      </c>
      <c r="G124" s="184">
        <f>Basisgegevens!F108</f>
        <v>0</v>
      </c>
      <c r="H124" s="184">
        <f>Basisgegevens!G108</f>
        <v>0</v>
      </c>
      <c r="I124" s="184">
        <f>Basisgegevens!H108</f>
        <v>0</v>
      </c>
      <c r="J124" s="184">
        <f>Basisgegevens!I108</f>
        <v>0</v>
      </c>
      <c r="K124" s="184">
        <f>Basisgegevens!J108</f>
        <v>0</v>
      </c>
      <c r="L124" s="184">
        <f>Basisgegevens!K108</f>
        <v>0</v>
      </c>
      <c r="M124" s="184">
        <f>Basisgegevens!L108</f>
        <v>0</v>
      </c>
      <c r="N124" s="184">
        <f>Basisgegevens!M108</f>
        <v>0</v>
      </c>
      <c r="O124" s="184">
        <f>Basisgegevens!N108</f>
        <v>0</v>
      </c>
      <c r="P124" s="193">
        <f t="shared" si="197"/>
        <v>0</v>
      </c>
      <c r="Q124" s="184">
        <f>Basisgegevens!P108</f>
        <v>0</v>
      </c>
      <c r="R124" s="184">
        <f>Basisgegevens!Q108</f>
        <v>0</v>
      </c>
      <c r="S124" s="184">
        <f>Basisgegevens!R108</f>
        <v>0</v>
      </c>
      <c r="T124" s="184">
        <f>Basisgegevens!S108</f>
        <v>0</v>
      </c>
      <c r="U124" s="184">
        <f>Basisgegevens!T108</f>
        <v>0</v>
      </c>
      <c r="V124" s="184">
        <f>Basisgegevens!U108</f>
        <v>0</v>
      </c>
      <c r="W124" s="184">
        <f>Basisgegevens!V108</f>
        <v>0</v>
      </c>
      <c r="X124" s="184">
        <f>Basisgegevens!W108</f>
        <v>0</v>
      </c>
      <c r="Y124" s="184">
        <f>Basisgegevens!X108</f>
        <v>0</v>
      </c>
      <c r="Z124" s="184">
        <f>Basisgegevens!Y108</f>
        <v>0</v>
      </c>
      <c r="AA124" s="184">
        <f>Basisgegevens!Z108</f>
        <v>0</v>
      </c>
      <c r="AB124" s="184">
        <f>Basisgegevens!AA108</f>
        <v>0</v>
      </c>
      <c r="AC124" s="193">
        <f t="shared" si="199"/>
        <v>0</v>
      </c>
      <c r="AD124" s="184">
        <f>Basisgegevens!AC108</f>
        <v>0</v>
      </c>
      <c r="AE124" s="184">
        <f>Basisgegevens!AD108</f>
        <v>0</v>
      </c>
      <c r="AF124" s="184">
        <f>Basisgegevens!AE108</f>
        <v>0</v>
      </c>
      <c r="AG124" s="184">
        <f>Basisgegevens!AF108</f>
        <v>0</v>
      </c>
      <c r="AH124" s="184">
        <f>Basisgegevens!AG108</f>
        <v>0</v>
      </c>
      <c r="AI124" s="184">
        <f>Basisgegevens!AH108</f>
        <v>0</v>
      </c>
      <c r="AJ124" s="184">
        <f>Basisgegevens!AI108</f>
        <v>0</v>
      </c>
      <c r="AK124" s="184">
        <f>Basisgegevens!AJ108</f>
        <v>0</v>
      </c>
      <c r="AL124" s="184">
        <f>Basisgegevens!AK108</f>
        <v>0</v>
      </c>
      <c r="AM124" s="184">
        <f>Basisgegevens!AL108</f>
        <v>0</v>
      </c>
      <c r="AN124" s="184">
        <f>Basisgegevens!AM108</f>
        <v>0</v>
      </c>
      <c r="AO124" s="184">
        <f>Basisgegevens!AN108</f>
        <v>0</v>
      </c>
      <c r="AP124" s="193">
        <f t="shared" si="201"/>
        <v>0</v>
      </c>
      <c r="AQ124" s="184">
        <f>Basisgegevens!AP108</f>
        <v>0</v>
      </c>
      <c r="AR124" s="184">
        <f>Basisgegevens!AQ108</f>
        <v>0</v>
      </c>
      <c r="AS124" s="184">
        <f>Basisgegevens!AR108</f>
        <v>0</v>
      </c>
      <c r="AT124" s="184">
        <f>Basisgegevens!AS108</f>
        <v>0</v>
      </c>
      <c r="AU124" s="184">
        <f>Basisgegevens!AT108</f>
        <v>0</v>
      </c>
      <c r="AV124" s="184">
        <f>Basisgegevens!AU108</f>
        <v>0</v>
      </c>
      <c r="AW124" s="184">
        <f>Basisgegevens!AV108</f>
        <v>0</v>
      </c>
      <c r="AX124" s="184">
        <f>Basisgegevens!AW108</f>
        <v>0</v>
      </c>
      <c r="AY124" s="184">
        <f>Basisgegevens!AX108</f>
        <v>0</v>
      </c>
      <c r="AZ124" s="184">
        <f>Basisgegevens!AY108</f>
        <v>0</v>
      </c>
      <c r="BA124" s="184">
        <f>Basisgegevens!AZ108</f>
        <v>0</v>
      </c>
      <c r="BB124" s="184">
        <f>Basisgegevens!BA108</f>
        <v>0</v>
      </c>
      <c r="BC124" s="193">
        <f t="shared" si="203"/>
        <v>0</v>
      </c>
      <c r="BD124" s="184">
        <f>Basisgegevens!BC108</f>
        <v>0</v>
      </c>
      <c r="BE124" s="184">
        <f>Basisgegevens!BD108</f>
        <v>0</v>
      </c>
      <c r="BF124" s="184">
        <f>Basisgegevens!BE108</f>
        <v>0</v>
      </c>
      <c r="BG124" s="184">
        <f>Basisgegevens!BF108</f>
        <v>0</v>
      </c>
      <c r="BH124" s="184">
        <f>Basisgegevens!BG108</f>
        <v>0</v>
      </c>
      <c r="BI124" s="184">
        <f>Basisgegevens!BH108</f>
        <v>0</v>
      </c>
      <c r="BJ124" s="184">
        <f>Basisgegevens!BI108</f>
        <v>0</v>
      </c>
      <c r="BK124" s="184">
        <f>Basisgegevens!BJ108</f>
        <v>0</v>
      </c>
      <c r="BL124" s="184">
        <f>Basisgegevens!BK108</f>
        <v>0</v>
      </c>
      <c r="BM124" s="184">
        <f>Basisgegevens!BL108</f>
        <v>0</v>
      </c>
      <c r="BN124" s="184">
        <f>Basisgegevens!BM108</f>
        <v>0</v>
      </c>
      <c r="BO124" s="184">
        <f>Basisgegevens!BN108</f>
        <v>0</v>
      </c>
      <c r="BP124" s="193">
        <f t="shared" si="205"/>
        <v>0</v>
      </c>
    </row>
    <row r="125" spans="1:68" ht="15" hidden="1" customHeight="1" outlineLevel="1" x14ac:dyDescent="0.25">
      <c r="A125" s="127"/>
      <c r="B125" s="127" t="str">
        <f>Basisgegevens!$A$109</f>
        <v>612 - Leveringen - Telefoon, GSM, Internet</v>
      </c>
      <c r="C125" s="229">
        <f>Basisgegevens!$B$109</f>
        <v>0.21</v>
      </c>
      <c r="D125" s="184">
        <f>Basisgegevens!C109</f>
        <v>0</v>
      </c>
      <c r="E125" s="184">
        <f>Basisgegevens!D109</f>
        <v>0</v>
      </c>
      <c r="F125" s="184">
        <f>Basisgegevens!E109</f>
        <v>0</v>
      </c>
      <c r="G125" s="184">
        <f>Basisgegevens!F109</f>
        <v>0</v>
      </c>
      <c r="H125" s="184">
        <f>Basisgegevens!G109</f>
        <v>0</v>
      </c>
      <c r="I125" s="184">
        <f>Basisgegevens!H109</f>
        <v>0</v>
      </c>
      <c r="J125" s="184">
        <f>Basisgegevens!I109</f>
        <v>0</v>
      </c>
      <c r="K125" s="184">
        <f>Basisgegevens!J109</f>
        <v>0</v>
      </c>
      <c r="L125" s="184">
        <f>Basisgegevens!K109</f>
        <v>0</v>
      </c>
      <c r="M125" s="184">
        <f>Basisgegevens!L109</f>
        <v>0</v>
      </c>
      <c r="N125" s="184">
        <f>Basisgegevens!M109</f>
        <v>0</v>
      </c>
      <c r="O125" s="184">
        <f>Basisgegevens!N109</f>
        <v>0</v>
      </c>
      <c r="P125" s="193">
        <f t="shared" si="197"/>
        <v>0</v>
      </c>
      <c r="Q125" s="184">
        <f>Basisgegevens!P109</f>
        <v>0</v>
      </c>
      <c r="R125" s="184">
        <f>Basisgegevens!Q109</f>
        <v>0</v>
      </c>
      <c r="S125" s="184">
        <f>Basisgegevens!R109</f>
        <v>0</v>
      </c>
      <c r="T125" s="184">
        <f>Basisgegevens!S109</f>
        <v>0</v>
      </c>
      <c r="U125" s="184">
        <f>Basisgegevens!T109</f>
        <v>0</v>
      </c>
      <c r="V125" s="184">
        <f>Basisgegevens!U109</f>
        <v>0</v>
      </c>
      <c r="W125" s="184">
        <f>Basisgegevens!V109</f>
        <v>0</v>
      </c>
      <c r="X125" s="184">
        <f>Basisgegevens!W109</f>
        <v>0</v>
      </c>
      <c r="Y125" s="184">
        <f>Basisgegevens!X109</f>
        <v>0</v>
      </c>
      <c r="Z125" s="184">
        <f>Basisgegevens!Y109</f>
        <v>0</v>
      </c>
      <c r="AA125" s="184">
        <f>Basisgegevens!Z109</f>
        <v>0</v>
      </c>
      <c r="AB125" s="184">
        <f>Basisgegevens!AA109</f>
        <v>0</v>
      </c>
      <c r="AC125" s="193">
        <f t="shared" si="199"/>
        <v>0</v>
      </c>
      <c r="AD125" s="184">
        <f>Basisgegevens!AC109</f>
        <v>0</v>
      </c>
      <c r="AE125" s="184">
        <f>Basisgegevens!AD109</f>
        <v>0</v>
      </c>
      <c r="AF125" s="184">
        <f>Basisgegevens!AE109</f>
        <v>0</v>
      </c>
      <c r="AG125" s="184">
        <f>Basisgegevens!AF109</f>
        <v>0</v>
      </c>
      <c r="AH125" s="184">
        <f>Basisgegevens!AG109</f>
        <v>0</v>
      </c>
      <c r="AI125" s="184">
        <f>Basisgegevens!AH109</f>
        <v>0</v>
      </c>
      <c r="AJ125" s="184">
        <f>Basisgegevens!AI109</f>
        <v>0</v>
      </c>
      <c r="AK125" s="184">
        <f>Basisgegevens!AJ109</f>
        <v>0</v>
      </c>
      <c r="AL125" s="184">
        <f>Basisgegevens!AK109</f>
        <v>0</v>
      </c>
      <c r="AM125" s="184">
        <f>Basisgegevens!AL109</f>
        <v>0</v>
      </c>
      <c r="AN125" s="184">
        <f>Basisgegevens!AM109</f>
        <v>0</v>
      </c>
      <c r="AO125" s="184">
        <f>Basisgegevens!AN109</f>
        <v>0</v>
      </c>
      <c r="AP125" s="193">
        <f t="shared" si="201"/>
        <v>0</v>
      </c>
      <c r="AQ125" s="184">
        <f>Basisgegevens!AP109</f>
        <v>0</v>
      </c>
      <c r="AR125" s="184">
        <f>Basisgegevens!AQ109</f>
        <v>0</v>
      </c>
      <c r="AS125" s="184">
        <f>Basisgegevens!AR109</f>
        <v>0</v>
      </c>
      <c r="AT125" s="184">
        <f>Basisgegevens!AS109</f>
        <v>0</v>
      </c>
      <c r="AU125" s="184">
        <f>Basisgegevens!AT109</f>
        <v>0</v>
      </c>
      <c r="AV125" s="184">
        <f>Basisgegevens!AU109</f>
        <v>0</v>
      </c>
      <c r="AW125" s="184">
        <f>Basisgegevens!AV109</f>
        <v>0</v>
      </c>
      <c r="AX125" s="184">
        <f>Basisgegevens!AW109</f>
        <v>0</v>
      </c>
      <c r="AY125" s="184">
        <f>Basisgegevens!AX109</f>
        <v>0</v>
      </c>
      <c r="AZ125" s="184">
        <f>Basisgegevens!AY109</f>
        <v>0</v>
      </c>
      <c r="BA125" s="184">
        <f>Basisgegevens!AZ109</f>
        <v>0</v>
      </c>
      <c r="BB125" s="184">
        <f>Basisgegevens!BA109</f>
        <v>0</v>
      </c>
      <c r="BC125" s="193">
        <f t="shared" si="203"/>
        <v>0</v>
      </c>
      <c r="BD125" s="184">
        <f>Basisgegevens!BC109</f>
        <v>0</v>
      </c>
      <c r="BE125" s="184">
        <f>Basisgegevens!BD109</f>
        <v>0</v>
      </c>
      <c r="BF125" s="184">
        <f>Basisgegevens!BE109</f>
        <v>0</v>
      </c>
      <c r="BG125" s="184">
        <f>Basisgegevens!BF109</f>
        <v>0</v>
      </c>
      <c r="BH125" s="184">
        <f>Basisgegevens!BG109</f>
        <v>0</v>
      </c>
      <c r="BI125" s="184">
        <f>Basisgegevens!BH109</f>
        <v>0</v>
      </c>
      <c r="BJ125" s="184">
        <f>Basisgegevens!BI109</f>
        <v>0</v>
      </c>
      <c r="BK125" s="184">
        <f>Basisgegevens!BJ109</f>
        <v>0</v>
      </c>
      <c r="BL125" s="184">
        <f>Basisgegevens!BK109</f>
        <v>0</v>
      </c>
      <c r="BM125" s="184">
        <f>Basisgegevens!BL109</f>
        <v>0</v>
      </c>
      <c r="BN125" s="184">
        <f>Basisgegevens!BM109</f>
        <v>0</v>
      </c>
      <c r="BO125" s="184">
        <f>Basisgegevens!BN109</f>
        <v>0</v>
      </c>
      <c r="BP125" s="193">
        <f t="shared" si="205"/>
        <v>0</v>
      </c>
    </row>
    <row r="126" spans="1:68" ht="15" hidden="1" customHeight="1" outlineLevel="1" x14ac:dyDescent="0.25">
      <c r="A126" s="127"/>
      <c r="B126" s="127" t="str">
        <f>Basisgegevens!$A$110</f>
        <v>612 - Leveringen - Andere</v>
      </c>
      <c r="C126" s="229">
        <f>Basisgegevens!$B$110</f>
        <v>0.21</v>
      </c>
      <c r="D126" s="184">
        <f>Basisgegevens!C110</f>
        <v>0</v>
      </c>
      <c r="E126" s="184">
        <f>Basisgegevens!D110</f>
        <v>0</v>
      </c>
      <c r="F126" s="184">
        <f>Basisgegevens!E110</f>
        <v>0</v>
      </c>
      <c r="G126" s="184">
        <f>Basisgegevens!F110</f>
        <v>0</v>
      </c>
      <c r="H126" s="184">
        <f>Basisgegevens!G110</f>
        <v>0</v>
      </c>
      <c r="I126" s="184">
        <f>Basisgegevens!H110</f>
        <v>0</v>
      </c>
      <c r="J126" s="184">
        <f>Basisgegevens!I110</f>
        <v>0</v>
      </c>
      <c r="K126" s="184">
        <f>Basisgegevens!J110</f>
        <v>0</v>
      </c>
      <c r="L126" s="184">
        <f>Basisgegevens!K110</f>
        <v>0</v>
      </c>
      <c r="M126" s="184">
        <f>Basisgegevens!L110</f>
        <v>0</v>
      </c>
      <c r="N126" s="184">
        <f>Basisgegevens!M110</f>
        <v>0</v>
      </c>
      <c r="O126" s="184">
        <f>Basisgegevens!N110</f>
        <v>0</v>
      </c>
      <c r="P126" s="193">
        <f t="shared" si="197"/>
        <v>0</v>
      </c>
      <c r="Q126" s="184">
        <f>Basisgegevens!P110</f>
        <v>0</v>
      </c>
      <c r="R126" s="184">
        <f>Basisgegevens!Q110</f>
        <v>0</v>
      </c>
      <c r="S126" s="184">
        <f>Basisgegevens!R110</f>
        <v>0</v>
      </c>
      <c r="T126" s="184">
        <f>Basisgegevens!S110</f>
        <v>0</v>
      </c>
      <c r="U126" s="184">
        <f>Basisgegevens!T110</f>
        <v>0</v>
      </c>
      <c r="V126" s="184">
        <f>Basisgegevens!U110</f>
        <v>0</v>
      </c>
      <c r="W126" s="184">
        <f>Basisgegevens!V110</f>
        <v>0</v>
      </c>
      <c r="X126" s="184">
        <f>Basisgegevens!W110</f>
        <v>0</v>
      </c>
      <c r="Y126" s="184">
        <f>Basisgegevens!X110</f>
        <v>0</v>
      </c>
      <c r="Z126" s="184">
        <f>Basisgegevens!Y110</f>
        <v>0</v>
      </c>
      <c r="AA126" s="184">
        <f>Basisgegevens!Z110</f>
        <v>0</v>
      </c>
      <c r="AB126" s="184">
        <f>Basisgegevens!AA110</f>
        <v>0</v>
      </c>
      <c r="AC126" s="193">
        <f t="shared" si="199"/>
        <v>0</v>
      </c>
      <c r="AD126" s="184">
        <f>Basisgegevens!AC110</f>
        <v>0</v>
      </c>
      <c r="AE126" s="184">
        <f>Basisgegevens!AD110</f>
        <v>0</v>
      </c>
      <c r="AF126" s="184">
        <f>Basisgegevens!AE110</f>
        <v>0</v>
      </c>
      <c r="AG126" s="184">
        <f>Basisgegevens!AF110</f>
        <v>0</v>
      </c>
      <c r="AH126" s="184">
        <f>Basisgegevens!AG110</f>
        <v>0</v>
      </c>
      <c r="AI126" s="184">
        <f>Basisgegevens!AH110</f>
        <v>0</v>
      </c>
      <c r="AJ126" s="184">
        <f>Basisgegevens!AI110</f>
        <v>0</v>
      </c>
      <c r="AK126" s="184">
        <f>Basisgegevens!AJ110</f>
        <v>0</v>
      </c>
      <c r="AL126" s="184">
        <f>Basisgegevens!AK110</f>
        <v>0</v>
      </c>
      <c r="AM126" s="184">
        <f>Basisgegevens!AL110</f>
        <v>0</v>
      </c>
      <c r="AN126" s="184">
        <f>Basisgegevens!AM110</f>
        <v>0</v>
      </c>
      <c r="AO126" s="184">
        <f>Basisgegevens!AN110</f>
        <v>0</v>
      </c>
      <c r="AP126" s="193">
        <f t="shared" si="201"/>
        <v>0</v>
      </c>
      <c r="AQ126" s="184">
        <f>Basisgegevens!AP110</f>
        <v>0</v>
      </c>
      <c r="AR126" s="184">
        <f>Basisgegevens!AQ110</f>
        <v>0</v>
      </c>
      <c r="AS126" s="184">
        <f>Basisgegevens!AR110</f>
        <v>0</v>
      </c>
      <c r="AT126" s="184">
        <f>Basisgegevens!AS110</f>
        <v>0</v>
      </c>
      <c r="AU126" s="184">
        <f>Basisgegevens!AT110</f>
        <v>0</v>
      </c>
      <c r="AV126" s="184">
        <f>Basisgegevens!AU110</f>
        <v>0</v>
      </c>
      <c r="AW126" s="184">
        <f>Basisgegevens!AV110</f>
        <v>0</v>
      </c>
      <c r="AX126" s="184">
        <f>Basisgegevens!AW110</f>
        <v>0</v>
      </c>
      <c r="AY126" s="184">
        <f>Basisgegevens!AX110</f>
        <v>0</v>
      </c>
      <c r="AZ126" s="184">
        <f>Basisgegevens!AY110</f>
        <v>0</v>
      </c>
      <c r="BA126" s="184">
        <f>Basisgegevens!AZ110</f>
        <v>0</v>
      </c>
      <c r="BB126" s="184">
        <f>Basisgegevens!BA110</f>
        <v>0</v>
      </c>
      <c r="BC126" s="193">
        <f t="shared" si="203"/>
        <v>0</v>
      </c>
      <c r="BD126" s="184">
        <f>Basisgegevens!BC110</f>
        <v>0</v>
      </c>
      <c r="BE126" s="184">
        <f>Basisgegevens!BD110</f>
        <v>0</v>
      </c>
      <c r="BF126" s="184">
        <f>Basisgegevens!BE110</f>
        <v>0</v>
      </c>
      <c r="BG126" s="184">
        <f>Basisgegevens!BF110</f>
        <v>0</v>
      </c>
      <c r="BH126" s="184">
        <f>Basisgegevens!BG110</f>
        <v>0</v>
      </c>
      <c r="BI126" s="184">
        <f>Basisgegevens!BH110</f>
        <v>0</v>
      </c>
      <c r="BJ126" s="184">
        <f>Basisgegevens!BI110</f>
        <v>0</v>
      </c>
      <c r="BK126" s="184">
        <f>Basisgegevens!BJ110</f>
        <v>0</v>
      </c>
      <c r="BL126" s="184">
        <f>Basisgegevens!BK110</f>
        <v>0</v>
      </c>
      <c r="BM126" s="184">
        <f>Basisgegevens!BL110</f>
        <v>0</v>
      </c>
      <c r="BN126" s="184">
        <f>Basisgegevens!BM110</f>
        <v>0</v>
      </c>
      <c r="BO126" s="184">
        <f>Basisgegevens!BN110</f>
        <v>0</v>
      </c>
      <c r="BP126" s="193">
        <f t="shared" si="205"/>
        <v>0</v>
      </c>
    </row>
    <row r="127" spans="1:68" ht="15" hidden="1" customHeight="1" outlineLevel="1" x14ac:dyDescent="0.25">
      <c r="A127" s="127"/>
      <c r="B127" s="127" t="str">
        <f>Basisgegevens!$A$111</f>
        <v>613 - Erelonen en dienstverlening - Boekhouders &amp; fiscalisten</v>
      </c>
      <c r="C127" s="229">
        <f>Basisgegevens!$B$111</f>
        <v>0.21</v>
      </c>
      <c r="D127" s="184">
        <f>Basisgegevens!C111</f>
        <v>0</v>
      </c>
      <c r="E127" s="184">
        <f>Basisgegevens!D111</f>
        <v>0</v>
      </c>
      <c r="F127" s="184">
        <f>Basisgegevens!E111</f>
        <v>0</v>
      </c>
      <c r="G127" s="184">
        <f>Basisgegevens!F111</f>
        <v>0</v>
      </c>
      <c r="H127" s="184">
        <f>Basisgegevens!G111</f>
        <v>0</v>
      </c>
      <c r="I127" s="184">
        <f>Basisgegevens!H111</f>
        <v>0</v>
      </c>
      <c r="J127" s="184">
        <f>Basisgegevens!I111</f>
        <v>0</v>
      </c>
      <c r="K127" s="184">
        <f>Basisgegevens!J111</f>
        <v>0</v>
      </c>
      <c r="L127" s="184">
        <f>Basisgegevens!K111</f>
        <v>0</v>
      </c>
      <c r="M127" s="184">
        <f>Basisgegevens!L111</f>
        <v>0</v>
      </c>
      <c r="N127" s="184">
        <f>Basisgegevens!M111</f>
        <v>0</v>
      </c>
      <c r="O127" s="184">
        <f>Basisgegevens!N111</f>
        <v>0</v>
      </c>
      <c r="P127" s="193">
        <f t="shared" si="197"/>
        <v>0</v>
      </c>
      <c r="Q127" s="184">
        <f>Basisgegevens!P111</f>
        <v>0</v>
      </c>
      <c r="R127" s="184">
        <f>Basisgegevens!Q111</f>
        <v>0</v>
      </c>
      <c r="S127" s="184">
        <f>Basisgegevens!R111</f>
        <v>0</v>
      </c>
      <c r="T127" s="184">
        <f>Basisgegevens!S111</f>
        <v>0</v>
      </c>
      <c r="U127" s="184">
        <f>Basisgegevens!T111</f>
        <v>0</v>
      </c>
      <c r="V127" s="184">
        <f>Basisgegevens!U111</f>
        <v>0</v>
      </c>
      <c r="W127" s="184">
        <f>Basisgegevens!V111</f>
        <v>0</v>
      </c>
      <c r="X127" s="184">
        <f>Basisgegevens!W111</f>
        <v>0</v>
      </c>
      <c r="Y127" s="184">
        <f>Basisgegevens!X111</f>
        <v>0</v>
      </c>
      <c r="Z127" s="184">
        <f>Basisgegevens!Y111</f>
        <v>0</v>
      </c>
      <c r="AA127" s="184">
        <f>Basisgegevens!Z111</f>
        <v>0</v>
      </c>
      <c r="AB127" s="184">
        <f>Basisgegevens!AA111</f>
        <v>0</v>
      </c>
      <c r="AC127" s="193">
        <f t="shared" si="199"/>
        <v>0</v>
      </c>
      <c r="AD127" s="184">
        <f>Basisgegevens!AC111</f>
        <v>0</v>
      </c>
      <c r="AE127" s="184">
        <f>Basisgegevens!AD111</f>
        <v>0</v>
      </c>
      <c r="AF127" s="184">
        <f>Basisgegevens!AE111</f>
        <v>0</v>
      </c>
      <c r="AG127" s="184">
        <f>Basisgegevens!AF111</f>
        <v>0</v>
      </c>
      <c r="AH127" s="184">
        <f>Basisgegevens!AG111</f>
        <v>0</v>
      </c>
      <c r="AI127" s="184">
        <f>Basisgegevens!AH111</f>
        <v>0</v>
      </c>
      <c r="AJ127" s="184">
        <f>Basisgegevens!AI111</f>
        <v>0</v>
      </c>
      <c r="AK127" s="184">
        <f>Basisgegevens!AJ111</f>
        <v>0</v>
      </c>
      <c r="AL127" s="184">
        <f>Basisgegevens!AK111</f>
        <v>0</v>
      </c>
      <c r="AM127" s="184">
        <f>Basisgegevens!AL111</f>
        <v>0</v>
      </c>
      <c r="AN127" s="184">
        <f>Basisgegevens!AM111</f>
        <v>0</v>
      </c>
      <c r="AO127" s="184">
        <f>Basisgegevens!AN111</f>
        <v>0</v>
      </c>
      <c r="AP127" s="193">
        <f t="shared" si="201"/>
        <v>0</v>
      </c>
      <c r="AQ127" s="184">
        <f>Basisgegevens!AP111</f>
        <v>0</v>
      </c>
      <c r="AR127" s="184">
        <f>Basisgegevens!AQ111</f>
        <v>0</v>
      </c>
      <c r="AS127" s="184">
        <f>Basisgegevens!AR111</f>
        <v>0</v>
      </c>
      <c r="AT127" s="184">
        <f>Basisgegevens!AS111</f>
        <v>0</v>
      </c>
      <c r="AU127" s="184">
        <f>Basisgegevens!AT111</f>
        <v>0</v>
      </c>
      <c r="AV127" s="184">
        <f>Basisgegevens!AU111</f>
        <v>0</v>
      </c>
      <c r="AW127" s="184">
        <f>Basisgegevens!AV111</f>
        <v>0</v>
      </c>
      <c r="AX127" s="184">
        <f>Basisgegevens!AW111</f>
        <v>0</v>
      </c>
      <c r="AY127" s="184">
        <f>Basisgegevens!AX111</f>
        <v>0</v>
      </c>
      <c r="AZ127" s="184">
        <f>Basisgegevens!AY111</f>
        <v>0</v>
      </c>
      <c r="BA127" s="184">
        <f>Basisgegevens!AZ111</f>
        <v>0</v>
      </c>
      <c r="BB127" s="184">
        <f>Basisgegevens!BA111</f>
        <v>0</v>
      </c>
      <c r="BC127" s="193">
        <f t="shared" si="203"/>
        <v>0</v>
      </c>
      <c r="BD127" s="184">
        <f>Basisgegevens!BC111</f>
        <v>0</v>
      </c>
      <c r="BE127" s="184">
        <f>Basisgegevens!BD111</f>
        <v>0</v>
      </c>
      <c r="BF127" s="184">
        <f>Basisgegevens!BE111</f>
        <v>0</v>
      </c>
      <c r="BG127" s="184">
        <f>Basisgegevens!BF111</f>
        <v>0</v>
      </c>
      <c r="BH127" s="184">
        <f>Basisgegevens!BG111</f>
        <v>0</v>
      </c>
      <c r="BI127" s="184">
        <f>Basisgegevens!BH111</f>
        <v>0</v>
      </c>
      <c r="BJ127" s="184">
        <f>Basisgegevens!BI111</f>
        <v>0</v>
      </c>
      <c r="BK127" s="184">
        <f>Basisgegevens!BJ111</f>
        <v>0</v>
      </c>
      <c r="BL127" s="184">
        <f>Basisgegevens!BK111</f>
        <v>0</v>
      </c>
      <c r="BM127" s="184">
        <f>Basisgegevens!BL111</f>
        <v>0</v>
      </c>
      <c r="BN127" s="184">
        <f>Basisgegevens!BM111</f>
        <v>0</v>
      </c>
      <c r="BO127" s="184">
        <f>Basisgegevens!BN111</f>
        <v>0</v>
      </c>
      <c r="BP127" s="193">
        <f t="shared" si="205"/>
        <v>0</v>
      </c>
    </row>
    <row r="128" spans="1:68" ht="15" hidden="1" customHeight="1" outlineLevel="1" x14ac:dyDescent="0.25">
      <c r="A128" s="127"/>
      <c r="B128" s="127" t="str">
        <f>Basisgegevens!$A$112</f>
        <v>613 - Erelonen en dienstverlening - Sociaal secretariaat</v>
      </c>
      <c r="C128" s="229">
        <f>Basisgegevens!$B$112</f>
        <v>0.21</v>
      </c>
      <c r="D128" s="184">
        <f>Basisgegevens!C112</f>
        <v>0</v>
      </c>
      <c r="E128" s="184">
        <f>Basisgegevens!D112</f>
        <v>0</v>
      </c>
      <c r="F128" s="184">
        <f>Basisgegevens!E112</f>
        <v>0</v>
      </c>
      <c r="G128" s="184">
        <f>Basisgegevens!F112</f>
        <v>0</v>
      </c>
      <c r="H128" s="184">
        <f>Basisgegevens!G112</f>
        <v>0</v>
      </c>
      <c r="I128" s="184">
        <f>Basisgegevens!H112</f>
        <v>0</v>
      </c>
      <c r="J128" s="184">
        <f>Basisgegevens!I112</f>
        <v>0</v>
      </c>
      <c r="K128" s="184">
        <f>Basisgegevens!J112</f>
        <v>0</v>
      </c>
      <c r="L128" s="184">
        <f>Basisgegevens!K112</f>
        <v>0</v>
      </c>
      <c r="M128" s="184">
        <f>Basisgegevens!L112</f>
        <v>0</v>
      </c>
      <c r="N128" s="184">
        <f>Basisgegevens!M112</f>
        <v>0</v>
      </c>
      <c r="O128" s="184">
        <f>Basisgegevens!N112</f>
        <v>0</v>
      </c>
      <c r="P128" s="193">
        <f t="shared" si="197"/>
        <v>0</v>
      </c>
      <c r="Q128" s="184">
        <f>Basisgegevens!P112</f>
        <v>0</v>
      </c>
      <c r="R128" s="184">
        <f>Basisgegevens!Q112</f>
        <v>0</v>
      </c>
      <c r="S128" s="184">
        <f>Basisgegevens!R112</f>
        <v>0</v>
      </c>
      <c r="T128" s="184">
        <f>Basisgegevens!S112</f>
        <v>0</v>
      </c>
      <c r="U128" s="184">
        <f>Basisgegevens!T112</f>
        <v>0</v>
      </c>
      <c r="V128" s="184">
        <f>Basisgegevens!U112</f>
        <v>0</v>
      </c>
      <c r="W128" s="184">
        <f>Basisgegevens!V112</f>
        <v>0</v>
      </c>
      <c r="X128" s="184">
        <f>Basisgegevens!W112</f>
        <v>0</v>
      </c>
      <c r="Y128" s="184">
        <f>Basisgegevens!X112</f>
        <v>0</v>
      </c>
      <c r="Z128" s="184">
        <f>Basisgegevens!Y112</f>
        <v>0</v>
      </c>
      <c r="AA128" s="184">
        <f>Basisgegevens!Z112</f>
        <v>0</v>
      </c>
      <c r="AB128" s="184">
        <f>Basisgegevens!AA112</f>
        <v>0</v>
      </c>
      <c r="AC128" s="193">
        <f t="shared" si="199"/>
        <v>0</v>
      </c>
      <c r="AD128" s="184">
        <f>Basisgegevens!AC112</f>
        <v>0</v>
      </c>
      <c r="AE128" s="184">
        <f>Basisgegevens!AD112</f>
        <v>0</v>
      </c>
      <c r="AF128" s="184">
        <f>Basisgegevens!AE112</f>
        <v>0</v>
      </c>
      <c r="AG128" s="184">
        <f>Basisgegevens!AF112</f>
        <v>0</v>
      </c>
      <c r="AH128" s="184">
        <f>Basisgegevens!AG112</f>
        <v>0</v>
      </c>
      <c r="AI128" s="184">
        <f>Basisgegevens!AH112</f>
        <v>0</v>
      </c>
      <c r="AJ128" s="184">
        <f>Basisgegevens!AI112</f>
        <v>0</v>
      </c>
      <c r="AK128" s="184">
        <f>Basisgegevens!AJ112</f>
        <v>0</v>
      </c>
      <c r="AL128" s="184">
        <f>Basisgegevens!AK112</f>
        <v>0</v>
      </c>
      <c r="AM128" s="184">
        <f>Basisgegevens!AL112</f>
        <v>0</v>
      </c>
      <c r="AN128" s="184">
        <f>Basisgegevens!AM112</f>
        <v>0</v>
      </c>
      <c r="AO128" s="184">
        <f>Basisgegevens!AN112</f>
        <v>0</v>
      </c>
      <c r="AP128" s="193">
        <f t="shared" si="201"/>
        <v>0</v>
      </c>
      <c r="AQ128" s="184">
        <f>Basisgegevens!AP112</f>
        <v>0</v>
      </c>
      <c r="AR128" s="184">
        <f>Basisgegevens!AQ112</f>
        <v>0</v>
      </c>
      <c r="AS128" s="184">
        <f>Basisgegevens!AR112</f>
        <v>0</v>
      </c>
      <c r="AT128" s="184">
        <f>Basisgegevens!AS112</f>
        <v>0</v>
      </c>
      <c r="AU128" s="184">
        <f>Basisgegevens!AT112</f>
        <v>0</v>
      </c>
      <c r="AV128" s="184">
        <f>Basisgegevens!AU112</f>
        <v>0</v>
      </c>
      <c r="AW128" s="184">
        <f>Basisgegevens!AV112</f>
        <v>0</v>
      </c>
      <c r="AX128" s="184">
        <f>Basisgegevens!AW112</f>
        <v>0</v>
      </c>
      <c r="AY128" s="184">
        <f>Basisgegevens!AX112</f>
        <v>0</v>
      </c>
      <c r="AZ128" s="184">
        <f>Basisgegevens!AY112</f>
        <v>0</v>
      </c>
      <c r="BA128" s="184">
        <f>Basisgegevens!AZ112</f>
        <v>0</v>
      </c>
      <c r="BB128" s="184">
        <f>Basisgegevens!BA112</f>
        <v>0</v>
      </c>
      <c r="BC128" s="193">
        <f t="shared" si="203"/>
        <v>0</v>
      </c>
      <c r="BD128" s="184">
        <f>Basisgegevens!BC112</f>
        <v>0</v>
      </c>
      <c r="BE128" s="184">
        <f>Basisgegevens!BD112</f>
        <v>0</v>
      </c>
      <c r="BF128" s="184">
        <f>Basisgegevens!BE112</f>
        <v>0</v>
      </c>
      <c r="BG128" s="184">
        <f>Basisgegevens!BF112</f>
        <v>0</v>
      </c>
      <c r="BH128" s="184">
        <f>Basisgegevens!BG112</f>
        <v>0</v>
      </c>
      <c r="BI128" s="184">
        <f>Basisgegevens!BH112</f>
        <v>0</v>
      </c>
      <c r="BJ128" s="184">
        <f>Basisgegevens!BI112</f>
        <v>0</v>
      </c>
      <c r="BK128" s="184">
        <f>Basisgegevens!BJ112</f>
        <v>0</v>
      </c>
      <c r="BL128" s="184">
        <f>Basisgegevens!BK112</f>
        <v>0</v>
      </c>
      <c r="BM128" s="184">
        <f>Basisgegevens!BL112</f>
        <v>0</v>
      </c>
      <c r="BN128" s="184">
        <f>Basisgegevens!BM112</f>
        <v>0</v>
      </c>
      <c r="BO128" s="184">
        <f>Basisgegevens!BN112</f>
        <v>0</v>
      </c>
      <c r="BP128" s="193">
        <f t="shared" si="205"/>
        <v>0</v>
      </c>
    </row>
    <row r="129" spans="1:68" ht="15" hidden="1" customHeight="1" outlineLevel="1" x14ac:dyDescent="0.25">
      <c r="A129" s="127"/>
      <c r="B129" s="127" t="str">
        <f>Basisgegevens!$A$113</f>
        <v>613 - Erelonen en dienstverlening - Advocaten</v>
      </c>
      <c r="C129" s="229">
        <f>Basisgegevens!$B$113</f>
        <v>0.21</v>
      </c>
      <c r="D129" s="184">
        <f>Basisgegevens!C113</f>
        <v>0</v>
      </c>
      <c r="E129" s="184">
        <f>Basisgegevens!D113</f>
        <v>0</v>
      </c>
      <c r="F129" s="184">
        <f>Basisgegevens!E113</f>
        <v>0</v>
      </c>
      <c r="G129" s="184">
        <f>Basisgegevens!F113</f>
        <v>0</v>
      </c>
      <c r="H129" s="184">
        <f>Basisgegevens!G113</f>
        <v>0</v>
      </c>
      <c r="I129" s="184">
        <f>Basisgegevens!H113</f>
        <v>0</v>
      </c>
      <c r="J129" s="184">
        <f>Basisgegevens!I113</f>
        <v>0</v>
      </c>
      <c r="K129" s="184">
        <f>Basisgegevens!J113</f>
        <v>0</v>
      </c>
      <c r="L129" s="184">
        <f>Basisgegevens!K113</f>
        <v>0</v>
      </c>
      <c r="M129" s="184">
        <f>Basisgegevens!L113</f>
        <v>0</v>
      </c>
      <c r="N129" s="184">
        <f>Basisgegevens!M113</f>
        <v>0</v>
      </c>
      <c r="O129" s="184">
        <f>Basisgegevens!N113</f>
        <v>0</v>
      </c>
      <c r="P129" s="193">
        <f t="shared" si="197"/>
        <v>0</v>
      </c>
      <c r="Q129" s="184">
        <f>Basisgegevens!P113</f>
        <v>0</v>
      </c>
      <c r="R129" s="184">
        <f>Basisgegevens!Q113</f>
        <v>0</v>
      </c>
      <c r="S129" s="184">
        <f>Basisgegevens!R113</f>
        <v>0</v>
      </c>
      <c r="T129" s="184">
        <f>Basisgegevens!S113</f>
        <v>0</v>
      </c>
      <c r="U129" s="184">
        <f>Basisgegevens!T113</f>
        <v>0</v>
      </c>
      <c r="V129" s="184">
        <f>Basisgegevens!U113</f>
        <v>0</v>
      </c>
      <c r="W129" s="184">
        <f>Basisgegevens!V113</f>
        <v>0</v>
      </c>
      <c r="X129" s="184">
        <f>Basisgegevens!W113</f>
        <v>0</v>
      </c>
      <c r="Y129" s="184">
        <f>Basisgegevens!X113</f>
        <v>0</v>
      </c>
      <c r="Z129" s="184">
        <f>Basisgegevens!Y113</f>
        <v>0</v>
      </c>
      <c r="AA129" s="184">
        <f>Basisgegevens!Z113</f>
        <v>0</v>
      </c>
      <c r="AB129" s="184">
        <f>Basisgegevens!AA113</f>
        <v>0</v>
      </c>
      <c r="AC129" s="193">
        <f t="shared" si="199"/>
        <v>0</v>
      </c>
      <c r="AD129" s="184">
        <f>Basisgegevens!AC113</f>
        <v>0</v>
      </c>
      <c r="AE129" s="184">
        <f>Basisgegevens!AD113</f>
        <v>0</v>
      </c>
      <c r="AF129" s="184">
        <f>Basisgegevens!AE113</f>
        <v>0</v>
      </c>
      <c r="AG129" s="184">
        <f>Basisgegevens!AF113</f>
        <v>0</v>
      </c>
      <c r="AH129" s="184">
        <f>Basisgegevens!AG113</f>
        <v>0</v>
      </c>
      <c r="AI129" s="184">
        <f>Basisgegevens!AH113</f>
        <v>0</v>
      </c>
      <c r="AJ129" s="184">
        <f>Basisgegevens!AI113</f>
        <v>0</v>
      </c>
      <c r="AK129" s="184">
        <f>Basisgegevens!AJ113</f>
        <v>0</v>
      </c>
      <c r="AL129" s="184">
        <f>Basisgegevens!AK113</f>
        <v>0</v>
      </c>
      <c r="AM129" s="184">
        <f>Basisgegevens!AL113</f>
        <v>0</v>
      </c>
      <c r="AN129" s="184">
        <f>Basisgegevens!AM113</f>
        <v>0</v>
      </c>
      <c r="AO129" s="184">
        <f>Basisgegevens!AN113</f>
        <v>0</v>
      </c>
      <c r="AP129" s="193">
        <f t="shared" si="201"/>
        <v>0</v>
      </c>
      <c r="AQ129" s="184">
        <f>Basisgegevens!AP113</f>
        <v>0</v>
      </c>
      <c r="AR129" s="184">
        <f>Basisgegevens!AQ113</f>
        <v>0</v>
      </c>
      <c r="AS129" s="184">
        <f>Basisgegevens!AR113</f>
        <v>0</v>
      </c>
      <c r="AT129" s="184">
        <f>Basisgegevens!AS113</f>
        <v>0</v>
      </c>
      <c r="AU129" s="184">
        <f>Basisgegevens!AT113</f>
        <v>0</v>
      </c>
      <c r="AV129" s="184">
        <f>Basisgegevens!AU113</f>
        <v>0</v>
      </c>
      <c r="AW129" s="184">
        <f>Basisgegevens!AV113</f>
        <v>0</v>
      </c>
      <c r="AX129" s="184">
        <f>Basisgegevens!AW113</f>
        <v>0</v>
      </c>
      <c r="AY129" s="184">
        <f>Basisgegevens!AX113</f>
        <v>0</v>
      </c>
      <c r="AZ129" s="184">
        <f>Basisgegevens!AY113</f>
        <v>0</v>
      </c>
      <c r="BA129" s="184">
        <f>Basisgegevens!AZ113</f>
        <v>0</v>
      </c>
      <c r="BB129" s="184">
        <f>Basisgegevens!BA113</f>
        <v>0</v>
      </c>
      <c r="BC129" s="193">
        <f t="shared" si="203"/>
        <v>0</v>
      </c>
      <c r="BD129" s="184">
        <f>Basisgegevens!BC113</f>
        <v>0</v>
      </c>
      <c r="BE129" s="184">
        <f>Basisgegevens!BD113</f>
        <v>0</v>
      </c>
      <c r="BF129" s="184">
        <f>Basisgegevens!BE113</f>
        <v>0</v>
      </c>
      <c r="BG129" s="184">
        <f>Basisgegevens!BF113</f>
        <v>0</v>
      </c>
      <c r="BH129" s="184">
        <f>Basisgegevens!BG113</f>
        <v>0</v>
      </c>
      <c r="BI129" s="184">
        <f>Basisgegevens!BH113</f>
        <v>0</v>
      </c>
      <c r="BJ129" s="184">
        <f>Basisgegevens!BI113</f>
        <v>0</v>
      </c>
      <c r="BK129" s="184">
        <f>Basisgegevens!BJ113</f>
        <v>0</v>
      </c>
      <c r="BL129" s="184">
        <f>Basisgegevens!BK113</f>
        <v>0</v>
      </c>
      <c r="BM129" s="184">
        <f>Basisgegevens!BL113</f>
        <v>0</v>
      </c>
      <c r="BN129" s="184">
        <f>Basisgegevens!BM113</f>
        <v>0</v>
      </c>
      <c r="BO129" s="184">
        <f>Basisgegevens!BN113</f>
        <v>0</v>
      </c>
      <c r="BP129" s="193">
        <f t="shared" si="205"/>
        <v>0</v>
      </c>
    </row>
    <row r="130" spans="1:68" ht="15" hidden="1" customHeight="1" outlineLevel="1" x14ac:dyDescent="0.25">
      <c r="A130" s="127"/>
      <c r="B130" s="127" t="str">
        <f>Basisgegevens!$A$114</f>
        <v>613 - Erelonen en dienstverlening - Andere</v>
      </c>
      <c r="C130" s="229">
        <f>Basisgegevens!$B$114</f>
        <v>0.21</v>
      </c>
      <c r="D130" s="184">
        <f>Basisgegevens!C114</f>
        <v>0</v>
      </c>
      <c r="E130" s="184">
        <f>Basisgegevens!D114</f>
        <v>0</v>
      </c>
      <c r="F130" s="184">
        <f>Basisgegevens!E114</f>
        <v>0</v>
      </c>
      <c r="G130" s="184">
        <f>Basisgegevens!F114</f>
        <v>0</v>
      </c>
      <c r="H130" s="184">
        <f>Basisgegevens!G114</f>
        <v>0</v>
      </c>
      <c r="I130" s="184">
        <f>Basisgegevens!H114</f>
        <v>0</v>
      </c>
      <c r="J130" s="184">
        <f>Basisgegevens!I114</f>
        <v>0</v>
      </c>
      <c r="K130" s="184">
        <f>Basisgegevens!J114</f>
        <v>0</v>
      </c>
      <c r="L130" s="184">
        <f>Basisgegevens!K114</f>
        <v>0</v>
      </c>
      <c r="M130" s="184">
        <f>Basisgegevens!L114</f>
        <v>0</v>
      </c>
      <c r="N130" s="184">
        <f>Basisgegevens!M114</f>
        <v>0</v>
      </c>
      <c r="O130" s="184">
        <f>Basisgegevens!N114</f>
        <v>0</v>
      </c>
      <c r="P130" s="193">
        <f t="shared" si="197"/>
        <v>0</v>
      </c>
      <c r="Q130" s="184">
        <f>Basisgegevens!P114</f>
        <v>0</v>
      </c>
      <c r="R130" s="184">
        <f>Basisgegevens!Q114</f>
        <v>0</v>
      </c>
      <c r="S130" s="184">
        <f>Basisgegevens!R114</f>
        <v>0</v>
      </c>
      <c r="T130" s="184">
        <f>Basisgegevens!S114</f>
        <v>0</v>
      </c>
      <c r="U130" s="184">
        <f>Basisgegevens!T114</f>
        <v>0</v>
      </c>
      <c r="V130" s="184">
        <f>Basisgegevens!U114</f>
        <v>0</v>
      </c>
      <c r="W130" s="184">
        <f>Basisgegevens!V114</f>
        <v>0</v>
      </c>
      <c r="X130" s="184">
        <f>Basisgegevens!W114</f>
        <v>0</v>
      </c>
      <c r="Y130" s="184">
        <f>Basisgegevens!X114</f>
        <v>0</v>
      </c>
      <c r="Z130" s="184">
        <f>Basisgegevens!Y114</f>
        <v>0</v>
      </c>
      <c r="AA130" s="184">
        <f>Basisgegevens!Z114</f>
        <v>0</v>
      </c>
      <c r="AB130" s="184">
        <f>Basisgegevens!AA114</f>
        <v>0</v>
      </c>
      <c r="AC130" s="193">
        <f t="shared" si="199"/>
        <v>0</v>
      </c>
      <c r="AD130" s="184">
        <f>Basisgegevens!AC114</f>
        <v>0</v>
      </c>
      <c r="AE130" s="184">
        <f>Basisgegevens!AD114</f>
        <v>0</v>
      </c>
      <c r="AF130" s="184">
        <f>Basisgegevens!AE114</f>
        <v>0</v>
      </c>
      <c r="AG130" s="184">
        <f>Basisgegevens!AF114</f>
        <v>0</v>
      </c>
      <c r="AH130" s="184">
        <f>Basisgegevens!AG114</f>
        <v>0</v>
      </c>
      <c r="AI130" s="184">
        <f>Basisgegevens!AH114</f>
        <v>0</v>
      </c>
      <c r="AJ130" s="184">
        <f>Basisgegevens!AI114</f>
        <v>0</v>
      </c>
      <c r="AK130" s="184">
        <f>Basisgegevens!AJ114</f>
        <v>0</v>
      </c>
      <c r="AL130" s="184">
        <f>Basisgegevens!AK114</f>
        <v>0</v>
      </c>
      <c r="AM130" s="184">
        <f>Basisgegevens!AL114</f>
        <v>0</v>
      </c>
      <c r="AN130" s="184">
        <f>Basisgegevens!AM114</f>
        <v>0</v>
      </c>
      <c r="AO130" s="184">
        <f>Basisgegevens!AN114</f>
        <v>0</v>
      </c>
      <c r="AP130" s="193">
        <f t="shared" si="201"/>
        <v>0</v>
      </c>
      <c r="AQ130" s="184">
        <f>Basisgegevens!AP114</f>
        <v>0</v>
      </c>
      <c r="AR130" s="184">
        <f>Basisgegevens!AQ114</f>
        <v>0</v>
      </c>
      <c r="AS130" s="184">
        <f>Basisgegevens!AR114</f>
        <v>0</v>
      </c>
      <c r="AT130" s="184">
        <f>Basisgegevens!AS114</f>
        <v>0</v>
      </c>
      <c r="AU130" s="184">
        <f>Basisgegevens!AT114</f>
        <v>0</v>
      </c>
      <c r="AV130" s="184">
        <f>Basisgegevens!AU114</f>
        <v>0</v>
      </c>
      <c r="AW130" s="184">
        <f>Basisgegevens!AV114</f>
        <v>0</v>
      </c>
      <c r="AX130" s="184">
        <f>Basisgegevens!AW114</f>
        <v>0</v>
      </c>
      <c r="AY130" s="184">
        <f>Basisgegevens!AX114</f>
        <v>0</v>
      </c>
      <c r="AZ130" s="184">
        <f>Basisgegevens!AY114</f>
        <v>0</v>
      </c>
      <c r="BA130" s="184">
        <f>Basisgegevens!AZ114</f>
        <v>0</v>
      </c>
      <c r="BB130" s="184">
        <f>Basisgegevens!BA114</f>
        <v>0</v>
      </c>
      <c r="BC130" s="193">
        <f t="shared" si="203"/>
        <v>0</v>
      </c>
      <c r="BD130" s="184">
        <f>Basisgegevens!BC114</f>
        <v>0</v>
      </c>
      <c r="BE130" s="184">
        <f>Basisgegevens!BD114</f>
        <v>0</v>
      </c>
      <c r="BF130" s="184">
        <f>Basisgegevens!BE114</f>
        <v>0</v>
      </c>
      <c r="BG130" s="184">
        <f>Basisgegevens!BF114</f>
        <v>0</v>
      </c>
      <c r="BH130" s="184">
        <f>Basisgegevens!BG114</f>
        <v>0</v>
      </c>
      <c r="BI130" s="184">
        <f>Basisgegevens!BH114</f>
        <v>0</v>
      </c>
      <c r="BJ130" s="184">
        <f>Basisgegevens!BI114</f>
        <v>0</v>
      </c>
      <c r="BK130" s="184">
        <f>Basisgegevens!BJ114</f>
        <v>0</v>
      </c>
      <c r="BL130" s="184">
        <f>Basisgegevens!BK114</f>
        <v>0</v>
      </c>
      <c r="BM130" s="184">
        <f>Basisgegevens!BL114</f>
        <v>0</v>
      </c>
      <c r="BN130" s="184">
        <f>Basisgegevens!BM114</f>
        <v>0</v>
      </c>
      <c r="BO130" s="184">
        <f>Basisgegevens!BN114</f>
        <v>0</v>
      </c>
      <c r="BP130" s="193">
        <f t="shared" si="205"/>
        <v>0</v>
      </c>
    </row>
    <row r="131" spans="1:68" ht="15" hidden="1" customHeight="1" outlineLevel="1" x14ac:dyDescent="0.25">
      <c r="A131" s="127"/>
      <c r="B131" s="127" t="str">
        <f>Basisgegevens!$A$115</f>
        <v>613 - Andere vergoedingen aan derden</v>
      </c>
      <c r="C131" s="229">
        <f>Basisgegevens!$B$115</f>
        <v>0.21</v>
      </c>
      <c r="D131" s="184">
        <f>Basisgegevens!C115</f>
        <v>0</v>
      </c>
      <c r="E131" s="184">
        <f>Basisgegevens!D115</f>
        <v>0</v>
      </c>
      <c r="F131" s="184">
        <f>Basisgegevens!E115</f>
        <v>0</v>
      </c>
      <c r="G131" s="184">
        <f>Basisgegevens!F115</f>
        <v>0</v>
      </c>
      <c r="H131" s="184">
        <f>Basisgegevens!G115</f>
        <v>0</v>
      </c>
      <c r="I131" s="184">
        <f>Basisgegevens!H115</f>
        <v>0</v>
      </c>
      <c r="J131" s="184">
        <f>Basisgegevens!I115</f>
        <v>0</v>
      </c>
      <c r="K131" s="184">
        <f>Basisgegevens!J115</f>
        <v>0</v>
      </c>
      <c r="L131" s="184">
        <f>Basisgegevens!K115</f>
        <v>0</v>
      </c>
      <c r="M131" s="184">
        <f>Basisgegevens!L115</f>
        <v>0</v>
      </c>
      <c r="N131" s="184">
        <f>Basisgegevens!M115</f>
        <v>0</v>
      </c>
      <c r="O131" s="184">
        <f>Basisgegevens!N115</f>
        <v>0</v>
      </c>
      <c r="P131" s="193">
        <f t="shared" si="197"/>
        <v>0</v>
      </c>
      <c r="Q131" s="184">
        <f>Basisgegevens!P115</f>
        <v>0</v>
      </c>
      <c r="R131" s="184">
        <f>Basisgegevens!Q115</f>
        <v>0</v>
      </c>
      <c r="S131" s="184">
        <f>Basisgegevens!R115</f>
        <v>0</v>
      </c>
      <c r="T131" s="184">
        <f>Basisgegevens!S115</f>
        <v>0</v>
      </c>
      <c r="U131" s="184">
        <f>Basisgegevens!T115</f>
        <v>0</v>
      </c>
      <c r="V131" s="184">
        <f>Basisgegevens!U115</f>
        <v>0</v>
      </c>
      <c r="W131" s="184">
        <f>Basisgegevens!V115</f>
        <v>0</v>
      </c>
      <c r="X131" s="184">
        <f>Basisgegevens!W115</f>
        <v>0</v>
      </c>
      <c r="Y131" s="184">
        <f>Basisgegevens!X115</f>
        <v>0</v>
      </c>
      <c r="Z131" s="184">
        <f>Basisgegevens!Y115</f>
        <v>0</v>
      </c>
      <c r="AA131" s="184">
        <f>Basisgegevens!Z115</f>
        <v>0</v>
      </c>
      <c r="AB131" s="184">
        <f>Basisgegevens!AA115</f>
        <v>0</v>
      </c>
      <c r="AC131" s="193">
        <f t="shared" si="199"/>
        <v>0</v>
      </c>
      <c r="AD131" s="184">
        <f>Basisgegevens!AC115</f>
        <v>0</v>
      </c>
      <c r="AE131" s="184">
        <f>Basisgegevens!AD115</f>
        <v>0</v>
      </c>
      <c r="AF131" s="184">
        <f>Basisgegevens!AE115</f>
        <v>0</v>
      </c>
      <c r="AG131" s="184">
        <f>Basisgegevens!AF115</f>
        <v>0</v>
      </c>
      <c r="AH131" s="184">
        <f>Basisgegevens!AG115</f>
        <v>0</v>
      </c>
      <c r="AI131" s="184">
        <f>Basisgegevens!AH115</f>
        <v>0</v>
      </c>
      <c r="AJ131" s="184">
        <f>Basisgegevens!AI115</f>
        <v>0</v>
      </c>
      <c r="AK131" s="184">
        <f>Basisgegevens!AJ115</f>
        <v>0</v>
      </c>
      <c r="AL131" s="184">
        <f>Basisgegevens!AK115</f>
        <v>0</v>
      </c>
      <c r="AM131" s="184">
        <f>Basisgegevens!AL115</f>
        <v>0</v>
      </c>
      <c r="AN131" s="184">
        <f>Basisgegevens!AM115</f>
        <v>0</v>
      </c>
      <c r="AO131" s="184">
        <f>Basisgegevens!AN115</f>
        <v>0</v>
      </c>
      <c r="AP131" s="193">
        <f t="shared" si="201"/>
        <v>0</v>
      </c>
      <c r="AQ131" s="184">
        <f>Basisgegevens!AP115</f>
        <v>0</v>
      </c>
      <c r="AR131" s="184">
        <f>Basisgegevens!AQ115</f>
        <v>0</v>
      </c>
      <c r="AS131" s="184">
        <f>Basisgegevens!AR115</f>
        <v>0</v>
      </c>
      <c r="AT131" s="184">
        <f>Basisgegevens!AS115</f>
        <v>0</v>
      </c>
      <c r="AU131" s="184">
        <f>Basisgegevens!AT115</f>
        <v>0</v>
      </c>
      <c r="AV131" s="184">
        <f>Basisgegevens!AU115</f>
        <v>0</v>
      </c>
      <c r="AW131" s="184">
        <f>Basisgegevens!AV115</f>
        <v>0</v>
      </c>
      <c r="AX131" s="184">
        <f>Basisgegevens!AW115</f>
        <v>0</v>
      </c>
      <c r="AY131" s="184">
        <f>Basisgegevens!AX115</f>
        <v>0</v>
      </c>
      <c r="AZ131" s="184">
        <f>Basisgegevens!AY115</f>
        <v>0</v>
      </c>
      <c r="BA131" s="184">
        <f>Basisgegevens!AZ115</f>
        <v>0</v>
      </c>
      <c r="BB131" s="184">
        <f>Basisgegevens!BA115</f>
        <v>0</v>
      </c>
      <c r="BC131" s="193">
        <f t="shared" si="203"/>
        <v>0</v>
      </c>
      <c r="BD131" s="184">
        <f>Basisgegevens!BC115</f>
        <v>0</v>
      </c>
      <c r="BE131" s="184">
        <f>Basisgegevens!BD115</f>
        <v>0</v>
      </c>
      <c r="BF131" s="184">
        <f>Basisgegevens!BE115</f>
        <v>0</v>
      </c>
      <c r="BG131" s="184">
        <f>Basisgegevens!BF115</f>
        <v>0</v>
      </c>
      <c r="BH131" s="184">
        <f>Basisgegevens!BG115</f>
        <v>0</v>
      </c>
      <c r="BI131" s="184">
        <f>Basisgegevens!BH115</f>
        <v>0</v>
      </c>
      <c r="BJ131" s="184">
        <f>Basisgegevens!BI115</f>
        <v>0</v>
      </c>
      <c r="BK131" s="184">
        <f>Basisgegevens!BJ115</f>
        <v>0</v>
      </c>
      <c r="BL131" s="184">
        <f>Basisgegevens!BK115</f>
        <v>0</v>
      </c>
      <c r="BM131" s="184">
        <f>Basisgegevens!BL115</f>
        <v>0</v>
      </c>
      <c r="BN131" s="184">
        <f>Basisgegevens!BM115</f>
        <v>0</v>
      </c>
      <c r="BO131" s="184">
        <f>Basisgegevens!BN115</f>
        <v>0</v>
      </c>
      <c r="BP131" s="193">
        <f t="shared" si="205"/>
        <v>0</v>
      </c>
    </row>
    <row r="132" spans="1:68" ht="15" hidden="1" customHeight="1" outlineLevel="1" x14ac:dyDescent="0.25">
      <c r="A132" s="127"/>
      <c r="B132" s="127" t="str">
        <f>Basisgegevens!$A$116</f>
        <v>6138 - Handelskosten - Advertenties en inlassingen</v>
      </c>
      <c r="C132" s="229">
        <f>Basisgegevens!$B$116</f>
        <v>0.21</v>
      </c>
      <c r="D132" s="184">
        <f>Basisgegevens!C116</f>
        <v>0</v>
      </c>
      <c r="E132" s="184">
        <f>Basisgegevens!D116</f>
        <v>0</v>
      </c>
      <c r="F132" s="184">
        <f>Basisgegevens!E116</f>
        <v>0</v>
      </c>
      <c r="G132" s="184">
        <f>Basisgegevens!F116</f>
        <v>0</v>
      </c>
      <c r="H132" s="184">
        <f>Basisgegevens!G116</f>
        <v>0</v>
      </c>
      <c r="I132" s="184">
        <f>Basisgegevens!H116</f>
        <v>0</v>
      </c>
      <c r="J132" s="184">
        <f>Basisgegevens!I116</f>
        <v>0</v>
      </c>
      <c r="K132" s="184">
        <f>Basisgegevens!J116</f>
        <v>0</v>
      </c>
      <c r="L132" s="184">
        <f>Basisgegevens!K116</f>
        <v>0</v>
      </c>
      <c r="M132" s="184">
        <f>Basisgegevens!L116</f>
        <v>0</v>
      </c>
      <c r="N132" s="184">
        <f>Basisgegevens!M116</f>
        <v>0</v>
      </c>
      <c r="O132" s="184">
        <f>Basisgegevens!N116</f>
        <v>0</v>
      </c>
      <c r="P132" s="193">
        <f t="shared" si="197"/>
        <v>0</v>
      </c>
      <c r="Q132" s="184">
        <f>Basisgegevens!P116</f>
        <v>0</v>
      </c>
      <c r="R132" s="184">
        <f>Basisgegevens!Q116</f>
        <v>0</v>
      </c>
      <c r="S132" s="184">
        <f>Basisgegevens!R116</f>
        <v>0</v>
      </c>
      <c r="T132" s="184">
        <f>Basisgegevens!S116</f>
        <v>0</v>
      </c>
      <c r="U132" s="184">
        <f>Basisgegevens!T116</f>
        <v>0</v>
      </c>
      <c r="V132" s="184">
        <f>Basisgegevens!U116</f>
        <v>0</v>
      </c>
      <c r="W132" s="184">
        <f>Basisgegevens!V116</f>
        <v>0</v>
      </c>
      <c r="X132" s="184">
        <f>Basisgegevens!W116</f>
        <v>0</v>
      </c>
      <c r="Y132" s="184">
        <f>Basisgegevens!X116</f>
        <v>0</v>
      </c>
      <c r="Z132" s="184">
        <f>Basisgegevens!Y116</f>
        <v>0</v>
      </c>
      <c r="AA132" s="184">
        <f>Basisgegevens!Z116</f>
        <v>0</v>
      </c>
      <c r="AB132" s="184">
        <f>Basisgegevens!AA116</f>
        <v>0</v>
      </c>
      <c r="AC132" s="193">
        <f t="shared" si="199"/>
        <v>0</v>
      </c>
      <c r="AD132" s="184">
        <f>Basisgegevens!AC116</f>
        <v>0</v>
      </c>
      <c r="AE132" s="184">
        <f>Basisgegevens!AD116</f>
        <v>0</v>
      </c>
      <c r="AF132" s="184">
        <f>Basisgegevens!AE116</f>
        <v>0</v>
      </c>
      <c r="AG132" s="184">
        <f>Basisgegevens!AF116</f>
        <v>0</v>
      </c>
      <c r="AH132" s="184">
        <f>Basisgegevens!AG116</f>
        <v>0</v>
      </c>
      <c r="AI132" s="184">
        <f>Basisgegevens!AH116</f>
        <v>0</v>
      </c>
      <c r="AJ132" s="184">
        <f>Basisgegevens!AI116</f>
        <v>0</v>
      </c>
      <c r="AK132" s="184">
        <f>Basisgegevens!AJ116</f>
        <v>0</v>
      </c>
      <c r="AL132" s="184">
        <f>Basisgegevens!AK116</f>
        <v>0</v>
      </c>
      <c r="AM132" s="184">
        <f>Basisgegevens!AL116</f>
        <v>0</v>
      </c>
      <c r="AN132" s="184">
        <f>Basisgegevens!AM116</f>
        <v>0</v>
      </c>
      <c r="AO132" s="184">
        <f>Basisgegevens!AN116</f>
        <v>0</v>
      </c>
      <c r="AP132" s="193">
        <f t="shared" si="201"/>
        <v>0</v>
      </c>
      <c r="AQ132" s="184">
        <f>Basisgegevens!AP116</f>
        <v>0</v>
      </c>
      <c r="AR132" s="184">
        <f>Basisgegevens!AQ116</f>
        <v>0</v>
      </c>
      <c r="AS132" s="184">
        <f>Basisgegevens!AR116</f>
        <v>0</v>
      </c>
      <c r="AT132" s="184">
        <f>Basisgegevens!AS116</f>
        <v>0</v>
      </c>
      <c r="AU132" s="184">
        <f>Basisgegevens!AT116</f>
        <v>0</v>
      </c>
      <c r="AV132" s="184">
        <f>Basisgegevens!AU116</f>
        <v>0</v>
      </c>
      <c r="AW132" s="184">
        <f>Basisgegevens!AV116</f>
        <v>0</v>
      </c>
      <c r="AX132" s="184">
        <f>Basisgegevens!AW116</f>
        <v>0</v>
      </c>
      <c r="AY132" s="184">
        <f>Basisgegevens!AX116</f>
        <v>0</v>
      </c>
      <c r="AZ132" s="184">
        <f>Basisgegevens!AY116</f>
        <v>0</v>
      </c>
      <c r="BA132" s="184">
        <f>Basisgegevens!AZ116</f>
        <v>0</v>
      </c>
      <c r="BB132" s="184">
        <f>Basisgegevens!BA116</f>
        <v>0</v>
      </c>
      <c r="BC132" s="193">
        <f t="shared" si="203"/>
        <v>0</v>
      </c>
      <c r="BD132" s="184">
        <f>Basisgegevens!BC116</f>
        <v>0</v>
      </c>
      <c r="BE132" s="184">
        <f>Basisgegevens!BD116</f>
        <v>0</v>
      </c>
      <c r="BF132" s="184">
        <f>Basisgegevens!BE116</f>
        <v>0</v>
      </c>
      <c r="BG132" s="184">
        <f>Basisgegevens!BF116</f>
        <v>0</v>
      </c>
      <c r="BH132" s="184">
        <f>Basisgegevens!BG116</f>
        <v>0</v>
      </c>
      <c r="BI132" s="184">
        <f>Basisgegevens!BH116</f>
        <v>0</v>
      </c>
      <c r="BJ132" s="184">
        <f>Basisgegevens!BI116</f>
        <v>0</v>
      </c>
      <c r="BK132" s="184">
        <f>Basisgegevens!BJ116</f>
        <v>0</v>
      </c>
      <c r="BL132" s="184">
        <f>Basisgegevens!BK116</f>
        <v>0</v>
      </c>
      <c r="BM132" s="184">
        <f>Basisgegevens!BL116</f>
        <v>0</v>
      </c>
      <c r="BN132" s="184">
        <f>Basisgegevens!BM116</f>
        <v>0</v>
      </c>
      <c r="BO132" s="184">
        <f>Basisgegevens!BN116</f>
        <v>0</v>
      </c>
      <c r="BP132" s="193">
        <f t="shared" si="205"/>
        <v>0</v>
      </c>
    </row>
    <row r="133" spans="1:68" ht="15" hidden="1" customHeight="1" outlineLevel="1" x14ac:dyDescent="0.25">
      <c r="A133" s="127"/>
      <c r="B133" s="127" t="str">
        <f>Basisgegevens!$A$117</f>
        <v>6138 - Handelskosten - Beurzen en tentoonstelligen</v>
      </c>
      <c r="C133" s="229">
        <f>Basisgegevens!$B$117</f>
        <v>0.21</v>
      </c>
      <c r="D133" s="184">
        <f>Basisgegevens!C117</f>
        <v>0</v>
      </c>
      <c r="E133" s="184">
        <f>Basisgegevens!D117</f>
        <v>0</v>
      </c>
      <c r="F133" s="184">
        <f>Basisgegevens!E117</f>
        <v>0</v>
      </c>
      <c r="G133" s="184">
        <f>Basisgegevens!F117</f>
        <v>0</v>
      </c>
      <c r="H133" s="184">
        <f>Basisgegevens!G117</f>
        <v>0</v>
      </c>
      <c r="I133" s="184">
        <f>Basisgegevens!H117</f>
        <v>0</v>
      </c>
      <c r="J133" s="184">
        <f>Basisgegevens!I117</f>
        <v>0</v>
      </c>
      <c r="K133" s="184">
        <f>Basisgegevens!J117</f>
        <v>0</v>
      </c>
      <c r="L133" s="184">
        <f>Basisgegevens!K117</f>
        <v>0</v>
      </c>
      <c r="M133" s="184">
        <f>Basisgegevens!L117</f>
        <v>0</v>
      </c>
      <c r="N133" s="184">
        <f>Basisgegevens!M117</f>
        <v>0</v>
      </c>
      <c r="O133" s="184">
        <f>Basisgegevens!N117</f>
        <v>0</v>
      </c>
      <c r="P133" s="193">
        <f t="shared" si="197"/>
        <v>0</v>
      </c>
      <c r="Q133" s="184">
        <f>Basisgegevens!P117</f>
        <v>0</v>
      </c>
      <c r="R133" s="184">
        <f>Basisgegevens!Q117</f>
        <v>0</v>
      </c>
      <c r="S133" s="184">
        <f>Basisgegevens!R117</f>
        <v>0</v>
      </c>
      <c r="T133" s="184">
        <f>Basisgegevens!S117</f>
        <v>0</v>
      </c>
      <c r="U133" s="184">
        <f>Basisgegevens!T117</f>
        <v>0</v>
      </c>
      <c r="V133" s="184">
        <f>Basisgegevens!U117</f>
        <v>0</v>
      </c>
      <c r="W133" s="184">
        <f>Basisgegevens!V117</f>
        <v>0</v>
      </c>
      <c r="X133" s="184">
        <f>Basisgegevens!W117</f>
        <v>0</v>
      </c>
      <c r="Y133" s="184">
        <f>Basisgegevens!X117</f>
        <v>0</v>
      </c>
      <c r="Z133" s="184">
        <f>Basisgegevens!Y117</f>
        <v>0</v>
      </c>
      <c r="AA133" s="184">
        <f>Basisgegevens!Z117</f>
        <v>0</v>
      </c>
      <c r="AB133" s="184">
        <f>Basisgegevens!AA117</f>
        <v>0</v>
      </c>
      <c r="AC133" s="193">
        <f t="shared" si="199"/>
        <v>0</v>
      </c>
      <c r="AD133" s="184">
        <f>Basisgegevens!AC117</f>
        <v>0</v>
      </c>
      <c r="AE133" s="184">
        <f>Basisgegevens!AD117</f>
        <v>0</v>
      </c>
      <c r="AF133" s="184">
        <f>Basisgegevens!AE117</f>
        <v>0</v>
      </c>
      <c r="AG133" s="184">
        <f>Basisgegevens!AF117</f>
        <v>0</v>
      </c>
      <c r="AH133" s="184">
        <f>Basisgegevens!AG117</f>
        <v>0</v>
      </c>
      <c r="AI133" s="184">
        <f>Basisgegevens!AH117</f>
        <v>0</v>
      </c>
      <c r="AJ133" s="184">
        <f>Basisgegevens!AI117</f>
        <v>0</v>
      </c>
      <c r="AK133" s="184">
        <f>Basisgegevens!AJ117</f>
        <v>0</v>
      </c>
      <c r="AL133" s="184">
        <f>Basisgegevens!AK117</f>
        <v>0</v>
      </c>
      <c r="AM133" s="184">
        <f>Basisgegevens!AL117</f>
        <v>0</v>
      </c>
      <c r="AN133" s="184">
        <f>Basisgegevens!AM117</f>
        <v>0</v>
      </c>
      <c r="AO133" s="184">
        <f>Basisgegevens!AN117</f>
        <v>0</v>
      </c>
      <c r="AP133" s="193">
        <f t="shared" si="201"/>
        <v>0</v>
      </c>
      <c r="AQ133" s="184">
        <f>Basisgegevens!AP117</f>
        <v>0</v>
      </c>
      <c r="AR133" s="184">
        <f>Basisgegevens!AQ117</f>
        <v>0</v>
      </c>
      <c r="AS133" s="184">
        <f>Basisgegevens!AR117</f>
        <v>0</v>
      </c>
      <c r="AT133" s="184">
        <f>Basisgegevens!AS117</f>
        <v>0</v>
      </c>
      <c r="AU133" s="184">
        <f>Basisgegevens!AT117</f>
        <v>0</v>
      </c>
      <c r="AV133" s="184">
        <f>Basisgegevens!AU117</f>
        <v>0</v>
      </c>
      <c r="AW133" s="184">
        <f>Basisgegevens!AV117</f>
        <v>0</v>
      </c>
      <c r="AX133" s="184">
        <f>Basisgegevens!AW117</f>
        <v>0</v>
      </c>
      <c r="AY133" s="184">
        <f>Basisgegevens!AX117</f>
        <v>0</v>
      </c>
      <c r="AZ133" s="184">
        <f>Basisgegevens!AY117</f>
        <v>0</v>
      </c>
      <c r="BA133" s="184">
        <f>Basisgegevens!AZ117</f>
        <v>0</v>
      </c>
      <c r="BB133" s="184">
        <f>Basisgegevens!BA117</f>
        <v>0</v>
      </c>
      <c r="BC133" s="193">
        <f t="shared" si="203"/>
        <v>0</v>
      </c>
      <c r="BD133" s="184">
        <f>Basisgegevens!BC117</f>
        <v>0</v>
      </c>
      <c r="BE133" s="184">
        <f>Basisgegevens!BD117</f>
        <v>0</v>
      </c>
      <c r="BF133" s="184">
        <f>Basisgegevens!BE117</f>
        <v>0</v>
      </c>
      <c r="BG133" s="184">
        <f>Basisgegevens!BF117</f>
        <v>0</v>
      </c>
      <c r="BH133" s="184">
        <f>Basisgegevens!BG117</f>
        <v>0</v>
      </c>
      <c r="BI133" s="184">
        <f>Basisgegevens!BH117</f>
        <v>0</v>
      </c>
      <c r="BJ133" s="184">
        <f>Basisgegevens!BI117</f>
        <v>0</v>
      </c>
      <c r="BK133" s="184">
        <f>Basisgegevens!BJ117</f>
        <v>0</v>
      </c>
      <c r="BL133" s="184">
        <f>Basisgegevens!BK117</f>
        <v>0</v>
      </c>
      <c r="BM133" s="184">
        <f>Basisgegevens!BL117</f>
        <v>0</v>
      </c>
      <c r="BN133" s="184">
        <f>Basisgegevens!BM117</f>
        <v>0</v>
      </c>
      <c r="BO133" s="184">
        <f>Basisgegevens!BN117</f>
        <v>0</v>
      </c>
      <c r="BP133" s="193">
        <f t="shared" si="205"/>
        <v>0</v>
      </c>
    </row>
    <row r="134" spans="1:68" ht="15" hidden="1" customHeight="1" outlineLevel="1" x14ac:dyDescent="0.25">
      <c r="A134" s="127"/>
      <c r="B134" s="127" t="str">
        <f>Basisgegevens!$A$118</f>
        <v>6138 - Handelskosten - Andere</v>
      </c>
      <c r="C134" s="229">
        <f>Basisgegevens!$B$118</f>
        <v>0.21</v>
      </c>
      <c r="D134" s="184">
        <f>Basisgegevens!C118</f>
        <v>0</v>
      </c>
      <c r="E134" s="184">
        <f>Basisgegevens!D118</f>
        <v>0</v>
      </c>
      <c r="F134" s="184">
        <f>Basisgegevens!E118</f>
        <v>0</v>
      </c>
      <c r="G134" s="184">
        <f>Basisgegevens!F118</f>
        <v>0</v>
      </c>
      <c r="H134" s="184">
        <f>Basisgegevens!G118</f>
        <v>0</v>
      </c>
      <c r="I134" s="184">
        <f>Basisgegevens!H118</f>
        <v>0</v>
      </c>
      <c r="J134" s="184">
        <f>Basisgegevens!I118</f>
        <v>0</v>
      </c>
      <c r="K134" s="184">
        <f>Basisgegevens!J118</f>
        <v>0</v>
      </c>
      <c r="L134" s="184">
        <f>Basisgegevens!K118</f>
        <v>0</v>
      </c>
      <c r="M134" s="184">
        <f>Basisgegevens!L118</f>
        <v>0</v>
      </c>
      <c r="N134" s="184">
        <f>Basisgegevens!M118</f>
        <v>0</v>
      </c>
      <c r="O134" s="184">
        <f>Basisgegevens!N118</f>
        <v>0</v>
      </c>
      <c r="P134" s="193">
        <f t="shared" si="197"/>
        <v>0</v>
      </c>
      <c r="Q134" s="184">
        <f>Basisgegevens!P118</f>
        <v>0</v>
      </c>
      <c r="R134" s="184">
        <f>Basisgegevens!Q118</f>
        <v>0</v>
      </c>
      <c r="S134" s="184">
        <f>Basisgegevens!R118</f>
        <v>0</v>
      </c>
      <c r="T134" s="184">
        <f>Basisgegevens!S118</f>
        <v>0</v>
      </c>
      <c r="U134" s="184">
        <f>Basisgegevens!T118</f>
        <v>0</v>
      </c>
      <c r="V134" s="184">
        <f>Basisgegevens!U118</f>
        <v>0</v>
      </c>
      <c r="W134" s="184">
        <f>Basisgegevens!V118</f>
        <v>0</v>
      </c>
      <c r="X134" s="184">
        <f>Basisgegevens!W118</f>
        <v>0</v>
      </c>
      <c r="Y134" s="184">
        <f>Basisgegevens!X118</f>
        <v>0</v>
      </c>
      <c r="Z134" s="184">
        <f>Basisgegevens!Y118</f>
        <v>0</v>
      </c>
      <c r="AA134" s="184">
        <f>Basisgegevens!Z118</f>
        <v>0</v>
      </c>
      <c r="AB134" s="184">
        <f>Basisgegevens!AA118</f>
        <v>0</v>
      </c>
      <c r="AC134" s="193">
        <f t="shared" si="199"/>
        <v>0</v>
      </c>
      <c r="AD134" s="184">
        <f>Basisgegevens!AC118</f>
        <v>0</v>
      </c>
      <c r="AE134" s="184">
        <f>Basisgegevens!AD118</f>
        <v>0</v>
      </c>
      <c r="AF134" s="184">
        <f>Basisgegevens!AE118</f>
        <v>0</v>
      </c>
      <c r="AG134" s="184">
        <f>Basisgegevens!AF118</f>
        <v>0</v>
      </c>
      <c r="AH134" s="184">
        <f>Basisgegevens!AG118</f>
        <v>0</v>
      </c>
      <c r="AI134" s="184">
        <f>Basisgegevens!AH118</f>
        <v>0</v>
      </c>
      <c r="AJ134" s="184">
        <f>Basisgegevens!AI118</f>
        <v>0</v>
      </c>
      <c r="AK134" s="184">
        <f>Basisgegevens!AJ118</f>
        <v>0</v>
      </c>
      <c r="AL134" s="184">
        <f>Basisgegevens!AK118</f>
        <v>0</v>
      </c>
      <c r="AM134" s="184">
        <f>Basisgegevens!AL118</f>
        <v>0</v>
      </c>
      <c r="AN134" s="184">
        <f>Basisgegevens!AM118</f>
        <v>0</v>
      </c>
      <c r="AO134" s="184">
        <f>Basisgegevens!AN118</f>
        <v>0</v>
      </c>
      <c r="AP134" s="193">
        <f t="shared" si="201"/>
        <v>0</v>
      </c>
      <c r="AQ134" s="184">
        <f>Basisgegevens!AP118</f>
        <v>0</v>
      </c>
      <c r="AR134" s="184">
        <f>Basisgegevens!AQ118</f>
        <v>0</v>
      </c>
      <c r="AS134" s="184">
        <f>Basisgegevens!AR118</f>
        <v>0</v>
      </c>
      <c r="AT134" s="184">
        <f>Basisgegevens!AS118</f>
        <v>0</v>
      </c>
      <c r="AU134" s="184">
        <f>Basisgegevens!AT118</f>
        <v>0</v>
      </c>
      <c r="AV134" s="184">
        <f>Basisgegevens!AU118</f>
        <v>0</v>
      </c>
      <c r="AW134" s="184">
        <f>Basisgegevens!AV118</f>
        <v>0</v>
      </c>
      <c r="AX134" s="184">
        <f>Basisgegevens!AW118</f>
        <v>0</v>
      </c>
      <c r="AY134" s="184">
        <f>Basisgegevens!AX118</f>
        <v>0</v>
      </c>
      <c r="AZ134" s="184">
        <f>Basisgegevens!AY118</f>
        <v>0</v>
      </c>
      <c r="BA134" s="184">
        <f>Basisgegevens!AZ118</f>
        <v>0</v>
      </c>
      <c r="BB134" s="184">
        <f>Basisgegevens!BA118</f>
        <v>0</v>
      </c>
      <c r="BC134" s="193">
        <f t="shared" si="203"/>
        <v>0</v>
      </c>
      <c r="BD134" s="184">
        <f>Basisgegevens!BC118</f>
        <v>0</v>
      </c>
      <c r="BE134" s="184">
        <f>Basisgegevens!BD118</f>
        <v>0</v>
      </c>
      <c r="BF134" s="184">
        <f>Basisgegevens!BE118</f>
        <v>0</v>
      </c>
      <c r="BG134" s="184">
        <f>Basisgegevens!BF118</f>
        <v>0</v>
      </c>
      <c r="BH134" s="184">
        <f>Basisgegevens!BG118</f>
        <v>0</v>
      </c>
      <c r="BI134" s="184">
        <f>Basisgegevens!BH118</f>
        <v>0</v>
      </c>
      <c r="BJ134" s="184">
        <f>Basisgegevens!BI118</f>
        <v>0</v>
      </c>
      <c r="BK134" s="184">
        <f>Basisgegevens!BJ118</f>
        <v>0</v>
      </c>
      <c r="BL134" s="184">
        <f>Basisgegevens!BK118</f>
        <v>0</v>
      </c>
      <c r="BM134" s="184">
        <f>Basisgegevens!BL118</f>
        <v>0</v>
      </c>
      <c r="BN134" s="184">
        <f>Basisgegevens!BM118</f>
        <v>0</v>
      </c>
      <c r="BO134" s="184">
        <f>Basisgegevens!BN118</f>
        <v>0</v>
      </c>
      <c r="BP134" s="193">
        <f t="shared" si="205"/>
        <v>0</v>
      </c>
    </row>
    <row r="135" spans="1:68" ht="15" hidden="1" customHeight="1" outlineLevel="1" x14ac:dyDescent="0.25">
      <c r="A135" s="127"/>
      <c r="B135" s="127" t="str">
        <f>Basisgegevens!$A$119</f>
        <v>614 - Verzekeringen andere dan voor het personeel</v>
      </c>
      <c r="C135" s="229">
        <f>Basisgegevens!$B$119</f>
        <v>0.21</v>
      </c>
      <c r="D135" s="184">
        <f>Basisgegevens!C119</f>
        <v>0</v>
      </c>
      <c r="E135" s="184">
        <f>Basisgegevens!D119</f>
        <v>0</v>
      </c>
      <c r="F135" s="184">
        <f>Basisgegevens!E119</f>
        <v>0</v>
      </c>
      <c r="G135" s="184">
        <f>Basisgegevens!F119</f>
        <v>0</v>
      </c>
      <c r="H135" s="184">
        <f>Basisgegevens!G119</f>
        <v>0</v>
      </c>
      <c r="I135" s="184">
        <f>Basisgegevens!H119</f>
        <v>0</v>
      </c>
      <c r="J135" s="184">
        <f>Basisgegevens!I119</f>
        <v>0</v>
      </c>
      <c r="K135" s="184">
        <f>Basisgegevens!J119</f>
        <v>0</v>
      </c>
      <c r="L135" s="184">
        <f>Basisgegevens!K119</f>
        <v>0</v>
      </c>
      <c r="M135" s="184">
        <f>Basisgegevens!L119</f>
        <v>0</v>
      </c>
      <c r="N135" s="184">
        <f>Basisgegevens!M119</f>
        <v>0</v>
      </c>
      <c r="O135" s="184">
        <f>Basisgegevens!N119</f>
        <v>0</v>
      </c>
      <c r="P135" s="193">
        <f t="shared" si="197"/>
        <v>0</v>
      </c>
      <c r="Q135" s="184">
        <f>Basisgegevens!P119</f>
        <v>0</v>
      </c>
      <c r="R135" s="184">
        <f>Basisgegevens!Q119</f>
        <v>0</v>
      </c>
      <c r="S135" s="184">
        <f>Basisgegevens!R119</f>
        <v>0</v>
      </c>
      <c r="T135" s="184">
        <f>Basisgegevens!S119</f>
        <v>0</v>
      </c>
      <c r="U135" s="184">
        <f>Basisgegevens!T119</f>
        <v>0</v>
      </c>
      <c r="V135" s="184">
        <f>Basisgegevens!U119</f>
        <v>0</v>
      </c>
      <c r="W135" s="184">
        <f>Basisgegevens!V119</f>
        <v>0</v>
      </c>
      <c r="X135" s="184">
        <f>Basisgegevens!W119</f>
        <v>0</v>
      </c>
      <c r="Y135" s="184">
        <f>Basisgegevens!X119</f>
        <v>0</v>
      </c>
      <c r="Z135" s="184">
        <f>Basisgegevens!Y119</f>
        <v>0</v>
      </c>
      <c r="AA135" s="184">
        <f>Basisgegevens!Z119</f>
        <v>0</v>
      </c>
      <c r="AB135" s="184">
        <f>Basisgegevens!AA119</f>
        <v>0</v>
      </c>
      <c r="AC135" s="193">
        <f t="shared" si="199"/>
        <v>0</v>
      </c>
      <c r="AD135" s="184">
        <f>Basisgegevens!AC119</f>
        <v>0</v>
      </c>
      <c r="AE135" s="184">
        <f>Basisgegevens!AD119</f>
        <v>0</v>
      </c>
      <c r="AF135" s="184">
        <f>Basisgegevens!AE119</f>
        <v>0</v>
      </c>
      <c r="AG135" s="184">
        <f>Basisgegevens!AF119</f>
        <v>0</v>
      </c>
      <c r="AH135" s="184">
        <f>Basisgegevens!AG119</f>
        <v>0</v>
      </c>
      <c r="AI135" s="184">
        <f>Basisgegevens!AH119</f>
        <v>0</v>
      </c>
      <c r="AJ135" s="184">
        <f>Basisgegevens!AI119</f>
        <v>0</v>
      </c>
      <c r="AK135" s="184">
        <f>Basisgegevens!AJ119</f>
        <v>0</v>
      </c>
      <c r="AL135" s="184">
        <f>Basisgegevens!AK119</f>
        <v>0</v>
      </c>
      <c r="AM135" s="184">
        <f>Basisgegevens!AL119</f>
        <v>0</v>
      </c>
      <c r="AN135" s="184">
        <f>Basisgegevens!AM119</f>
        <v>0</v>
      </c>
      <c r="AO135" s="184">
        <f>Basisgegevens!AN119</f>
        <v>0</v>
      </c>
      <c r="AP135" s="193">
        <f t="shared" si="201"/>
        <v>0</v>
      </c>
      <c r="AQ135" s="184">
        <f>Basisgegevens!AP119</f>
        <v>0</v>
      </c>
      <c r="AR135" s="184">
        <f>Basisgegevens!AQ119</f>
        <v>0</v>
      </c>
      <c r="AS135" s="184">
        <f>Basisgegevens!AR119</f>
        <v>0</v>
      </c>
      <c r="AT135" s="184">
        <f>Basisgegevens!AS119</f>
        <v>0</v>
      </c>
      <c r="AU135" s="184">
        <f>Basisgegevens!AT119</f>
        <v>0</v>
      </c>
      <c r="AV135" s="184">
        <f>Basisgegevens!AU119</f>
        <v>0</v>
      </c>
      <c r="AW135" s="184">
        <f>Basisgegevens!AV119</f>
        <v>0</v>
      </c>
      <c r="AX135" s="184">
        <f>Basisgegevens!AW119</f>
        <v>0</v>
      </c>
      <c r="AY135" s="184">
        <f>Basisgegevens!AX119</f>
        <v>0</v>
      </c>
      <c r="AZ135" s="184">
        <f>Basisgegevens!AY119</f>
        <v>0</v>
      </c>
      <c r="BA135" s="184">
        <f>Basisgegevens!AZ119</f>
        <v>0</v>
      </c>
      <c r="BB135" s="184">
        <f>Basisgegevens!BA119</f>
        <v>0</v>
      </c>
      <c r="BC135" s="193">
        <f t="shared" si="203"/>
        <v>0</v>
      </c>
      <c r="BD135" s="184">
        <f>Basisgegevens!BC119</f>
        <v>0</v>
      </c>
      <c r="BE135" s="184">
        <f>Basisgegevens!BD119</f>
        <v>0</v>
      </c>
      <c r="BF135" s="184">
        <f>Basisgegevens!BE119</f>
        <v>0</v>
      </c>
      <c r="BG135" s="184">
        <f>Basisgegevens!BF119</f>
        <v>0</v>
      </c>
      <c r="BH135" s="184">
        <f>Basisgegevens!BG119</f>
        <v>0</v>
      </c>
      <c r="BI135" s="184">
        <f>Basisgegevens!BH119</f>
        <v>0</v>
      </c>
      <c r="BJ135" s="184">
        <f>Basisgegevens!BI119</f>
        <v>0</v>
      </c>
      <c r="BK135" s="184">
        <f>Basisgegevens!BJ119</f>
        <v>0</v>
      </c>
      <c r="BL135" s="184">
        <f>Basisgegevens!BK119</f>
        <v>0</v>
      </c>
      <c r="BM135" s="184">
        <f>Basisgegevens!BL119</f>
        <v>0</v>
      </c>
      <c r="BN135" s="184">
        <f>Basisgegevens!BM119</f>
        <v>0</v>
      </c>
      <c r="BO135" s="184">
        <f>Basisgegevens!BN119</f>
        <v>0</v>
      </c>
      <c r="BP135" s="193">
        <f t="shared" si="205"/>
        <v>0</v>
      </c>
    </row>
    <row r="136" spans="1:68" ht="15" hidden="1" customHeight="1" outlineLevel="1" x14ac:dyDescent="0.25">
      <c r="A136" s="127"/>
      <c r="B136" s="127" t="str">
        <f>Basisgegevens!$A$120</f>
        <v>615 - Vervoerkosten - Personeel</v>
      </c>
      <c r="C136" s="229">
        <f>Basisgegevens!$B$120</f>
        <v>0.21</v>
      </c>
      <c r="D136" s="184">
        <f>Basisgegevens!C120</f>
        <v>0</v>
      </c>
      <c r="E136" s="184">
        <f>Basisgegevens!D120</f>
        <v>0</v>
      </c>
      <c r="F136" s="184">
        <f>Basisgegevens!E120</f>
        <v>0</v>
      </c>
      <c r="G136" s="184">
        <f>Basisgegevens!F120</f>
        <v>0</v>
      </c>
      <c r="H136" s="184">
        <f>Basisgegevens!G120</f>
        <v>0</v>
      </c>
      <c r="I136" s="184">
        <f>Basisgegevens!H120</f>
        <v>0</v>
      </c>
      <c r="J136" s="184">
        <f>Basisgegevens!I120</f>
        <v>0</v>
      </c>
      <c r="K136" s="184">
        <f>Basisgegevens!J120</f>
        <v>0</v>
      </c>
      <c r="L136" s="184">
        <f>Basisgegevens!K120</f>
        <v>0</v>
      </c>
      <c r="M136" s="184">
        <f>Basisgegevens!L120</f>
        <v>0</v>
      </c>
      <c r="N136" s="184">
        <f>Basisgegevens!M120</f>
        <v>0</v>
      </c>
      <c r="O136" s="184">
        <f>Basisgegevens!N120</f>
        <v>0</v>
      </c>
      <c r="P136" s="193">
        <f t="shared" si="197"/>
        <v>0</v>
      </c>
      <c r="Q136" s="184">
        <f>Basisgegevens!P120</f>
        <v>0</v>
      </c>
      <c r="R136" s="184">
        <f>Basisgegevens!Q120</f>
        <v>0</v>
      </c>
      <c r="S136" s="184">
        <f>Basisgegevens!R120</f>
        <v>0</v>
      </c>
      <c r="T136" s="184">
        <f>Basisgegevens!S120</f>
        <v>0</v>
      </c>
      <c r="U136" s="184">
        <f>Basisgegevens!T120</f>
        <v>0</v>
      </c>
      <c r="V136" s="184">
        <f>Basisgegevens!U120</f>
        <v>0</v>
      </c>
      <c r="W136" s="184">
        <f>Basisgegevens!V120</f>
        <v>0</v>
      </c>
      <c r="X136" s="184">
        <f>Basisgegevens!W120</f>
        <v>0</v>
      </c>
      <c r="Y136" s="184">
        <f>Basisgegevens!X120</f>
        <v>0</v>
      </c>
      <c r="Z136" s="184">
        <f>Basisgegevens!Y120</f>
        <v>0</v>
      </c>
      <c r="AA136" s="184">
        <f>Basisgegevens!Z120</f>
        <v>0</v>
      </c>
      <c r="AB136" s="184">
        <f>Basisgegevens!AA120</f>
        <v>0</v>
      </c>
      <c r="AC136" s="193">
        <f t="shared" si="199"/>
        <v>0</v>
      </c>
      <c r="AD136" s="184">
        <f>Basisgegevens!AC120</f>
        <v>0</v>
      </c>
      <c r="AE136" s="184">
        <f>Basisgegevens!AD120</f>
        <v>0</v>
      </c>
      <c r="AF136" s="184">
        <f>Basisgegevens!AE120</f>
        <v>0</v>
      </c>
      <c r="AG136" s="184">
        <f>Basisgegevens!AF120</f>
        <v>0</v>
      </c>
      <c r="AH136" s="184">
        <f>Basisgegevens!AG120</f>
        <v>0</v>
      </c>
      <c r="AI136" s="184">
        <f>Basisgegevens!AH120</f>
        <v>0</v>
      </c>
      <c r="AJ136" s="184">
        <f>Basisgegevens!AI120</f>
        <v>0</v>
      </c>
      <c r="AK136" s="184">
        <f>Basisgegevens!AJ120</f>
        <v>0</v>
      </c>
      <c r="AL136" s="184">
        <f>Basisgegevens!AK120</f>
        <v>0</v>
      </c>
      <c r="AM136" s="184">
        <f>Basisgegevens!AL120</f>
        <v>0</v>
      </c>
      <c r="AN136" s="184">
        <f>Basisgegevens!AM120</f>
        <v>0</v>
      </c>
      <c r="AO136" s="184">
        <f>Basisgegevens!AN120</f>
        <v>0</v>
      </c>
      <c r="AP136" s="193">
        <f t="shared" si="201"/>
        <v>0</v>
      </c>
      <c r="AQ136" s="184">
        <f>Basisgegevens!AP120</f>
        <v>0</v>
      </c>
      <c r="AR136" s="184">
        <f>Basisgegevens!AQ120</f>
        <v>0</v>
      </c>
      <c r="AS136" s="184">
        <f>Basisgegevens!AR120</f>
        <v>0</v>
      </c>
      <c r="AT136" s="184">
        <f>Basisgegevens!AS120</f>
        <v>0</v>
      </c>
      <c r="AU136" s="184">
        <f>Basisgegevens!AT120</f>
        <v>0</v>
      </c>
      <c r="AV136" s="184">
        <f>Basisgegevens!AU120</f>
        <v>0</v>
      </c>
      <c r="AW136" s="184">
        <f>Basisgegevens!AV120</f>
        <v>0</v>
      </c>
      <c r="AX136" s="184">
        <f>Basisgegevens!AW120</f>
        <v>0</v>
      </c>
      <c r="AY136" s="184">
        <f>Basisgegevens!AX120</f>
        <v>0</v>
      </c>
      <c r="AZ136" s="184">
        <f>Basisgegevens!AY120</f>
        <v>0</v>
      </c>
      <c r="BA136" s="184">
        <f>Basisgegevens!AZ120</f>
        <v>0</v>
      </c>
      <c r="BB136" s="184">
        <f>Basisgegevens!BA120</f>
        <v>0</v>
      </c>
      <c r="BC136" s="193">
        <f t="shared" si="203"/>
        <v>0</v>
      </c>
      <c r="BD136" s="184">
        <f>Basisgegevens!BC120</f>
        <v>0</v>
      </c>
      <c r="BE136" s="184">
        <f>Basisgegevens!BD120</f>
        <v>0</v>
      </c>
      <c r="BF136" s="184">
        <f>Basisgegevens!BE120</f>
        <v>0</v>
      </c>
      <c r="BG136" s="184">
        <f>Basisgegevens!BF120</f>
        <v>0</v>
      </c>
      <c r="BH136" s="184">
        <f>Basisgegevens!BG120</f>
        <v>0</v>
      </c>
      <c r="BI136" s="184">
        <f>Basisgegevens!BH120</f>
        <v>0</v>
      </c>
      <c r="BJ136" s="184">
        <f>Basisgegevens!BI120</f>
        <v>0</v>
      </c>
      <c r="BK136" s="184">
        <f>Basisgegevens!BJ120</f>
        <v>0</v>
      </c>
      <c r="BL136" s="184">
        <f>Basisgegevens!BK120</f>
        <v>0</v>
      </c>
      <c r="BM136" s="184">
        <f>Basisgegevens!BL120</f>
        <v>0</v>
      </c>
      <c r="BN136" s="184">
        <f>Basisgegevens!BM120</f>
        <v>0</v>
      </c>
      <c r="BO136" s="184">
        <f>Basisgegevens!BN120</f>
        <v>0</v>
      </c>
      <c r="BP136" s="193">
        <f t="shared" si="205"/>
        <v>0</v>
      </c>
    </row>
    <row r="137" spans="1:68" ht="15" hidden="1" customHeight="1" outlineLevel="1" x14ac:dyDescent="0.25">
      <c r="A137" s="127"/>
      <c r="B137" s="127" t="str">
        <f>Basisgegevens!$A$121</f>
        <v>615 - Vervoerkosten - Handelsreizen</v>
      </c>
      <c r="C137" s="229">
        <f>Basisgegevens!$B$121</f>
        <v>0.21</v>
      </c>
      <c r="D137" s="184">
        <f>Basisgegevens!C121</f>
        <v>0</v>
      </c>
      <c r="E137" s="184">
        <f>Basisgegevens!D121</f>
        <v>0</v>
      </c>
      <c r="F137" s="184">
        <f>Basisgegevens!E121</f>
        <v>0</v>
      </c>
      <c r="G137" s="184">
        <f>Basisgegevens!F121</f>
        <v>0</v>
      </c>
      <c r="H137" s="184">
        <f>Basisgegevens!G121</f>
        <v>0</v>
      </c>
      <c r="I137" s="184">
        <f>Basisgegevens!H121</f>
        <v>0</v>
      </c>
      <c r="J137" s="184">
        <f>Basisgegevens!I121</f>
        <v>0</v>
      </c>
      <c r="K137" s="184">
        <f>Basisgegevens!J121</f>
        <v>0</v>
      </c>
      <c r="L137" s="184">
        <f>Basisgegevens!K121</f>
        <v>0</v>
      </c>
      <c r="M137" s="184">
        <f>Basisgegevens!L121</f>
        <v>0</v>
      </c>
      <c r="N137" s="184">
        <f>Basisgegevens!M121</f>
        <v>0</v>
      </c>
      <c r="O137" s="184">
        <f>Basisgegevens!N121</f>
        <v>0</v>
      </c>
      <c r="P137" s="193">
        <f t="shared" si="197"/>
        <v>0</v>
      </c>
      <c r="Q137" s="184">
        <f>Basisgegevens!P121</f>
        <v>0</v>
      </c>
      <c r="R137" s="184">
        <f>Basisgegevens!Q121</f>
        <v>0</v>
      </c>
      <c r="S137" s="184">
        <f>Basisgegevens!R121</f>
        <v>0</v>
      </c>
      <c r="T137" s="184">
        <f>Basisgegevens!S121</f>
        <v>0</v>
      </c>
      <c r="U137" s="184">
        <f>Basisgegevens!T121</f>
        <v>0</v>
      </c>
      <c r="V137" s="184">
        <f>Basisgegevens!U121</f>
        <v>0</v>
      </c>
      <c r="W137" s="184">
        <f>Basisgegevens!V121</f>
        <v>0</v>
      </c>
      <c r="X137" s="184">
        <f>Basisgegevens!W121</f>
        <v>0</v>
      </c>
      <c r="Y137" s="184">
        <f>Basisgegevens!X121</f>
        <v>0</v>
      </c>
      <c r="Z137" s="184">
        <f>Basisgegevens!Y121</f>
        <v>0</v>
      </c>
      <c r="AA137" s="184">
        <f>Basisgegevens!Z121</f>
        <v>0</v>
      </c>
      <c r="AB137" s="184">
        <f>Basisgegevens!AA121</f>
        <v>0</v>
      </c>
      <c r="AC137" s="193">
        <f t="shared" si="199"/>
        <v>0</v>
      </c>
      <c r="AD137" s="184">
        <f>Basisgegevens!AC121</f>
        <v>0</v>
      </c>
      <c r="AE137" s="184">
        <f>Basisgegevens!AD121</f>
        <v>0</v>
      </c>
      <c r="AF137" s="184">
        <f>Basisgegevens!AE121</f>
        <v>0</v>
      </c>
      <c r="AG137" s="184">
        <f>Basisgegevens!AF121</f>
        <v>0</v>
      </c>
      <c r="AH137" s="184">
        <f>Basisgegevens!AG121</f>
        <v>0</v>
      </c>
      <c r="AI137" s="184">
        <f>Basisgegevens!AH121</f>
        <v>0</v>
      </c>
      <c r="AJ137" s="184">
        <f>Basisgegevens!AI121</f>
        <v>0</v>
      </c>
      <c r="AK137" s="184">
        <f>Basisgegevens!AJ121</f>
        <v>0</v>
      </c>
      <c r="AL137" s="184">
        <f>Basisgegevens!AK121</f>
        <v>0</v>
      </c>
      <c r="AM137" s="184">
        <f>Basisgegevens!AL121</f>
        <v>0</v>
      </c>
      <c r="AN137" s="184">
        <f>Basisgegevens!AM121</f>
        <v>0</v>
      </c>
      <c r="AO137" s="184">
        <f>Basisgegevens!AN121</f>
        <v>0</v>
      </c>
      <c r="AP137" s="193">
        <f t="shared" si="201"/>
        <v>0</v>
      </c>
      <c r="AQ137" s="184">
        <f>Basisgegevens!AP121</f>
        <v>0</v>
      </c>
      <c r="AR137" s="184">
        <f>Basisgegevens!AQ121</f>
        <v>0</v>
      </c>
      <c r="AS137" s="184">
        <f>Basisgegevens!AR121</f>
        <v>0</v>
      </c>
      <c r="AT137" s="184">
        <f>Basisgegevens!AS121</f>
        <v>0</v>
      </c>
      <c r="AU137" s="184">
        <f>Basisgegevens!AT121</f>
        <v>0</v>
      </c>
      <c r="AV137" s="184">
        <f>Basisgegevens!AU121</f>
        <v>0</v>
      </c>
      <c r="AW137" s="184">
        <f>Basisgegevens!AV121</f>
        <v>0</v>
      </c>
      <c r="AX137" s="184">
        <f>Basisgegevens!AW121</f>
        <v>0</v>
      </c>
      <c r="AY137" s="184">
        <f>Basisgegevens!AX121</f>
        <v>0</v>
      </c>
      <c r="AZ137" s="184">
        <f>Basisgegevens!AY121</f>
        <v>0</v>
      </c>
      <c r="BA137" s="184">
        <f>Basisgegevens!AZ121</f>
        <v>0</v>
      </c>
      <c r="BB137" s="184">
        <f>Basisgegevens!BA121</f>
        <v>0</v>
      </c>
      <c r="BC137" s="193">
        <f t="shared" si="203"/>
        <v>0</v>
      </c>
      <c r="BD137" s="184">
        <f>Basisgegevens!BC121</f>
        <v>0</v>
      </c>
      <c r="BE137" s="184">
        <f>Basisgegevens!BD121</f>
        <v>0</v>
      </c>
      <c r="BF137" s="184">
        <f>Basisgegevens!BE121</f>
        <v>0</v>
      </c>
      <c r="BG137" s="184">
        <f>Basisgegevens!BF121</f>
        <v>0</v>
      </c>
      <c r="BH137" s="184">
        <f>Basisgegevens!BG121</f>
        <v>0</v>
      </c>
      <c r="BI137" s="184">
        <f>Basisgegevens!BH121</f>
        <v>0</v>
      </c>
      <c r="BJ137" s="184">
        <f>Basisgegevens!BI121</f>
        <v>0</v>
      </c>
      <c r="BK137" s="184">
        <f>Basisgegevens!BJ121</f>
        <v>0</v>
      </c>
      <c r="BL137" s="184">
        <f>Basisgegevens!BK121</f>
        <v>0</v>
      </c>
      <c r="BM137" s="184">
        <f>Basisgegevens!BL121</f>
        <v>0</v>
      </c>
      <c r="BN137" s="184">
        <f>Basisgegevens!BM121</f>
        <v>0</v>
      </c>
      <c r="BO137" s="184">
        <f>Basisgegevens!BN121</f>
        <v>0</v>
      </c>
      <c r="BP137" s="193">
        <f t="shared" si="205"/>
        <v>0</v>
      </c>
    </row>
    <row r="138" spans="1:68" ht="15" hidden="1" customHeight="1" outlineLevel="1" x14ac:dyDescent="0.25">
      <c r="A138" s="127"/>
      <c r="B138" s="127" t="str">
        <f>Basisgegevens!$A$122</f>
        <v>615 - Vervoerkosten - Andere</v>
      </c>
      <c r="C138" s="229">
        <f>Basisgegevens!$B$122</f>
        <v>0.21</v>
      </c>
      <c r="D138" s="184">
        <f>Basisgegevens!C122</f>
        <v>0</v>
      </c>
      <c r="E138" s="184">
        <f>Basisgegevens!D122</f>
        <v>0</v>
      </c>
      <c r="F138" s="184">
        <f>Basisgegevens!E122</f>
        <v>0</v>
      </c>
      <c r="G138" s="184">
        <f>Basisgegevens!F122</f>
        <v>0</v>
      </c>
      <c r="H138" s="184">
        <f>Basisgegevens!G122</f>
        <v>0</v>
      </c>
      <c r="I138" s="184">
        <f>Basisgegevens!H122</f>
        <v>0</v>
      </c>
      <c r="J138" s="184">
        <f>Basisgegevens!I122</f>
        <v>0</v>
      </c>
      <c r="K138" s="184">
        <f>Basisgegevens!J122</f>
        <v>0</v>
      </c>
      <c r="L138" s="184">
        <f>Basisgegevens!K122</f>
        <v>0</v>
      </c>
      <c r="M138" s="184">
        <f>Basisgegevens!L122</f>
        <v>0</v>
      </c>
      <c r="N138" s="184">
        <f>Basisgegevens!M122</f>
        <v>0</v>
      </c>
      <c r="O138" s="184">
        <f>Basisgegevens!N122</f>
        <v>0</v>
      </c>
      <c r="P138" s="193">
        <f t="shared" si="197"/>
        <v>0</v>
      </c>
      <c r="Q138" s="184">
        <f>Basisgegevens!P122</f>
        <v>0</v>
      </c>
      <c r="R138" s="184">
        <f>Basisgegevens!Q122</f>
        <v>0</v>
      </c>
      <c r="S138" s="184">
        <f>Basisgegevens!R122</f>
        <v>0</v>
      </c>
      <c r="T138" s="184">
        <f>Basisgegevens!S122</f>
        <v>0</v>
      </c>
      <c r="U138" s="184">
        <f>Basisgegevens!T122</f>
        <v>0</v>
      </c>
      <c r="V138" s="184">
        <f>Basisgegevens!U122</f>
        <v>0</v>
      </c>
      <c r="W138" s="184">
        <f>Basisgegevens!V122</f>
        <v>0</v>
      </c>
      <c r="X138" s="184">
        <f>Basisgegevens!W122</f>
        <v>0</v>
      </c>
      <c r="Y138" s="184">
        <f>Basisgegevens!X122</f>
        <v>0</v>
      </c>
      <c r="Z138" s="184">
        <f>Basisgegevens!Y122</f>
        <v>0</v>
      </c>
      <c r="AA138" s="184">
        <f>Basisgegevens!Z122</f>
        <v>0</v>
      </c>
      <c r="AB138" s="184">
        <f>Basisgegevens!AA122</f>
        <v>0</v>
      </c>
      <c r="AC138" s="193">
        <f t="shared" si="199"/>
        <v>0</v>
      </c>
      <c r="AD138" s="184">
        <f>Basisgegevens!AC122</f>
        <v>0</v>
      </c>
      <c r="AE138" s="184">
        <f>Basisgegevens!AD122</f>
        <v>0</v>
      </c>
      <c r="AF138" s="184">
        <f>Basisgegevens!AE122</f>
        <v>0</v>
      </c>
      <c r="AG138" s="184">
        <f>Basisgegevens!AF122</f>
        <v>0</v>
      </c>
      <c r="AH138" s="184">
        <f>Basisgegevens!AG122</f>
        <v>0</v>
      </c>
      <c r="AI138" s="184">
        <f>Basisgegevens!AH122</f>
        <v>0</v>
      </c>
      <c r="AJ138" s="184">
        <f>Basisgegevens!AI122</f>
        <v>0</v>
      </c>
      <c r="AK138" s="184">
        <f>Basisgegevens!AJ122</f>
        <v>0</v>
      </c>
      <c r="AL138" s="184">
        <f>Basisgegevens!AK122</f>
        <v>0</v>
      </c>
      <c r="AM138" s="184">
        <f>Basisgegevens!AL122</f>
        <v>0</v>
      </c>
      <c r="AN138" s="184">
        <f>Basisgegevens!AM122</f>
        <v>0</v>
      </c>
      <c r="AO138" s="184">
        <f>Basisgegevens!AN122</f>
        <v>0</v>
      </c>
      <c r="AP138" s="193">
        <f t="shared" si="201"/>
        <v>0</v>
      </c>
      <c r="AQ138" s="184">
        <f>Basisgegevens!AP122</f>
        <v>0</v>
      </c>
      <c r="AR138" s="184">
        <f>Basisgegevens!AQ122</f>
        <v>0</v>
      </c>
      <c r="AS138" s="184">
        <f>Basisgegevens!AR122</f>
        <v>0</v>
      </c>
      <c r="AT138" s="184">
        <f>Basisgegevens!AS122</f>
        <v>0</v>
      </c>
      <c r="AU138" s="184">
        <f>Basisgegevens!AT122</f>
        <v>0</v>
      </c>
      <c r="AV138" s="184">
        <f>Basisgegevens!AU122</f>
        <v>0</v>
      </c>
      <c r="AW138" s="184">
        <f>Basisgegevens!AV122</f>
        <v>0</v>
      </c>
      <c r="AX138" s="184">
        <f>Basisgegevens!AW122</f>
        <v>0</v>
      </c>
      <c r="AY138" s="184">
        <f>Basisgegevens!AX122</f>
        <v>0</v>
      </c>
      <c r="AZ138" s="184">
        <f>Basisgegevens!AY122</f>
        <v>0</v>
      </c>
      <c r="BA138" s="184">
        <f>Basisgegevens!AZ122</f>
        <v>0</v>
      </c>
      <c r="BB138" s="184">
        <f>Basisgegevens!BA122</f>
        <v>0</v>
      </c>
      <c r="BC138" s="193">
        <f t="shared" si="203"/>
        <v>0</v>
      </c>
      <c r="BD138" s="184">
        <f>Basisgegevens!BC122</f>
        <v>0</v>
      </c>
      <c r="BE138" s="184">
        <f>Basisgegevens!BD122</f>
        <v>0</v>
      </c>
      <c r="BF138" s="184">
        <f>Basisgegevens!BE122</f>
        <v>0</v>
      </c>
      <c r="BG138" s="184">
        <f>Basisgegevens!BF122</f>
        <v>0</v>
      </c>
      <c r="BH138" s="184">
        <f>Basisgegevens!BG122</f>
        <v>0</v>
      </c>
      <c r="BI138" s="184">
        <f>Basisgegevens!BH122</f>
        <v>0</v>
      </c>
      <c r="BJ138" s="184">
        <f>Basisgegevens!BI122</f>
        <v>0</v>
      </c>
      <c r="BK138" s="184">
        <f>Basisgegevens!BJ122</f>
        <v>0</v>
      </c>
      <c r="BL138" s="184">
        <f>Basisgegevens!BK122</f>
        <v>0</v>
      </c>
      <c r="BM138" s="184">
        <f>Basisgegevens!BL122</f>
        <v>0</v>
      </c>
      <c r="BN138" s="184">
        <f>Basisgegevens!BM122</f>
        <v>0</v>
      </c>
      <c r="BO138" s="184">
        <f>Basisgegevens!BN122</f>
        <v>0</v>
      </c>
      <c r="BP138" s="193">
        <f t="shared" si="205"/>
        <v>0</v>
      </c>
    </row>
    <row r="139" spans="1:68" ht="15" hidden="1" customHeight="1" outlineLevel="1" x14ac:dyDescent="0.25">
      <c r="A139" s="127"/>
      <c r="B139" s="127" t="str">
        <f>Basisgegevens!$A$123</f>
        <v>623 - Andere personeelskosten - personeelsverzekeringen</v>
      </c>
      <c r="C139" s="229">
        <f>Basisgegevens!$B$123</f>
        <v>0.21</v>
      </c>
      <c r="D139" s="184">
        <f>Basisgegevens!C123</f>
        <v>0</v>
      </c>
      <c r="E139" s="184">
        <f>Basisgegevens!D123</f>
        <v>0</v>
      </c>
      <c r="F139" s="184">
        <f>Basisgegevens!E123</f>
        <v>0</v>
      </c>
      <c r="G139" s="184">
        <f>Basisgegevens!F123</f>
        <v>0</v>
      </c>
      <c r="H139" s="184">
        <f>Basisgegevens!G123</f>
        <v>0</v>
      </c>
      <c r="I139" s="184">
        <f>Basisgegevens!H123</f>
        <v>0</v>
      </c>
      <c r="J139" s="184">
        <f>Basisgegevens!I123</f>
        <v>0</v>
      </c>
      <c r="K139" s="184">
        <f>Basisgegevens!J123</f>
        <v>0</v>
      </c>
      <c r="L139" s="184">
        <f>Basisgegevens!K123</f>
        <v>0</v>
      </c>
      <c r="M139" s="184">
        <f>Basisgegevens!L123</f>
        <v>0</v>
      </c>
      <c r="N139" s="184">
        <f>Basisgegevens!M123</f>
        <v>0</v>
      </c>
      <c r="O139" s="184">
        <f>Basisgegevens!N123</f>
        <v>0</v>
      </c>
      <c r="P139" s="193">
        <f t="shared" si="197"/>
        <v>0</v>
      </c>
      <c r="Q139" s="184">
        <f>Basisgegevens!P123</f>
        <v>0</v>
      </c>
      <c r="R139" s="184">
        <f>Basisgegevens!Q123</f>
        <v>0</v>
      </c>
      <c r="S139" s="184">
        <f>Basisgegevens!R123</f>
        <v>0</v>
      </c>
      <c r="T139" s="184">
        <f>Basisgegevens!S123</f>
        <v>0</v>
      </c>
      <c r="U139" s="184">
        <f>Basisgegevens!T123</f>
        <v>0</v>
      </c>
      <c r="V139" s="184">
        <f>Basisgegevens!U123</f>
        <v>0</v>
      </c>
      <c r="W139" s="184">
        <f>Basisgegevens!V123</f>
        <v>0</v>
      </c>
      <c r="X139" s="184">
        <f>Basisgegevens!W123</f>
        <v>0</v>
      </c>
      <c r="Y139" s="184">
        <f>Basisgegevens!X123</f>
        <v>0</v>
      </c>
      <c r="Z139" s="184">
        <f>Basisgegevens!Y123</f>
        <v>0</v>
      </c>
      <c r="AA139" s="184">
        <f>Basisgegevens!Z123</f>
        <v>0</v>
      </c>
      <c r="AB139" s="184">
        <f>Basisgegevens!AA123</f>
        <v>0</v>
      </c>
      <c r="AC139" s="193">
        <f t="shared" si="199"/>
        <v>0</v>
      </c>
      <c r="AD139" s="184">
        <f>Basisgegevens!AC123</f>
        <v>0</v>
      </c>
      <c r="AE139" s="184">
        <f>Basisgegevens!AD123</f>
        <v>0</v>
      </c>
      <c r="AF139" s="184">
        <f>Basisgegevens!AE123</f>
        <v>0</v>
      </c>
      <c r="AG139" s="184">
        <f>Basisgegevens!AF123</f>
        <v>0</v>
      </c>
      <c r="AH139" s="184">
        <f>Basisgegevens!AG123</f>
        <v>0</v>
      </c>
      <c r="AI139" s="184">
        <f>Basisgegevens!AH123</f>
        <v>0</v>
      </c>
      <c r="AJ139" s="184">
        <f>Basisgegevens!AI123</f>
        <v>0</v>
      </c>
      <c r="AK139" s="184">
        <f>Basisgegevens!AJ123</f>
        <v>0</v>
      </c>
      <c r="AL139" s="184">
        <f>Basisgegevens!AK123</f>
        <v>0</v>
      </c>
      <c r="AM139" s="184">
        <f>Basisgegevens!AL123</f>
        <v>0</v>
      </c>
      <c r="AN139" s="184">
        <f>Basisgegevens!AM123</f>
        <v>0</v>
      </c>
      <c r="AO139" s="184">
        <f>Basisgegevens!AN123</f>
        <v>0</v>
      </c>
      <c r="AP139" s="193">
        <f t="shared" si="201"/>
        <v>0</v>
      </c>
      <c r="AQ139" s="184">
        <f>Basisgegevens!AP123</f>
        <v>0</v>
      </c>
      <c r="AR139" s="184">
        <f>Basisgegevens!AQ123</f>
        <v>0</v>
      </c>
      <c r="AS139" s="184">
        <f>Basisgegevens!AR123</f>
        <v>0</v>
      </c>
      <c r="AT139" s="184">
        <f>Basisgegevens!AS123</f>
        <v>0</v>
      </c>
      <c r="AU139" s="184">
        <f>Basisgegevens!AT123</f>
        <v>0</v>
      </c>
      <c r="AV139" s="184">
        <f>Basisgegevens!AU123</f>
        <v>0</v>
      </c>
      <c r="AW139" s="184">
        <f>Basisgegevens!AV123</f>
        <v>0</v>
      </c>
      <c r="AX139" s="184">
        <f>Basisgegevens!AW123</f>
        <v>0</v>
      </c>
      <c r="AY139" s="184">
        <f>Basisgegevens!AX123</f>
        <v>0</v>
      </c>
      <c r="AZ139" s="184">
        <f>Basisgegevens!AY123</f>
        <v>0</v>
      </c>
      <c r="BA139" s="184">
        <f>Basisgegevens!AZ123</f>
        <v>0</v>
      </c>
      <c r="BB139" s="184">
        <f>Basisgegevens!BA123</f>
        <v>0</v>
      </c>
      <c r="BC139" s="193">
        <f t="shared" si="203"/>
        <v>0</v>
      </c>
      <c r="BD139" s="184">
        <f>Basisgegevens!BC123</f>
        <v>0</v>
      </c>
      <c r="BE139" s="184">
        <f>Basisgegevens!BD123</f>
        <v>0</v>
      </c>
      <c r="BF139" s="184">
        <f>Basisgegevens!BE123</f>
        <v>0</v>
      </c>
      <c r="BG139" s="184">
        <f>Basisgegevens!BF123</f>
        <v>0</v>
      </c>
      <c r="BH139" s="184">
        <f>Basisgegevens!BG123</f>
        <v>0</v>
      </c>
      <c r="BI139" s="184">
        <f>Basisgegevens!BH123</f>
        <v>0</v>
      </c>
      <c r="BJ139" s="184">
        <f>Basisgegevens!BI123</f>
        <v>0</v>
      </c>
      <c r="BK139" s="184">
        <f>Basisgegevens!BJ123</f>
        <v>0</v>
      </c>
      <c r="BL139" s="184">
        <f>Basisgegevens!BK123</f>
        <v>0</v>
      </c>
      <c r="BM139" s="184">
        <f>Basisgegevens!BL123</f>
        <v>0</v>
      </c>
      <c r="BN139" s="184">
        <f>Basisgegevens!BM123</f>
        <v>0</v>
      </c>
      <c r="BO139" s="184">
        <f>Basisgegevens!BN123</f>
        <v>0</v>
      </c>
      <c r="BP139" s="193">
        <f t="shared" si="205"/>
        <v>0</v>
      </c>
    </row>
    <row r="140" spans="1:68" ht="15" hidden="1" customHeight="1" outlineLevel="1" x14ac:dyDescent="0.25">
      <c r="A140" s="127"/>
      <c r="B140" s="127" t="str">
        <f>Basisgegevens!$A$124</f>
        <v>640 - Bedrijfsbelastingen en Taksen - Voertuigen</v>
      </c>
      <c r="C140" s="229">
        <f>Basisgegevens!$B$124</f>
        <v>0.21</v>
      </c>
      <c r="D140" s="184">
        <f>Basisgegevens!C124</f>
        <v>0</v>
      </c>
      <c r="E140" s="184">
        <f>Basisgegevens!D124</f>
        <v>0</v>
      </c>
      <c r="F140" s="184">
        <f>Basisgegevens!E124</f>
        <v>0</v>
      </c>
      <c r="G140" s="184">
        <f>Basisgegevens!F124</f>
        <v>0</v>
      </c>
      <c r="H140" s="184">
        <f>Basisgegevens!G124</f>
        <v>0</v>
      </c>
      <c r="I140" s="184">
        <f>Basisgegevens!H124</f>
        <v>0</v>
      </c>
      <c r="J140" s="184">
        <f>Basisgegevens!I124</f>
        <v>0</v>
      </c>
      <c r="K140" s="184">
        <f>Basisgegevens!J124</f>
        <v>0</v>
      </c>
      <c r="L140" s="184">
        <f>Basisgegevens!K124</f>
        <v>0</v>
      </c>
      <c r="M140" s="184">
        <f>Basisgegevens!L124</f>
        <v>0</v>
      </c>
      <c r="N140" s="184">
        <f>Basisgegevens!M124</f>
        <v>0</v>
      </c>
      <c r="O140" s="184">
        <f>Basisgegevens!N124</f>
        <v>0</v>
      </c>
      <c r="P140" s="193">
        <f t="shared" si="197"/>
        <v>0</v>
      </c>
      <c r="Q140" s="184">
        <f>Basisgegevens!P124</f>
        <v>0</v>
      </c>
      <c r="R140" s="184">
        <f>Basisgegevens!Q124</f>
        <v>0</v>
      </c>
      <c r="S140" s="184">
        <f>Basisgegevens!R124</f>
        <v>0</v>
      </c>
      <c r="T140" s="184">
        <f>Basisgegevens!S124</f>
        <v>0</v>
      </c>
      <c r="U140" s="184">
        <f>Basisgegevens!T124</f>
        <v>0</v>
      </c>
      <c r="V140" s="184">
        <f>Basisgegevens!U124</f>
        <v>0</v>
      </c>
      <c r="W140" s="184">
        <f>Basisgegevens!V124</f>
        <v>0</v>
      </c>
      <c r="X140" s="184">
        <f>Basisgegevens!W124</f>
        <v>0</v>
      </c>
      <c r="Y140" s="184">
        <f>Basisgegevens!X124</f>
        <v>0</v>
      </c>
      <c r="Z140" s="184">
        <f>Basisgegevens!Y124</f>
        <v>0</v>
      </c>
      <c r="AA140" s="184">
        <f>Basisgegevens!Z124</f>
        <v>0</v>
      </c>
      <c r="AB140" s="184">
        <f>Basisgegevens!AA124</f>
        <v>0</v>
      </c>
      <c r="AC140" s="193">
        <f t="shared" si="199"/>
        <v>0</v>
      </c>
      <c r="AD140" s="184">
        <f>Basisgegevens!AC124</f>
        <v>0</v>
      </c>
      <c r="AE140" s="184">
        <f>Basisgegevens!AD124</f>
        <v>0</v>
      </c>
      <c r="AF140" s="184">
        <f>Basisgegevens!AE124</f>
        <v>0</v>
      </c>
      <c r="AG140" s="184">
        <f>Basisgegevens!AF124</f>
        <v>0</v>
      </c>
      <c r="AH140" s="184">
        <f>Basisgegevens!AG124</f>
        <v>0</v>
      </c>
      <c r="AI140" s="184">
        <f>Basisgegevens!AH124</f>
        <v>0</v>
      </c>
      <c r="AJ140" s="184">
        <f>Basisgegevens!AI124</f>
        <v>0</v>
      </c>
      <c r="AK140" s="184">
        <f>Basisgegevens!AJ124</f>
        <v>0</v>
      </c>
      <c r="AL140" s="184">
        <f>Basisgegevens!AK124</f>
        <v>0</v>
      </c>
      <c r="AM140" s="184">
        <f>Basisgegevens!AL124</f>
        <v>0</v>
      </c>
      <c r="AN140" s="184">
        <f>Basisgegevens!AM124</f>
        <v>0</v>
      </c>
      <c r="AO140" s="184">
        <f>Basisgegevens!AN124</f>
        <v>0</v>
      </c>
      <c r="AP140" s="193">
        <f t="shared" si="201"/>
        <v>0</v>
      </c>
      <c r="AQ140" s="184">
        <f>Basisgegevens!AP124</f>
        <v>0</v>
      </c>
      <c r="AR140" s="184">
        <f>Basisgegevens!AQ124</f>
        <v>0</v>
      </c>
      <c r="AS140" s="184">
        <f>Basisgegevens!AR124</f>
        <v>0</v>
      </c>
      <c r="AT140" s="184">
        <f>Basisgegevens!AS124</f>
        <v>0</v>
      </c>
      <c r="AU140" s="184">
        <f>Basisgegevens!AT124</f>
        <v>0</v>
      </c>
      <c r="AV140" s="184">
        <f>Basisgegevens!AU124</f>
        <v>0</v>
      </c>
      <c r="AW140" s="184">
        <f>Basisgegevens!AV124</f>
        <v>0</v>
      </c>
      <c r="AX140" s="184">
        <f>Basisgegevens!AW124</f>
        <v>0</v>
      </c>
      <c r="AY140" s="184">
        <f>Basisgegevens!AX124</f>
        <v>0</v>
      </c>
      <c r="AZ140" s="184">
        <f>Basisgegevens!AY124</f>
        <v>0</v>
      </c>
      <c r="BA140" s="184">
        <f>Basisgegevens!AZ124</f>
        <v>0</v>
      </c>
      <c r="BB140" s="184">
        <f>Basisgegevens!BA124</f>
        <v>0</v>
      </c>
      <c r="BC140" s="193">
        <f t="shared" si="203"/>
        <v>0</v>
      </c>
      <c r="BD140" s="184">
        <f>Basisgegevens!BC124</f>
        <v>0</v>
      </c>
      <c r="BE140" s="184">
        <f>Basisgegevens!BD124</f>
        <v>0</v>
      </c>
      <c r="BF140" s="184">
        <f>Basisgegevens!BE124</f>
        <v>0</v>
      </c>
      <c r="BG140" s="184">
        <f>Basisgegevens!BF124</f>
        <v>0</v>
      </c>
      <c r="BH140" s="184">
        <f>Basisgegevens!BG124</f>
        <v>0</v>
      </c>
      <c r="BI140" s="184">
        <f>Basisgegevens!BH124</f>
        <v>0</v>
      </c>
      <c r="BJ140" s="184">
        <f>Basisgegevens!BI124</f>
        <v>0</v>
      </c>
      <c r="BK140" s="184">
        <f>Basisgegevens!BJ124</f>
        <v>0</v>
      </c>
      <c r="BL140" s="184">
        <f>Basisgegevens!BK124</f>
        <v>0</v>
      </c>
      <c r="BM140" s="184">
        <f>Basisgegevens!BL124</f>
        <v>0</v>
      </c>
      <c r="BN140" s="184">
        <f>Basisgegevens!BM124</f>
        <v>0</v>
      </c>
      <c r="BO140" s="184">
        <f>Basisgegevens!BN124</f>
        <v>0</v>
      </c>
      <c r="BP140" s="193">
        <f t="shared" si="205"/>
        <v>0</v>
      </c>
    </row>
    <row r="141" spans="1:68" ht="15" hidden="1" customHeight="1" outlineLevel="1" x14ac:dyDescent="0.25">
      <c r="A141" s="127"/>
      <c r="B141" s="127" t="str">
        <f>Basisgegevens!$A$125</f>
        <v>640 - Bedrijfsbelastingen en Taksen - Gewest, Provincie, Gemeente</v>
      </c>
      <c r="C141" s="229">
        <f>Basisgegevens!$B$125</f>
        <v>0.21</v>
      </c>
      <c r="D141" s="184">
        <f>Basisgegevens!C125</f>
        <v>0</v>
      </c>
      <c r="E141" s="184">
        <f>Basisgegevens!D125</f>
        <v>0</v>
      </c>
      <c r="F141" s="184">
        <f>Basisgegevens!E125</f>
        <v>0</v>
      </c>
      <c r="G141" s="184">
        <f>Basisgegevens!F125</f>
        <v>0</v>
      </c>
      <c r="H141" s="184">
        <f>Basisgegevens!G125</f>
        <v>0</v>
      </c>
      <c r="I141" s="184">
        <f>Basisgegevens!H125</f>
        <v>0</v>
      </c>
      <c r="J141" s="184">
        <f>Basisgegevens!I125</f>
        <v>0</v>
      </c>
      <c r="K141" s="184">
        <f>Basisgegevens!J125</f>
        <v>0</v>
      </c>
      <c r="L141" s="184">
        <f>Basisgegevens!K125</f>
        <v>0</v>
      </c>
      <c r="M141" s="184">
        <f>Basisgegevens!L125</f>
        <v>0</v>
      </c>
      <c r="N141" s="184">
        <f>Basisgegevens!M125</f>
        <v>0</v>
      </c>
      <c r="O141" s="184">
        <f>Basisgegevens!N125</f>
        <v>0</v>
      </c>
      <c r="P141" s="193">
        <f t="shared" si="197"/>
        <v>0</v>
      </c>
      <c r="Q141" s="184">
        <f>Basisgegevens!P125</f>
        <v>0</v>
      </c>
      <c r="R141" s="184">
        <f>Basisgegevens!Q125</f>
        <v>0</v>
      </c>
      <c r="S141" s="184">
        <f>Basisgegevens!R125</f>
        <v>0</v>
      </c>
      <c r="T141" s="184">
        <f>Basisgegevens!S125</f>
        <v>0</v>
      </c>
      <c r="U141" s="184">
        <f>Basisgegevens!T125</f>
        <v>0</v>
      </c>
      <c r="V141" s="184">
        <f>Basisgegevens!U125</f>
        <v>0</v>
      </c>
      <c r="W141" s="184">
        <f>Basisgegevens!V125</f>
        <v>0</v>
      </c>
      <c r="X141" s="184">
        <f>Basisgegevens!W125</f>
        <v>0</v>
      </c>
      <c r="Y141" s="184">
        <f>Basisgegevens!X125</f>
        <v>0</v>
      </c>
      <c r="Z141" s="184">
        <f>Basisgegevens!Y125</f>
        <v>0</v>
      </c>
      <c r="AA141" s="184">
        <f>Basisgegevens!Z125</f>
        <v>0</v>
      </c>
      <c r="AB141" s="184">
        <f>Basisgegevens!AA125</f>
        <v>0</v>
      </c>
      <c r="AC141" s="193">
        <f t="shared" si="199"/>
        <v>0</v>
      </c>
      <c r="AD141" s="184">
        <f>Basisgegevens!AC125</f>
        <v>0</v>
      </c>
      <c r="AE141" s="184">
        <f>Basisgegevens!AD125</f>
        <v>0</v>
      </c>
      <c r="AF141" s="184">
        <f>Basisgegevens!AE125</f>
        <v>0</v>
      </c>
      <c r="AG141" s="184">
        <f>Basisgegevens!AF125</f>
        <v>0</v>
      </c>
      <c r="AH141" s="184">
        <f>Basisgegevens!AG125</f>
        <v>0</v>
      </c>
      <c r="AI141" s="184">
        <f>Basisgegevens!AH125</f>
        <v>0</v>
      </c>
      <c r="AJ141" s="184">
        <f>Basisgegevens!AI125</f>
        <v>0</v>
      </c>
      <c r="AK141" s="184">
        <f>Basisgegevens!AJ125</f>
        <v>0</v>
      </c>
      <c r="AL141" s="184">
        <f>Basisgegevens!AK125</f>
        <v>0</v>
      </c>
      <c r="AM141" s="184">
        <f>Basisgegevens!AL125</f>
        <v>0</v>
      </c>
      <c r="AN141" s="184">
        <f>Basisgegevens!AM125</f>
        <v>0</v>
      </c>
      <c r="AO141" s="184">
        <f>Basisgegevens!AN125</f>
        <v>0</v>
      </c>
      <c r="AP141" s="193">
        <f t="shared" si="201"/>
        <v>0</v>
      </c>
      <c r="AQ141" s="184">
        <f>Basisgegevens!AP125</f>
        <v>0</v>
      </c>
      <c r="AR141" s="184">
        <f>Basisgegevens!AQ125</f>
        <v>0</v>
      </c>
      <c r="AS141" s="184">
        <f>Basisgegevens!AR125</f>
        <v>0</v>
      </c>
      <c r="AT141" s="184">
        <f>Basisgegevens!AS125</f>
        <v>0</v>
      </c>
      <c r="AU141" s="184">
        <f>Basisgegevens!AT125</f>
        <v>0</v>
      </c>
      <c r="AV141" s="184">
        <f>Basisgegevens!AU125</f>
        <v>0</v>
      </c>
      <c r="AW141" s="184">
        <f>Basisgegevens!AV125</f>
        <v>0</v>
      </c>
      <c r="AX141" s="184">
        <f>Basisgegevens!AW125</f>
        <v>0</v>
      </c>
      <c r="AY141" s="184">
        <f>Basisgegevens!AX125</f>
        <v>0</v>
      </c>
      <c r="AZ141" s="184">
        <f>Basisgegevens!AY125</f>
        <v>0</v>
      </c>
      <c r="BA141" s="184">
        <f>Basisgegevens!AZ125</f>
        <v>0</v>
      </c>
      <c r="BB141" s="184">
        <f>Basisgegevens!BA125</f>
        <v>0</v>
      </c>
      <c r="BC141" s="193">
        <f t="shared" si="203"/>
        <v>0</v>
      </c>
      <c r="BD141" s="184">
        <f>Basisgegevens!BC125</f>
        <v>0</v>
      </c>
      <c r="BE141" s="184">
        <f>Basisgegevens!BD125</f>
        <v>0</v>
      </c>
      <c r="BF141" s="184">
        <f>Basisgegevens!BE125</f>
        <v>0</v>
      </c>
      <c r="BG141" s="184">
        <f>Basisgegevens!BF125</f>
        <v>0</v>
      </c>
      <c r="BH141" s="184">
        <f>Basisgegevens!BG125</f>
        <v>0</v>
      </c>
      <c r="BI141" s="184">
        <f>Basisgegevens!BH125</f>
        <v>0</v>
      </c>
      <c r="BJ141" s="184">
        <f>Basisgegevens!BI125</f>
        <v>0</v>
      </c>
      <c r="BK141" s="184">
        <f>Basisgegevens!BJ125</f>
        <v>0</v>
      </c>
      <c r="BL141" s="184">
        <f>Basisgegevens!BK125</f>
        <v>0</v>
      </c>
      <c r="BM141" s="184">
        <f>Basisgegevens!BL125</f>
        <v>0</v>
      </c>
      <c r="BN141" s="184">
        <f>Basisgegevens!BM125</f>
        <v>0</v>
      </c>
      <c r="BO141" s="184">
        <f>Basisgegevens!BN125</f>
        <v>0</v>
      </c>
      <c r="BP141" s="193">
        <f t="shared" si="205"/>
        <v>0</v>
      </c>
    </row>
    <row r="142" spans="1:68" ht="15" hidden="1" customHeight="1" outlineLevel="1" x14ac:dyDescent="0.25">
      <c r="A142" s="127"/>
      <c r="B142" s="127" t="str">
        <f>Basisgegevens!$A$126</f>
        <v>66 - Onverwachte Kosten</v>
      </c>
      <c r="C142" s="229">
        <f>Basisgegevens!$B$126</f>
        <v>0.21</v>
      </c>
      <c r="D142" s="184">
        <f>Basisgegevens!C126</f>
        <v>0</v>
      </c>
      <c r="E142" s="184">
        <f>Basisgegevens!D126</f>
        <v>0</v>
      </c>
      <c r="F142" s="184">
        <f>Basisgegevens!E126</f>
        <v>0</v>
      </c>
      <c r="G142" s="184">
        <f>Basisgegevens!F126</f>
        <v>0</v>
      </c>
      <c r="H142" s="184">
        <f>Basisgegevens!G126</f>
        <v>0</v>
      </c>
      <c r="I142" s="184">
        <f>Basisgegevens!H126</f>
        <v>0</v>
      </c>
      <c r="J142" s="184">
        <f>Basisgegevens!I126</f>
        <v>0</v>
      </c>
      <c r="K142" s="184">
        <f>Basisgegevens!J126</f>
        <v>0</v>
      </c>
      <c r="L142" s="184">
        <f>Basisgegevens!K126</f>
        <v>0</v>
      </c>
      <c r="M142" s="184">
        <f>Basisgegevens!L126</f>
        <v>0</v>
      </c>
      <c r="N142" s="184">
        <f>Basisgegevens!M126</f>
        <v>0</v>
      </c>
      <c r="O142" s="184">
        <f>Basisgegevens!N126</f>
        <v>0</v>
      </c>
      <c r="P142" s="193">
        <f t="shared" si="197"/>
        <v>0</v>
      </c>
      <c r="Q142" s="184">
        <f>Basisgegevens!P126</f>
        <v>0</v>
      </c>
      <c r="R142" s="184">
        <f>Basisgegevens!Q126</f>
        <v>0</v>
      </c>
      <c r="S142" s="184">
        <f>Basisgegevens!R126</f>
        <v>0</v>
      </c>
      <c r="T142" s="184">
        <f>Basisgegevens!S126</f>
        <v>0</v>
      </c>
      <c r="U142" s="184">
        <f>Basisgegevens!T126</f>
        <v>0</v>
      </c>
      <c r="V142" s="184">
        <f>Basisgegevens!U126</f>
        <v>0</v>
      </c>
      <c r="W142" s="184">
        <f>Basisgegevens!V126</f>
        <v>0</v>
      </c>
      <c r="X142" s="184">
        <f>Basisgegevens!W126</f>
        <v>0</v>
      </c>
      <c r="Y142" s="184">
        <f>Basisgegevens!X126</f>
        <v>0</v>
      </c>
      <c r="Z142" s="184">
        <f>Basisgegevens!Y126</f>
        <v>0</v>
      </c>
      <c r="AA142" s="184">
        <f>Basisgegevens!Z126</f>
        <v>0</v>
      </c>
      <c r="AB142" s="184">
        <f>Basisgegevens!AA126</f>
        <v>0</v>
      </c>
      <c r="AC142" s="193">
        <f t="shared" si="199"/>
        <v>0</v>
      </c>
      <c r="AD142" s="184">
        <f>Basisgegevens!AC126</f>
        <v>0</v>
      </c>
      <c r="AE142" s="184">
        <f>Basisgegevens!AD126</f>
        <v>0</v>
      </c>
      <c r="AF142" s="184">
        <f>Basisgegevens!AE126</f>
        <v>0</v>
      </c>
      <c r="AG142" s="184">
        <f>Basisgegevens!AF126</f>
        <v>0</v>
      </c>
      <c r="AH142" s="184">
        <f>Basisgegevens!AG126</f>
        <v>0</v>
      </c>
      <c r="AI142" s="184">
        <f>Basisgegevens!AH126</f>
        <v>0</v>
      </c>
      <c r="AJ142" s="184">
        <f>Basisgegevens!AI126</f>
        <v>0</v>
      </c>
      <c r="AK142" s="184">
        <f>Basisgegevens!AJ126</f>
        <v>0</v>
      </c>
      <c r="AL142" s="184">
        <f>Basisgegevens!AK126</f>
        <v>0</v>
      </c>
      <c r="AM142" s="184">
        <f>Basisgegevens!AL126</f>
        <v>0</v>
      </c>
      <c r="AN142" s="184">
        <f>Basisgegevens!AM126</f>
        <v>0</v>
      </c>
      <c r="AO142" s="184">
        <f>Basisgegevens!AN126</f>
        <v>0</v>
      </c>
      <c r="AP142" s="193">
        <f t="shared" si="201"/>
        <v>0</v>
      </c>
      <c r="AQ142" s="184">
        <f>Basisgegevens!AP126</f>
        <v>0</v>
      </c>
      <c r="AR142" s="184">
        <f>Basisgegevens!AQ126</f>
        <v>0</v>
      </c>
      <c r="AS142" s="184">
        <f>Basisgegevens!AR126</f>
        <v>0</v>
      </c>
      <c r="AT142" s="184">
        <f>Basisgegevens!AS126</f>
        <v>0</v>
      </c>
      <c r="AU142" s="184">
        <f>Basisgegevens!AT126</f>
        <v>0</v>
      </c>
      <c r="AV142" s="184">
        <f>Basisgegevens!AU126</f>
        <v>0</v>
      </c>
      <c r="AW142" s="184">
        <f>Basisgegevens!AV126</f>
        <v>0</v>
      </c>
      <c r="AX142" s="184">
        <f>Basisgegevens!AW126</f>
        <v>0</v>
      </c>
      <c r="AY142" s="184">
        <f>Basisgegevens!AX126</f>
        <v>0</v>
      </c>
      <c r="AZ142" s="184">
        <f>Basisgegevens!AY126</f>
        <v>0</v>
      </c>
      <c r="BA142" s="184">
        <f>Basisgegevens!AZ126</f>
        <v>0</v>
      </c>
      <c r="BB142" s="184">
        <f>Basisgegevens!BA126</f>
        <v>0</v>
      </c>
      <c r="BC142" s="193">
        <f t="shared" si="203"/>
        <v>0</v>
      </c>
      <c r="BD142" s="184">
        <f>Basisgegevens!BC126</f>
        <v>0</v>
      </c>
      <c r="BE142" s="184">
        <f>Basisgegevens!BD126</f>
        <v>0</v>
      </c>
      <c r="BF142" s="184">
        <f>Basisgegevens!BE126</f>
        <v>0</v>
      </c>
      <c r="BG142" s="184">
        <f>Basisgegevens!BF126</f>
        <v>0</v>
      </c>
      <c r="BH142" s="184">
        <f>Basisgegevens!BG126</f>
        <v>0</v>
      </c>
      <c r="BI142" s="184">
        <f>Basisgegevens!BH126</f>
        <v>0</v>
      </c>
      <c r="BJ142" s="184">
        <f>Basisgegevens!BI126</f>
        <v>0</v>
      </c>
      <c r="BK142" s="184">
        <f>Basisgegevens!BJ126</f>
        <v>0</v>
      </c>
      <c r="BL142" s="184">
        <f>Basisgegevens!BK126</f>
        <v>0</v>
      </c>
      <c r="BM142" s="184">
        <f>Basisgegevens!BL126</f>
        <v>0</v>
      </c>
      <c r="BN142" s="184">
        <f>Basisgegevens!BM126</f>
        <v>0</v>
      </c>
      <c r="BO142" s="184">
        <f>Basisgegevens!BN126</f>
        <v>0</v>
      </c>
      <c r="BP142" s="193">
        <f t="shared" si="205"/>
        <v>0</v>
      </c>
    </row>
    <row r="143" spans="1:68" ht="15" customHeight="1" collapsed="1" x14ac:dyDescent="0.25">
      <c r="C143" s="79"/>
    </row>
    <row r="144" spans="1:68" s="45" customFormat="1" ht="15" customHeight="1" x14ac:dyDescent="0.25">
      <c r="B144" s="200" t="s">
        <v>160</v>
      </c>
      <c r="D144" s="193">
        <f t="shared" ref="D144:O144" si="324">SUM(D145:D164)</f>
        <v>0</v>
      </c>
      <c r="E144" s="193">
        <f t="shared" si="324"/>
        <v>0</v>
      </c>
      <c r="F144" s="193">
        <f t="shared" si="324"/>
        <v>0</v>
      </c>
      <c r="G144" s="193">
        <f t="shared" si="324"/>
        <v>0</v>
      </c>
      <c r="H144" s="193">
        <f t="shared" si="324"/>
        <v>0</v>
      </c>
      <c r="I144" s="193">
        <f t="shared" si="324"/>
        <v>0</v>
      </c>
      <c r="J144" s="193">
        <f t="shared" si="324"/>
        <v>0</v>
      </c>
      <c r="K144" s="193">
        <f t="shared" si="324"/>
        <v>0</v>
      </c>
      <c r="L144" s="193">
        <f t="shared" si="324"/>
        <v>0</v>
      </c>
      <c r="M144" s="193">
        <f t="shared" si="324"/>
        <v>0</v>
      </c>
      <c r="N144" s="193">
        <f t="shared" si="324"/>
        <v>0</v>
      </c>
      <c r="O144" s="193">
        <f t="shared" si="324"/>
        <v>0</v>
      </c>
      <c r="P144" s="193">
        <f t="shared" si="197"/>
        <v>0</v>
      </c>
      <c r="Q144" s="193">
        <f t="shared" ref="Q144:AB144" si="325">SUM(Q145:Q164)</f>
        <v>0</v>
      </c>
      <c r="R144" s="193">
        <f t="shared" si="325"/>
        <v>0</v>
      </c>
      <c r="S144" s="193">
        <f t="shared" si="325"/>
        <v>0</v>
      </c>
      <c r="T144" s="193">
        <f t="shared" si="325"/>
        <v>0</v>
      </c>
      <c r="U144" s="193">
        <f t="shared" si="325"/>
        <v>0</v>
      </c>
      <c r="V144" s="193">
        <f t="shared" si="325"/>
        <v>0</v>
      </c>
      <c r="W144" s="193">
        <f t="shared" si="325"/>
        <v>0</v>
      </c>
      <c r="X144" s="193">
        <f t="shared" si="325"/>
        <v>0</v>
      </c>
      <c r="Y144" s="193">
        <f t="shared" si="325"/>
        <v>0</v>
      </c>
      <c r="Z144" s="193">
        <f t="shared" si="325"/>
        <v>0</v>
      </c>
      <c r="AA144" s="193">
        <f t="shared" si="325"/>
        <v>0</v>
      </c>
      <c r="AB144" s="193">
        <f t="shared" si="325"/>
        <v>0</v>
      </c>
      <c r="AC144" s="193">
        <f t="shared" si="199"/>
        <v>0</v>
      </c>
      <c r="AD144" s="193">
        <f t="shared" ref="AD144:AO144" si="326">SUM(AD145:AD164)</f>
        <v>0</v>
      </c>
      <c r="AE144" s="193">
        <f t="shared" si="326"/>
        <v>0</v>
      </c>
      <c r="AF144" s="193">
        <f t="shared" si="326"/>
        <v>0</v>
      </c>
      <c r="AG144" s="193">
        <f t="shared" si="326"/>
        <v>0</v>
      </c>
      <c r="AH144" s="193">
        <f t="shared" si="326"/>
        <v>0</v>
      </c>
      <c r="AI144" s="193">
        <f t="shared" si="326"/>
        <v>0</v>
      </c>
      <c r="AJ144" s="193">
        <f t="shared" si="326"/>
        <v>0</v>
      </c>
      <c r="AK144" s="193">
        <f t="shared" si="326"/>
        <v>0</v>
      </c>
      <c r="AL144" s="193">
        <f t="shared" si="326"/>
        <v>0</v>
      </c>
      <c r="AM144" s="193">
        <f t="shared" si="326"/>
        <v>0</v>
      </c>
      <c r="AN144" s="193">
        <f t="shared" si="326"/>
        <v>0</v>
      </c>
      <c r="AO144" s="193">
        <f t="shared" si="326"/>
        <v>0</v>
      </c>
      <c r="AP144" s="193">
        <f t="shared" si="201"/>
        <v>0</v>
      </c>
      <c r="AQ144" s="193">
        <f t="shared" ref="AQ144:BB144" si="327">SUM(AQ145:AQ164)</f>
        <v>0</v>
      </c>
      <c r="AR144" s="193">
        <f t="shared" si="327"/>
        <v>0</v>
      </c>
      <c r="AS144" s="193">
        <f t="shared" si="327"/>
        <v>0</v>
      </c>
      <c r="AT144" s="193">
        <f t="shared" si="327"/>
        <v>0</v>
      </c>
      <c r="AU144" s="193">
        <f t="shared" si="327"/>
        <v>0</v>
      </c>
      <c r="AV144" s="193">
        <f t="shared" si="327"/>
        <v>0</v>
      </c>
      <c r="AW144" s="193">
        <f t="shared" si="327"/>
        <v>0</v>
      </c>
      <c r="AX144" s="193">
        <f t="shared" si="327"/>
        <v>0</v>
      </c>
      <c r="AY144" s="193">
        <f t="shared" si="327"/>
        <v>0</v>
      </c>
      <c r="AZ144" s="193">
        <f t="shared" si="327"/>
        <v>0</v>
      </c>
      <c r="BA144" s="193">
        <f t="shared" si="327"/>
        <v>0</v>
      </c>
      <c r="BB144" s="193">
        <f t="shared" si="327"/>
        <v>0</v>
      </c>
      <c r="BC144" s="193">
        <f t="shared" si="203"/>
        <v>0</v>
      </c>
      <c r="BD144" s="193">
        <f t="shared" ref="BD144:BO144" si="328">SUM(BD145:BD164)</f>
        <v>0</v>
      </c>
      <c r="BE144" s="193">
        <f t="shared" si="328"/>
        <v>0</v>
      </c>
      <c r="BF144" s="193">
        <f t="shared" si="328"/>
        <v>0</v>
      </c>
      <c r="BG144" s="193">
        <f t="shared" si="328"/>
        <v>0</v>
      </c>
      <c r="BH144" s="193">
        <f t="shared" si="328"/>
        <v>0</v>
      </c>
      <c r="BI144" s="193">
        <f t="shared" si="328"/>
        <v>0</v>
      </c>
      <c r="BJ144" s="193">
        <f t="shared" si="328"/>
        <v>0</v>
      </c>
      <c r="BK144" s="193">
        <f t="shared" si="328"/>
        <v>0</v>
      </c>
      <c r="BL144" s="193">
        <f t="shared" si="328"/>
        <v>0</v>
      </c>
      <c r="BM144" s="193">
        <f t="shared" si="328"/>
        <v>0</v>
      </c>
      <c r="BN144" s="193">
        <f t="shared" si="328"/>
        <v>0</v>
      </c>
      <c r="BO144" s="193">
        <f t="shared" si="328"/>
        <v>0</v>
      </c>
      <c r="BP144" s="193">
        <f t="shared" si="205"/>
        <v>0</v>
      </c>
    </row>
    <row r="145" spans="2:68" s="127" customFormat="1" ht="15" hidden="1" customHeight="1" outlineLevel="1" x14ac:dyDescent="0.25">
      <c r="B145" s="127" t="str">
        <f>Basisgegevens!$A$107</f>
        <v>610 - Huur en huurlasten</v>
      </c>
      <c r="C145" s="16"/>
      <c r="D145" s="184">
        <f t="shared" ref="D145:G164" si="329">+D123*(1+$C123)</f>
        <v>0</v>
      </c>
      <c r="E145" s="184">
        <f t="shared" si="329"/>
        <v>0</v>
      </c>
      <c r="F145" s="184">
        <f t="shared" si="329"/>
        <v>0</v>
      </c>
      <c r="G145" s="184">
        <f t="shared" si="329"/>
        <v>0</v>
      </c>
      <c r="H145" s="184">
        <f t="shared" ref="H145:O160" si="330">+H123*(1+$C123)</f>
        <v>0</v>
      </c>
      <c r="I145" s="184">
        <f t="shared" si="330"/>
        <v>0</v>
      </c>
      <c r="J145" s="184">
        <f t="shared" si="330"/>
        <v>0</v>
      </c>
      <c r="K145" s="184">
        <f t="shared" si="330"/>
        <v>0</v>
      </c>
      <c r="L145" s="184">
        <f t="shared" si="330"/>
        <v>0</v>
      </c>
      <c r="M145" s="184">
        <f t="shared" si="330"/>
        <v>0</v>
      </c>
      <c r="N145" s="184">
        <f t="shared" si="330"/>
        <v>0</v>
      </c>
      <c r="O145" s="184">
        <f t="shared" si="330"/>
        <v>0</v>
      </c>
      <c r="P145" s="193">
        <f t="shared" si="197"/>
        <v>0</v>
      </c>
      <c r="Q145" s="184">
        <f t="shared" ref="Q145:AB145" si="331">+Q123*(1+$C123)</f>
        <v>0</v>
      </c>
      <c r="R145" s="184">
        <f t="shared" si="331"/>
        <v>0</v>
      </c>
      <c r="S145" s="184">
        <f t="shared" si="331"/>
        <v>0</v>
      </c>
      <c r="T145" s="184">
        <f t="shared" si="331"/>
        <v>0</v>
      </c>
      <c r="U145" s="184">
        <f t="shared" si="331"/>
        <v>0</v>
      </c>
      <c r="V145" s="184">
        <f t="shared" si="331"/>
        <v>0</v>
      </c>
      <c r="W145" s="184">
        <f t="shared" si="331"/>
        <v>0</v>
      </c>
      <c r="X145" s="184">
        <f t="shared" si="331"/>
        <v>0</v>
      </c>
      <c r="Y145" s="184">
        <f t="shared" si="331"/>
        <v>0</v>
      </c>
      <c r="Z145" s="184">
        <f t="shared" si="331"/>
        <v>0</v>
      </c>
      <c r="AA145" s="184">
        <f t="shared" si="331"/>
        <v>0</v>
      </c>
      <c r="AB145" s="184">
        <f t="shared" si="331"/>
        <v>0</v>
      </c>
      <c r="AC145" s="193">
        <f t="shared" si="199"/>
        <v>0</v>
      </c>
      <c r="AD145" s="184">
        <f t="shared" ref="AD145:AO145" si="332">+AD123*(1+$C123)</f>
        <v>0</v>
      </c>
      <c r="AE145" s="184">
        <f t="shared" si="332"/>
        <v>0</v>
      </c>
      <c r="AF145" s="184">
        <f t="shared" si="332"/>
        <v>0</v>
      </c>
      <c r="AG145" s="184">
        <f t="shared" si="332"/>
        <v>0</v>
      </c>
      <c r="AH145" s="184">
        <f t="shared" si="332"/>
        <v>0</v>
      </c>
      <c r="AI145" s="184">
        <f t="shared" si="332"/>
        <v>0</v>
      </c>
      <c r="AJ145" s="184">
        <f t="shared" si="332"/>
        <v>0</v>
      </c>
      <c r="AK145" s="184">
        <f t="shared" si="332"/>
        <v>0</v>
      </c>
      <c r="AL145" s="184">
        <f t="shared" si="332"/>
        <v>0</v>
      </c>
      <c r="AM145" s="184">
        <f t="shared" si="332"/>
        <v>0</v>
      </c>
      <c r="AN145" s="184">
        <f t="shared" si="332"/>
        <v>0</v>
      </c>
      <c r="AO145" s="184">
        <f t="shared" si="332"/>
        <v>0</v>
      </c>
      <c r="AP145" s="193">
        <f t="shared" si="201"/>
        <v>0</v>
      </c>
      <c r="AQ145" s="184">
        <f t="shared" ref="AQ145:BB145" si="333">+AQ123*(1+$C123)</f>
        <v>0</v>
      </c>
      <c r="AR145" s="184">
        <f t="shared" si="333"/>
        <v>0</v>
      </c>
      <c r="AS145" s="184">
        <f t="shared" si="333"/>
        <v>0</v>
      </c>
      <c r="AT145" s="184">
        <f t="shared" si="333"/>
        <v>0</v>
      </c>
      <c r="AU145" s="184">
        <f t="shared" si="333"/>
        <v>0</v>
      </c>
      <c r="AV145" s="184">
        <f t="shared" si="333"/>
        <v>0</v>
      </c>
      <c r="AW145" s="184">
        <f t="shared" si="333"/>
        <v>0</v>
      </c>
      <c r="AX145" s="184">
        <f t="shared" si="333"/>
        <v>0</v>
      </c>
      <c r="AY145" s="184">
        <f t="shared" si="333"/>
        <v>0</v>
      </c>
      <c r="AZ145" s="184">
        <f t="shared" si="333"/>
        <v>0</v>
      </c>
      <c r="BA145" s="184">
        <f t="shared" si="333"/>
        <v>0</v>
      </c>
      <c r="BB145" s="184">
        <f t="shared" si="333"/>
        <v>0</v>
      </c>
      <c r="BC145" s="193">
        <f t="shared" si="203"/>
        <v>0</v>
      </c>
      <c r="BD145" s="184">
        <f t="shared" ref="BD145:BO145" si="334">+BD123*(1+$C123)</f>
        <v>0</v>
      </c>
      <c r="BE145" s="184">
        <f t="shared" si="334"/>
        <v>0</v>
      </c>
      <c r="BF145" s="184">
        <f t="shared" si="334"/>
        <v>0</v>
      </c>
      <c r="BG145" s="184">
        <f t="shared" si="334"/>
        <v>0</v>
      </c>
      <c r="BH145" s="184">
        <f t="shared" si="334"/>
        <v>0</v>
      </c>
      <c r="BI145" s="184">
        <f t="shared" si="334"/>
        <v>0</v>
      </c>
      <c r="BJ145" s="184">
        <f t="shared" si="334"/>
        <v>0</v>
      </c>
      <c r="BK145" s="184">
        <f t="shared" si="334"/>
        <v>0</v>
      </c>
      <c r="BL145" s="184">
        <f t="shared" si="334"/>
        <v>0</v>
      </c>
      <c r="BM145" s="184">
        <f t="shared" si="334"/>
        <v>0</v>
      </c>
      <c r="BN145" s="184">
        <f t="shared" si="334"/>
        <v>0</v>
      </c>
      <c r="BO145" s="184">
        <f t="shared" si="334"/>
        <v>0</v>
      </c>
      <c r="BP145" s="193">
        <f t="shared" si="205"/>
        <v>0</v>
      </c>
    </row>
    <row r="146" spans="2:68" s="127" customFormat="1" ht="15" hidden="1" customHeight="1" outlineLevel="1" x14ac:dyDescent="0.25">
      <c r="B146" s="127" t="str">
        <f>Basisgegevens!$A$108</f>
        <v>612 - Leveringen - Water, gas, electriciteit</v>
      </c>
      <c r="C146" s="16"/>
      <c r="D146" s="184">
        <f t="shared" si="329"/>
        <v>0</v>
      </c>
      <c r="E146" s="184">
        <f t="shared" si="329"/>
        <v>0</v>
      </c>
      <c r="F146" s="184">
        <f t="shared" si="329"/>
        <v>0</v>
      </c>
      <c r="G146" s="184">
        <f t="shared" si="329"/>
        <v>0</v>
      </c>
      <c r="H146" s="184">
        <f t="shared" si="330"/>
        <v>0</v>
      </c>
      <c r="I146" s="184">
        <f t="shared" si="330"/>
        <v>0</v>
      </c>
      <c r="J146" s="184">
        <f t="shared" si="330"/>
        <v>0</v>
      </c>
      <c r="K146" s="184">
        <f t="shared" si="330"/>
        <v>0</v>
      </c>
      <c r="L146" s="184">
        <f t="shared" si="330"/>
        <v>0</v>
      </c>
      <c r="M146" s="184">
        <f t="shared" si="330"/>
        <v>0</v>
      </c>
      <c r="N146" s="184">
        <f t="shared" si="330"/>
        <v>0</v>
      </c>
      <c r="O146" s="184">
        <f t="shared" si="330"/>
        <v>0</v>
      </c>
      <c r="P146" s="193">
        <f t="shared" ref="P146:P164" si="335">SUM(D146:O146)</f>
        <v>0</v>
      </c>
      <c r="Q146" s="184">
        <f t="shared" ref="Q146:AB146" si="336">+Q124*(1+$C124)</f>
        <v>0</v>
      </c>
      <c r="R146" s="184">
        <f t="shared" si="336"/>
        <v>0</v>
      </c>
      <c r="S146" s="184">
        <f t="shared" si="336"/>
        <v>0</v>
      </c>
      <c r="T146" s="184">
        <f t="shared" si="336"/>
        <v>0</v>
      </c>
      <c r="U146" s="184">
        <f t="shared" si="336"/>
        <v>0</v>
      </c>
      <c r="V146" s="184">
        <f t="shared" si="336"/>
        <v>0</v>
      </c>
      <c r="W146" s="184">
        <f t="shared" si="336"/>
        <v>0</v>
      </c>
      <c r="X146" s="184">
        <f t="shared" si="336"/>
        <v>0</v>
      </c>
      <c r="Y146" s="184">
        <f t="shared" si="336"/>
        <v>0</v>
      </c>
      <c r="Z146" s="184">
        <f t="shared" si="336"/>
        <v>0</v>
      </c>
      <c r="AA146" s="184">
        <f t="shared" si="336"/>
        <v>0</v>
      </c>
      <c r="AB146" s="184">
        <f t="shared" si="336"/>
        <v>0</v>
      </c>
      <c r="AC146" s="193">
        <f t="shared" ref="AC146:AC164" si="337">SUM(Q146:AB146)</f>
        <v>0</v>
      </c>
      <c r="AD146" s="184">
        <f t="shared" ref="AD146:AO146" si="338">+AD124*(1+$C124)</f>
        <v>0</v>
      </c>
      <c r="AE146" s="184">
        <f t="shared" si="338"/>
        <v>0</v>
      </c>
      <c r="AF146" s="184">
        <f t="shared" si="338"/>
        <v>0</v>
      </c>
      <c r="AG146" s="184">
        <f t="shared" si="338"/>
        <v>0</v>
      </c>
      <c r="AH146" s="184">
        <f t="shared" si="338"/>
        <v>0</v>
      </c>
      <c r="AI146" s="184">
        <f t="shared" si="338"/>
        <v>0</v>
      </c>
      <c r="AJ146" s="184">
        <f t="shared" si="338"/>
        <v>0</v>
      </c>
      <c r="AK146" s="184">
        <f t="shared" si="338"/>
        <v>0</v>
      </c>
      <c r="AL146" s="184">
        <f t="shared" si="338"/>
        <v>0</v>
      </c>
      <c r="AM146" s="184">
        <f t="shared" si="338"/>
        <v>0</v>
      </c>
      <c r="AN146" s="184">
        <f t="shared" si="338"/>
        <v>0</v>
      </c>
      <c r="AO146" s="184">
        <f t="shared" si="338"/>
        <v>0</v>
      </c>
      <c r="AP146" s="193">
        <f t="shared" ref="AP146:AP164" si="339">SUM(AD146:AO146)</f>
        <v>0</v>
      </c>
      <c r="AQ146" s="184">
        <f t="shared" ref="AQ146:BB146" si="340">+AQ124*(1+$C124)</f>
        <v>0</v>
      </c>
      <c r="AR146" s="184">
        <f t="shared" si="340"/>
        <v>0</v>
      </c>
      <c r="AS146" s="184">
        <f t="shared" si="340"/>
        <v>0</v>
      </c>
      <c r="AT146" s="184">
        <f t="shared" si="340"/>
        <v>0</v>
      </c>
      <c r="AU146" s="184">
        <f t="shared" si="340"/>
        <v>0</v>
      </c>
      <c r="AV146" s="184">
        <f t="shared" si="340"/>
        <v>0</v>
      </c>
      <c r="AW146" s="184">
        <f t="shared" si="340"/>
        <v>0</v>
      </c>
      <c r="AX146" s="184">
        <f t="shared" si="340"/>
        <v>0</v>
      </c>
      <c r="AY146" s="184">
        <f t="shared" si="340"/>
        <v>0</v>
      </c>
      <c r="AZ146" s="184">
        <f t="shared" si="340"/>
        <v>0</v>
      </c>
      <c r="BA146" s="184">
        <f t="shared" si="340"/>
        <v>0</v>
      </c>
      <c r="BB146" s="184">
        <f t="shared" si="340"/>
        <v>0</v>
      </c>
      <c r="BC146" s="193">
        <f t="shared" ref="BC146:BC164" si="341">SUM(AQ146:BB146)</f>
        <v>0</v>
      </c>
      <c r="BD146" s="184">
        <f t="shared" ref="BD146:BO146" si="342">+BD124*(1+$C124)</f>
        <v>0</v>
      </c>
      <c r="BE146" s="184">
        <f t="shared" si="342"/>
        <v>0</v>
      </c>
      <c r="BF146" s="184">
        <f t="shared" si="342"/>
        <v>0</v>
      </c>
      <c r="BG146" s="184">
        <f t="shared" si="342"/>
        <v>0</v>
      </c>
      <c r="BH146" s="184">
        <f t="shared" si="342"/>
        <v>0</v>
      </c>
      <c r="BI146" s="184">
        <f t="shared" si="342"/>
        <v>0</v>
      </c>
      <c r="BJ146" s="184">
        <f t="shared" si="342"/>
        <v>0</v>
      </c>
      <c r="BK146" s="184">
        <f t="shared" si="342"/>
        <v>0</v>
      </c>
      <c r="BL146" s="184">
        <f t="shared" si="342"/>
        <v>0</v>
      </c>
      <c r="BM146" s="184">
        <f t="shared" si="342"/>
        <v>0</v>
      </c>
      <c r="BN146" s="184">
        <f t="shared" si="342"/>
        <v>0</v>
      </c>
      <c r="BO146" s="184">
        <f t="shared" si="342"/>
        <v>0</v>
      </c>
      <c r="BP146" s="193">
        <f t="shared" ref="BP146:BP164" si="343">SUM(BD146:BO146)</f>
        <v>0</v>
      </c>
    </row>
    <row r="147" spans="2:68" s="127" customFormat="1" ht="15" hidden="1" customHeight="1" outlineLevel="1" x14ac:dyDescent="0.25">
      <c r="B147" s="127" t="str">
        <f>Basisgegevens!$A$109</f>
        <v>612 - Leveringen - Telefoon, GSM, Internet</v>
      </c>
      <c r="C147" s="16"/>
      <c r="D147" s="184">
        <f t="shared" si="329"/>
        <v>0</v>
      </c>
      <c r="E147" s="184">
        <f t="shared" si="329"/>
        <v>0</v>
      </c>
      <c r="F147" s="184">
        <f t="shared" si="329"/>
        <v>0</v>
      </c>
      <c r="G147" s="184">
        <f t="shared" si="329"/>
        <v>0</v>
      </c>
      <c r="H147" s="184">
        <f t="shared" si="330"/>
        <v>0</v>
      </c>
      <c r="I147" s="184">
        <f t="shared" si="330"/>
        <v>0</v>
      </c>
      <c r="J147" s="184">
        <f t="shared" si="330"/>
        <v>0</v>
      </c>
      <c r="K147" s="184">
        <f t="shared" si="330"/>
        <v>0</v>
      </c>
      <c r="L147" s="184">
        <f t="shared" si="330"/>
        <v>0</v>
      </c>
      <c r="M147" s="184">
        <f t="shared" si="330"/>
        <v>0</v>
      </c>
      <c r="N147" s="184">
        <f t="shared" si="330"/>
        <v>0</v>
      </c>
      <c r="O147" s="184">
        <f t="shared" si="330"/>
        <v>0</v>
      </c>
      <c r="P147" s="193">
        <f t="shared" si="335"/>
        <v>0</v>
      </c>
      <c r="Q147" s="184">
        <f t="shared" ref="Q147:AB147" si="344">+Q125*(1+$C125)</f>
        <v>0</v>
      </c>
      <c r="R147" s="184">
        <f t="shared" si="344"/>
        <v>0</v>
      </c>
      <c r="S147" s="184">
        <f t="shared" si="344"/>
        <v>0</v>
      </c>
      <c r="T147" s="184">
        <f t="shared" si="344"/>
        <v>0</v>
      </c>
      <c r="U147" s="184">
        <f t="shared" si="344"/>
        <v>0</v>
      </c>
      <c r="V147" s="184">
        <f t="shared" si="344"/>
        <v>0</v>
      </c>
      <c r="W147" s="184">
        <f t="shared" si="344"/>
        <v>0</v>
      </c>
      <c r="X147" s="184">
        <f t="shared" si="344"/>
        <v>0</v>
      </c>
      <c r="Y147" s="184">
        <f t="shared" si="344"/>
        <v>0</v>
      </c>
      <c r="Z147" s="184">
        <f t="shared" si="344"/>
        <v>0</v>
      </c>
      <c r="AA147" s="184">
        <f t="shared" si="344"/>
        <v>0</v>
      </c>
      <c r="AB147" s="184">
        <f t="shared" si="344"/>
        <v>0</v>
      </c>
      <c r="AC147" s="193">
        <f t="shared" si="337"/>
        <v>0</v>
      </c>
      <c r="AD147" s="184">
        <f t="shared" ref="AD147:AO147" si="345">+AD125*(1+$C125)</f>
        <v>0</v>
      </c>
      <c r="AE147" s="184">
        <f t="shared" si="345"/>
        <v>0</v>
      </c>
      <c r="AF147" s="184">
        <f t="shared" si="345"/>
        <v>0</v>
      </c>
      <c r="AG147" s="184">
        <f t="shared" si="345"/>
        <v>0</v>
      </c>
      <c r="AH147" s="184">
        <f t="shared" si="345"/>
        <v>0</v>
      </c>
      <c r="AI147" s="184">
        <f t="shared" si="345"/>
        <v>0</v>
      </c>
      <c r="AJ147" s="184">
        <f t="shared" si="345"/>
        <v>0</v>
      </c>
      <c r="AK147" s="184">
        <f t="shared" si="345"/>
        <v>0</v>
      </c>
      <c r="AL147" s="184">
        <f t="shared" si="345"/>
        <v>0</v>
      </c>
      <c r="AM147" s="184">
        <f t="shared" si="345"/>
        <v>0</v>
      </c>
      <c r="AN147" s="184">
        <f t="shared" si="345"/>
        <v>0</v>
      </c>
      <c r="AO147" s="184">
        <f t="shared" si="345"/>
        <v>0</v>
      </c>
      <c r="AP147" s="193">
        <f t="shared" si="339"/>
        <v>0</v>
      </c>
      <c r="AQ147" s="184">
        <f t="shared" ref="AQ147:BB147" si="346">+AQ125*(1+$C125)</f>
        <v>0</v>
      </c>
      <c r="AR147" s="184">
        <f t="shared" si="346"/>
        <v>0</v>
      </c>
      <c r="AS147" s="184">
        <f t="shared" si="346"/>
        <v>0</v>
      </c>
      <c r="AT147" s="184">
        <f t="shared" si="346"/>
        <v>0</v>
      </c>
      <c r="AU147" s="184">
        <f t="shared" si="346"/>
        <v>0</v>
      </c>
      <c r="AV147" s="184">
        <f t="shared" si="346"/>
        <v>0</v>
      </c>
      <c r="AW147" s="184">
        <f t="shared" si="346"/>
        <v>0</v>
      </c>
      <c r="AX147" s="184">
        <f t="shared" si="346"/>
        <v>0</v>
      </c>
      <c r="AY147" s="184">
        <f t="shared" si="346"/>
        <v>0</v>
      </c>
      <c r="AZ147" s="184">
        <f t="shared" si="346"/>
        <v>0</v>
      </c>
      <c r="BA147" s="184">
        <f t="shared" si="346"/>
        <v>0</v>
      </c>
      <c r="BB147" s="184">
        <f t="shared" si="346"/>
        <v>0</v>
      </c>
      <c r="BC147" s="193">
        <f t="shared" si="341"/>
        <v>0</v>
      </c>
      <c r="BD147" s="184">
        <f t="shared" ref="BD147:BO147" si="347">+BD125*(1+$C125)</f>
        <v>0</v>
      </c>
      <c r="BE147" s="184">
        <f t="shared" si="347"/>
        <v>0</v>
      </c>
      <c r="BF147" s="184">
        <f t="shared" si="347"/>
        <v>0</v>
      </c>
      <c r="BG147" s="184">
        <f t="shared" si="347"/>
        <v>0</v>
      </c>
      <c r="BH147" s="184">
        <f t="shared" si="347"/>
        <v>0</v>
      </c>
      <c r="BI147" s="184">
        <f t="shared" si="347"/>
        <v>0</v>
      </c>
      <c r="BJ147" s="184">
        <f t="shared" si="347"/>
        <v>0</v>
      </c>
      <c r="BK147" s="184">
        <f t="shared" si="347"/>
        <v>0</v>
      </c>
      <c r="BL147" s="184">
        <f t="shared" si="347"/>
        <v>0</v>
      </c>
      <c r="BM147" s="184">
        <f t="shared" si="347"/>
        <v>0</v>
      </c>
      <c r="BN147" s="184">
        <f t="shared" si="347"/>
        <v>0</v>
      </c>
      <c r="BO147" s="184">
        <f t="shared" si="347"/>
        <v>0</v>
      </c>
      <c r="BP147" s="193">
        <f t="shared" si="343"/>
        <v>0</v>
      </c>
    </row>
    <row r="148" spans="2:68" s="127" customFormat="1" ht="15" hidden="1" customHeight="1" outlineLevel="1" x14ac:dyDescent="0.25">
      <c r="B148" s="127" t="str">
        <f>Basisgegevens!$A$110</f>
        <v>612 - Leveringen - Andere</v>
      </c>
      <c r="C148" s="16"/>
      <c r="D148" s="184">
        <f t="shared" si="329"/>
        <v>0</v>
      </c>
      <c r="E148" s="184">
        <f t="shared" si="329"/>
        <v>0</v>
      </c>
      <c r="F148" s="184">
        <f t="shared" si="329"/>
        <v>0</v>
      </c>
      <c r="G148" s="184">
        <f t="shared" si="329"/>
        <v>0</v>
      </c>
      <c r="H148" s="184">
        <f t="shared" si="330"/>
        <v>0</v>
      </c>
      <c r="I148" s="184">
        <f t="shared" si="330"/>
        <v>0</v>
      </c>
      <c r="J148" s="184">
        <f t="shared" si="330"/>
        <v>0</v>
      </c>
      <c r="K148" s="184">
        <f t="shared" si="330"/>
        <v>0</v>
      </c>
      <c r="L148" s="184">
        <f t="shared" si="330"/>
        <v>0</v>
      </c>
      <c r="M148" s="184">
        <f t="shared" si="330"/>
        <v>0</v>
      </c>
      <c r="N148" s="184">
        <f t="shared" si="330"/>
        <v>0</v>
      </c>
      <c r="O148" s="184">
        <f t="shared" si="330"/>
        <v>0</v>
      </c>
      <c r="P148" s="193">
        <f t="shared" si="335"/>
        <v>0</v>
      </c>
      <c r="Q148" s="184">
        <f t="shared" ref="Q148:AB148" si="348">+Q126*(1+$C126)</f>
        <v>0</v>
      </c>
      <c r="R148" s="184">
        <f t="shared" si="348"/>
        <v>0</v>
      </c>
      <c r="S148" s="184">
        <f t="shared" si="348"/>
        <v>0</v>
      </c>
      <c r="T148" s="184">
        <f t="shared" si="348"/>
        <v>0</v>
      </c>
      <c r="U148" s="184">
        <f t="shared" si="348"/>
        <v>0</v>
      </c>
      <c r="V148" s="184">
        <f t="shared" si="348"/>
        <v>0</v>
      </c>
      <c r="W148" s="184">
        <f t="shared" si="348"/>
        <v>0</v>
      </c>
      <c r="X148" s="184">
        <f t="shared" si="348"/>
        <v>0</v>
      </c>
      <c r="Y148" s="184">
        <f t="shared" si="348"/>
        <v>0</v>
      </c>
      <c r="Z148" s="184">
        <f t="shared" si="348"/>
        <v>0</v>
      </c>
      <c r="AA148" s="184">
        <f t="shared" si="348"/>
        <v>0</v>
      </c>
      <c r="AB148" s="184">
        <f t="shared" si="348"/>
        <v>0</v>
      </c>
      <c r="AC148" s="193">
        <f t="shared" si="337"/>
        <v>0</v>
      </c>
      <c r="AD148" s="184">
        <f t="shared" ref="AD148:AO148" si="349">+AD126*(1+$C126)</f>
        <v>0</v>
      </c>
      <c r="AE148" s="184">
        <f t="shared" si="349"/>
        <v>0</v>
      </c>
      <c r="AF148" s="184">
        <f t="shared" si="349"/>
        <v>0</v>
      </c>
      <c r="AG148" s="184">
        <f t="shared" si="349"/>
        <v>0</v>
      </c>
      <c r="AH148" s="184">
        <f t="shared" si="349"/>
        <v>0</v>
      </c>
      <c r="AI148" s="184">
        <f t="shared" si="349"/>
        <v>0</v>
      </c>
      <c r="AJ148" s="184">
        <f t="shared" si="349"/>
        <v>0</v>
      </c>
      <c r="AK148" s="184">
        <f t="shared" si="349"/>
        <v>0</v>
      </c>
      <c r="AL148" s="184">
        <f t="shared" si="349"/>
        <v>0</v>
      </c>
      <c r="AM148" s="184">
        <f t="shared" si="349"/>
        <v>0</v>
      </c>
      <c r="AN148" s="184">
        <f t="shared" si="349"/>
        <v>0</v>
      </c>
      <c r="AO148" s="184">
        <f t="shared" si="349"/>
        <v>0</v>
      </c>
      <c r="AP148" s="193">
        <f t="shared" si="339"/>
        <v>0</v>
      </c>
      <c r="AQ148" s="184">
        <f t="shared" ref="AQ148:BB148" si="350">+AQ126*(1+$C126)</f>
        <v>0</v>
      </c>
      <c r="AR148" s="184">
        <f t="shared" si="350"/>
        <v>0</v>
      </c>
      <c r="AS148" s="184">
        <f t="shared" si="350"/>
        <v>0</v>
      </c>
      <c r="AT148" s="184">
        <f t="shared" si="350"/>
        <v>0</v>
      </c>
      <c r="AU148" s="184">
        <f t="shared" si="350"/>
        <v>0</v>
      </c>
      <c r="AV148" s="184">
        <f t="shared" si="350"/>
        <v>0</v>
      </c>
      <c r="AW148" s="184">
        <f t="shared" si="350"/>
        <v>0</v>
      </c>
      <c r="AX148" s="184">
        <f t="shared" si="350"/>
        <v>0</v>
      </c>
      <c r="AY148" s="184">
        <f t="shared" si="350"/>
        <v>0</v>
      </c>
      <c r="AZ148" s="184">
        <f t="shared" si="350"/>
        <v>0</v>
      </c>
      <c r="BA148" s="184">
        <f t="shared" si="350"/>
        <v>0</v>
      </c>
      <c r="BB148" s="184">
        <f t="shared" si="350"/>
        <v>0</v>
      </c>
      <c r="BC148" s="193">
        <f t="shared" si="341"/>
        <v>0</v>
      </c>
      <c r="BD148" s="184">
        <f t="shared" ref="BD148:BO148" si="351">+BD126*(1+$C126)</f>
        <v>0</v>
      </c>
      <c r="BE148" s="184">
        <f t="shared" si="351"/>
        <v>0</v>
      </c>
      <c r="BF148" s="184">
        <f t="shared" si="351"/>
        <v>0</v>
      </c>
      <c r="BG148" s="184">
        <f t="shared" si="351"/>
        <v>0</v>
      </c>
      <c r="BH148" s="184">
        <f t="shared" si="351"/>
        <v>0</v>
      </c>
      <c r="BI148" s="184">
        <f t="shared" si="351"/>
        <v>0</v>
      </c>
      <c r="BJ148" s="184">
        <f t="shared" si="351"/>
        <v>0</v>
      </c>
      <c r="BK148" s="184">
        <f t="shared" si="351"/>
        <v>0</v>
      </c>
      <c r="BL148" s="184">
        <f t="shared" si="351"/>
        <v>0</v>
      </c>
      <c r="BM148" s="184">
        <f t="shared" si="351"/>
        <v>0</v>
      </c>
      <c r="BN148" s="184">
        <f t="shared" si="351"/>
        <v>0</v>
      </c>
      <c r="BO148" s="184">
        <f t="shared" si="351"/>
        <v>0</v>
      </c>
      <c r="BP148" s="193">
        <f t="shared" si="343"/>
        <v>0</v>
      </c>
    </row>
    <row r="149" spans="2:68" s="127" customFormat="1" ht="15" hidden="1" customHeight="1" outlineLevel="1" x14ac:dyDescent="0.25">
      <c r="B149" s="127" t="str">
        <f>Basisgegevens!$A$111</f>
        <v>613 - Erelonen en dienstverlening - Boekhouders &amp; fiscalisten</v>
      </c>
      <c r="C149" s="16"/>
      <c r="D149" s="184">
        <f t="shared" si="329"/>
        <v>0</v>
      </c>
      <c r="E149" s="184">
        <f t="shared" si="329"/>
        <v>0</v>
      </c>
      <c r="F149" s="184">
        <f t="shared" si="329"/>
        <v>0</v>
      </c>
      <c r="G149" s="184">
        <f t="shared" si="329"/>
        <v>0</v>
      </c>
      <c r="H149" s="184">
        <f t="shared" si="330"/>
        <v>0</v>
      </c>
      <c r="I149" s="184">
        <f t="shared" si="330"/>
        <v>0</v>
      </c>
      <c r="J149" s="184">
        <f t="shared" si="330"/>
        <v>0</v>
      </c>
      <c r="K149" s="184">
        <f t="shared" si="330"/>
        <v>0</v>
      </c>
      <c r="L149" s="184">
        <f t="shared" si="330"/>
        <v>0</v>
      </c>
      <c r="M149" s="184">
        <f t="shared" si="330"/>
        <v>0</v>
      </c>
      <c r="N149" s="184">
        <f t="shared" si="330"/>
        <v>0</v>
      </c>
      <c r="O149" s="184">
        <f t="shared" si="330"/>
        <v>0</v>
      </c>
      <c r="P149" s="193">
        <f t="shared" si="335"/>
        <v>0</v>
      </c>
      <c r="Q149" s="184">
        <f t="shared" ref="Q149:AB149" si="352">+Q127*(1+$C127)</f>
        <v>0</v>
      </c>
      <c r="R149" s="184">
        <f t="shared" si="352"/>
        <v>0</v>
      </c>
      <c r="S149" s="184">
        <f t="shared" si="352"/>
        <v>0</v>
      </c>
      <c r="T149" s="184">
        <f t="shared" si="352"/>
        <v>0</v>
      </c>
      <c r="U149" s="184">
        <f t="shared" si="352"/>
        <v>0</v>
      </c>
      <c r="V149" s="184">
        <f t="shared" si="352"/>
        <v>0</v>
      </c>
      <c r="W149" s="184">
        <f t="shared" si="352"/>
        <v>0</v>
      </c>
      <c r="X149" s="184">
        <f t="shared" si="352"/>
        <v>0</v>
      </c>
      <c r="Y149" s="184">
        <f t="shared" si="352"/>
        <v>0</v>
      </c>
      <c r="Z149" s="184">
        <f t="shared" si="352"/>
        <v>0</v>
      </c>
      <c r="AA149" s="184">
        <f t="shared" si="352"/>
        <v>0</v>
      </c>
      <c r="AB149" s="184">
        <f t="shared" si="352"/>
        <v>0</v>
      </c>
      <c r="AC149" s="193">
        <f t="shared" si="337"/>
        <v>0</v>
      </c>
      <c r="AD149" s="184">
        <f t="shared" ref="AD149:AO149" si="353">+AD127*(1+$C127)</f>
        <v>0</v>
      </c>
      <c r="AE149" s="184">
        <f t="shared" si="353"/>
        <v>0</v>
      </c>
      <c r="AF149" s="184">
        <f t="shared" si="353"/>
        <v>0</v>
      </c>
      <c r="AG149" s="184">
        <f t="shared" si="353"/>
        <v>0</v>
      </c>
      <c r="AH149" s="184">
        <f t="shared" si="353"/>
        <v>0</v>
      </c>
      <c r="AI149" s="184">
        <f t="shared" si="353"/>
        <v>0</v>
      </c>
      <c r="AJ149" s="184">
        <f t="shared" si="353"/>
        <v>0</v>
      </c>
      <c r="AK149" s="184">
        <f t="shared" si="353"/>
        <v>0</v>
      </c>
      <c r="AL149" s="184">
        <f t="shared" si="353"/>
        <v>0</v>
      </c>
      <c r="AM149" s="184">
        <f t="shared" si="353"/>
        <v>0</v>
      </c>
      <c r="AN149" s="184">
        <f t="shared" si="353"/>
        <v>0</v>
      </c>
      <c r="AO149" s="184">
        <f t="shared" si="353"/>
        <v>0</v>
      </c>
      <c r="AP149" s="193">
        <f t="shared" si="339"/>
        <v>0</v>
      </c>
      <c r="AQ149" s="184">
        <f t="shared" ref="AQ149:BB149" si="354">+AQ127*(1+$C127)</f>
        <v>0</v>
      </c>
      <c r="AR149" s="184">
        <f t="shared" si="354"/>
        <v>0</v>
      </c>
      <c r="AS149" s="184">
        <f t="shared" si="354"/>
        <v>0</v>
      </c>
      <c r="AT149" s="184">
        <f t="shared" si="354"/>
        <v>0</v>
      </c>
      <c r="AU149" s="184">
        <f t="shared" si="354"/>
        <v>0</v>
      </c>
      <c r="AV149" s="184">
        <f t="shared" si="354"/>
        <v>0</v>
      </c>
      <c r="AW149" s="184">
        <f t="shared" si="354"/>
        <v>0</v>
      </c>
      <c r="AX149" s="184">
        <f t="shared" si="354"/>
        <v>0</v>
      </c>
      <c r="AY149" s="184">
        <f t="shared" si="354"/>
        <v>0</v>
      </c>
      <c r="AZ149" s="184">
        <f t="shared" si="354"/>
        <v>0</v>
      </c>
      <c r="BA149" s="184">
        <f t="shared" si="354"/>
        <v>0</v>
      </c>
      <c r="BB149" s="184">
        <f t="shared" si="354"/>
        <v>0</v>
      </c>
      <c r="BC149" s="193">
        <f t="shared" si="341"/>
        <v>0</v>
      </c>
      <c r="BD149" s="184">
        <f t="shared" ref="BD149:BO149" si="355">+BD127*(1+$C127)</f>
        <v>0</v>
      </c>
      <c r="BE149" s="184">
        <f t="shared" si="355"/>
        <v>0</v>
      </c>
      <c r="BF149" s="184">
        <f t="shared" si="355"/>
        <v>0</v>
      </c>
      <c r="BG149" s="184">
        <f t="shared" si="355"/>
        <v>0</v>
      </c>
      <c r="BH149" s="184">
        <f t="shared" si="355"/>
        <v>0</v>
      </c>
      <c r="BI149" s="184">
        <f t="shared" si="355"/>
        <v>0</v>
      </c>
      <c r="BJ149" s="184">
        <f t="shared" si="355"/>
        <v>0</v>
      </c>
      <c r="BK149" s="184">
        <f t="shared" si="355"/>
        <v>0</v>
      </c>
      <c r="BL149" s="184">
        <f t="shared" si="355"/>
        <v>0</v>
      </c>
      <c r="BM149" s="184">
        <f t="shared" si="355"/>
        <v>0</v>
      </c>
      <c r="BN149" s="184">
        <f t="shared" si="355"/>
        <v>0</v>
      </c>
      <c r="BO149" s="184">
        <f t="shared" si="355"/>
        <v>0</v>
      </c>
      <c r="BP149" s="193">
        <f t="shared" si="343"/>
        <v>0</v>
      </c>
    </row>
    <row r="150" spans="2:68" s="127" customFormat="1" ht="15" hidden="1" customHeight="1" outlineLevel="1" x14ac:dyDescent="0.25">
      <c r="B150" s="127" t="str">
        <f>Basisgegevens!$A$112</f>
        <v>613 - Erelonen en dienstverlening - Sociaal secretariaat</v>
      </c>
      <c r="C150" s="16"/>
      <c r="D150" s="184">
        <f t="shared" si="329"/>
        <v>0</v>
      </c>
      <c r="E150" s="184">
        <f t="shared" si="329"/>
        <v>0</v>
      </c>
      <c r="F150" s="184">
        <f t="shared" si="329"/>
        <v>0</v>
      </c>
      <c r="G150" s="184">
        <f t="shared" si="329"/>
        <v>0</v>
      </c>
      <c r="H150" s="184">
        <f t="shared" si="330"/>
        <v>0</v>
      </c>
      <c r="I150" s="184">
        <f t="shared" si="330"/>
        <v>0</v>
      </c>
      <c r="J150" s="184">
        <f t="shared" si="330"/>
        <v>0</v>
      </c>
      <c r="K150" s="184">
        <f t="shared" si="330"/>
        <v>0</v>
      </c>
      <c r="L150" s="184">
        <f t="shared" si="330"/>
        <v>0</v>
      </c>
      <c r="M150" s="184">
        <f t="shared" si="330"/>
        <v>0</v>
      </c>
      <c r="N150" s="184">
        <f t="shared" si="330"/>
        <v>0</v>
      </c>
      <c r="O150" s="184">
        <f t="shared" si="330"/>
        <v>0</v>
      </c>
      <c r="P150" s="193">
        <f t="shared" si="335"/>
        <v>0</v>
      </c>
      <c r="Q150" s="184">
        <f t="shared" ref="Q150:AB150" si="356">+Q128*(1+$C128)</f>
        <v>0</v>
      </c>
      <c r="R150" s="184">
        <f t="shared" si="356"/>
        <v>0</v>
      </c>
      <c r="S150" s="184">
        <f t="shared" si="356"/>
        <v>0</v>
      </c>
      <c r="T150" s="184">
        <f t="shared" si="356"/>
        <v>0</v>
      </c>
      <c r="U150" s="184">
        <f t="shared" si="356"/>
        <v>0</v>
      </c>
      <c r="V150" s="184">
        <f t="shared" si="356"/>
        <v>0</v>
      </c>
      <c r="W150" s="184">
        <f t="shared" si="356"/>
        <v>0</v>
      </c>
      <c r="X150" s="184">
        <f t="shared" si="356"/>
        <v>0</v>
      </c>
      <c r="Y150" s="184">
        <f t="shared" si="356"/>
        <v>0</v>
      </c>
      <c r="Z150" s="184">
        <f t="shared" si="356"/>
        <v>0</v>
      </c>
      <c r="AA150" s="184">
        <f t="shared" si="356"/>
        <v>0</v>
      </c>
      <c r="AB150" s="184">
        <f t="shared" si="356"/>
        <v>0</v>
      </c>
      <c r="AC150" s="193">
        <f t="shared" si="337"/>
        <v>0</v>
      </c>
      <c r="AD150" s="184">
        <f t="shared" ref="AD150:AO150" si="357">+AD128*(1+$C128)</f>
        <v>0</v>
      </c>
      <c r="AE150" s="184">
        <f t="shared" si="357"/>
        <v>0</v>
      </c>
      <c r="AF150" s="184">
        <f t="shared" si="357"/>
        <v>0</v>
      </c>
      <c r="AG150" s="184">
        <f t="shared" si="357"/>
        <v>0</v>
      </c>
      <c r="AH150" s="184">
        <f t="shared" si="357"/>
        <v>0</v>
      </c>
      <c r="AI150" s="184">
        <f t="shared" si="357"/>
        <v>0</v>
      </c>
      <c r="AJ150" s="184">
        <f t="shared" si="357"/>
        <v>0</v>
      </c>
      <c r="AK150" s="184">
        <f t="shared" si="357"/>
        <v>0</v>
      </c>
      <c r="AL150" s="184">
        <f t="shared" si="357"/>
        <v>0</v>
      </c>
      <c r="AM150" s="184">
        <f t="shared" si="357"/>
        <v>0</v>
      </c>
      <c r="AN150" s="184">
        <f t="shared" si="357"/>
        <v>0</v>
      </c>
      <c r="AO150" s="184">
        <f t="shared" si="357"/>
        <v>0</v>
      </c>
      <c r="AP150" s="193">
        <f t="shared" si="339"/>
        <v>0</v>
      </c>
      <c r="AQ150" s="184">
        <f t="shared" ref="AQ150:BB150" si="358">+AQ128*(1+$C128)</f>
        <v>0</v>
      </c>
      <c r="AR150" s="184">
        <f t="shared" si="358"/>
        <v>0</v>
      </c>
      <c r="AS150" s="184">
        <f t="shared" si="358"/>
        <v>0</v>
      </c>
      <c r="AT150" s="184">
        <f t="shared" si="358"/>
        <v>0</v>
      </c>
      <c r="AU150" s="184">
        <f t="shared" si="358"/>
        <v>0</v>
      </c>
      <c r="AV150" s="184">
        <f t="shared" si="358"/>
        <v>0</v>
      </c>
      <c r="AW150" s="184">
        <f t="shared" si="358"/>
        <v>0</v>
      </c>
      <c r="AX150" s="184">
        <f t="shared" si="358"/>
        <v>0</v>
      </c>
      <c r="AY150" s="184">
        <f t="shared" si="358"/>
        <v>0</v>
      </c>
      <c r="AZ150" s="184">
        <f t="shared" si="358"/>
        <v>0</v>
      </c>
      <c r="BA150" s="184">
        <f t="shared" si="358"/>
        <v>0</v>
      </c>
      <c r="BB150" s="184">
        <f t="shared" si="358"/>
        <v>0</v>
      </c>
      <c r="BC150" s="193">
        <f t="shared" si="341"/>
        <v>0</v>
      </c>
      <c r="BD150" s="184">
        <f t="shared" ref="BD150:BO150" si="359">+BD128*(1+$C128)</f>
        <v>0</v>
      </c>
      <c r="BE150" s="184">
        <f t="shared" si="359"/>
        <v>0</v>
      </c>
      <c r="BF150" s="184">
        <f t="shared" si="359"/>
        <v>0</v>
      </c>
      <c r="BG150" s="184">
        <f t="shared" si="359"/>
        <v>0</v>
      </c>
      <c r="BH150" s="184">
        <f t="shared" si="359"/>
        <v>0</v>
      </c>
      <c r="BI150" s="184">
        <f t="shared" si="359"/>
        <v>0</v>
      </c>
      <c r="BJ150" s="184">
        <f t="shared" si="359"/>
        <v>0</v>
      </c>
      <c r="BK150" s="184">
        <f t="shared" si="359"/>
        <v>0</v>
      </c>
      <c r="BL150" s="184">
        <f t="shared" si="359"/>
        <v>0</v>
      </c>
      <c r="BM150" s="184">
        <f t="shared" si="359"/>
        <v>0</v>
      </c>
      <c r="BN150" s="184">
        <f t="shared" si="359"/>
        <v>0</v>
      </c>
      <c r="BO150" s="184">
        <f t="shared" si="359"/>
        <v>0</v>
      </c>
      <c r="BP150" s="193">
        <f t="shared" si="343"/>
        <v>0</v>
      </c>
    </row>
    <row r="151" spans="2:68" s="127" customFormat="1" ht="15" hidden="1" customHeight="1" outlineLevel="1" x14ac:dyDescent="0.25">
      <c r="B151" s="127" t="str">
        <f>Basisgegevens!$A$113</f>
        <v>613 - Erelonen en dienstverlening - Advocaten</v>
      </c>
      <c r="C151" s="16"/>
      <c r="D151" s="184">
        <f t="shared" si="329"/>
        <v>0</v>
      </c>
      <c r="E151" s="184">
        <f t="shared" si="329"/>
        <v>0</v>
      </c>
      <c r="F151" s="184">
        <f t="shared" si="329"/>
        <v>0</v>
      </c>
      <c r="G151" s="184">
        <f t="shared" si="329"/>
        <v>0</v>
      </c>
      <c r="H151" s="184">
        <f t="shared" si="330"/>
        <v>0</v>
      </c>
      <c r="I151" s="184">
        <f t="shared" si="330"/>
        <v>0</v>
      </c>
      <c r="J151" s="184">
        <f t="shared" si="330"/>
        <v>0</v>
      </c>
      <c r="K151" s="184">
        <f t="shared" si="330"/>
        <v>0</v>
      </c>
      <c r="L151" s="184">
        <f t="shared" si="330"/>
        <v>0</v>
      </c>
      <c r="M151" s="184">
        <f t="shared" si="330"/>
        <v>0</v>
      </c>
      <c r="N151" s="184">
        <f t="shared" si="330"/>
        <v>0</v>
      </c>
      <c r="O151" s="184">
        <f t="shared" si="330"/>
        <v>0</v>
      </c>
      <c r="P151" s="193">
        <f t="shared" si="335"/>
        <v>0</v>
      </c>
      <c r="Q151" s="184">
        <f t="shared" ref="Q151:AB151" si="360">+Q129*(1+$C129)</f>
        <v>0</v>
      </c>
      <c r="R151" s="184">
        <f t="shared" si="360"/>
        <v>0</v>
      </c>
      <c r="S151" s="184">
        <f t="shared" si="360"/>
        <v>0</v>
      </c>
      <c r="T151" s="184">
        <f t="shared" si="360"/>
        <v>0</v>
      </c>
      <c r="U151" s="184">
        <f t="shared" si="360"/>
        <v>0</v>
      </c>
      <c r="V151" s="184">
        <f t="shared" si="360"/>
        <v>0</v>
      </c>
      <c r="W151" s="184">
        <f t="shared" si="360"/>
        <v>0</v>
      </c>
      <c r="X151" s="184">
        <f t="shared" si="360"/>
        <v>0</v>
      </c>
      <c r="Y151" s="184">
        <f t="shared" si="360"/>
        <v>0</v>
      </c>
      <c r="Z151" s="184">
        <f t="shared" si="360"/>
        <v>0</v>
      </c>
      <c r="AA151" s="184">
        <f t="shared" si="360"/>
        <v>0</v>
      </c>
      <c r="AB151" s="184">
        <f t="shared" si="360"/>
        <v>0</v>
      </c>
      <c r="AC151" s="193">
        <f t="shared" si="337"/>
        <v>0</v>
      </c>
      <c r="AD151" s="184">
        <f t="shared" ref="AD151:AO151" si="361">+AD129*(1+$C129)</f>
        <v>0</v>
      </c>
      <c r="AE151" s="184">
        <f t="shared" si="361"/>
        <v>0</v>
      </c>
      <c r="AF151" s="184">
        <f t="shared" si="361"/>
        <v>0</v>
      </c>
      <c r="AG151" s="184">
        <f t="shared" si="361"/>
        <v>0</v>
      </c>
      <c r="AH151" s="184">
        <f t="shared" si="361"/>
        <v>0</v>
      </c>
      <c r="AI151" s="184">
        <f t="shared" si="361"/>
        <v>0</v>
      </c>
      <c r="AJ151" s="184">
        <f t="shared" si="361"/>
        <v>0</v>
      </c>
      <c r="AK151" s="184">
        <f t="shared" si="361"/>
        <v>0</v>
      </c>
      <c r="AL151" s="184">
        <f t="shared" si="361"/>
        <v>0</v>
      </c>
      <c r="AM151" s="184">
        <f t="shared" si="361"/>
        <v>0</v>
      </c>
      <c r="AN151" s="184">
        <f t="shared" si="361"/>
        <v>0</v>
      </c>
      <c r="AO151" s="184">
        <f t="shared" si="361"/>
        <v>0</v>
      </c>
      <c r="AP151" s="193">
        <f t="shared" si="339"/>
        <v>0</v>
      </c>
      <c r="AQ151" s="184">
        <f t="shared" ref="AQ151:BB151" si="362">+AQ129*(1+$C129)</f>
        <v>0</v>
      </c>
      <c r="AR151" s="184">
        <f t="shared" si="362"/>
        <v>0</v>
      </c>
      <c r="AS151" s="184">
        <f t="shared" si="362"/>
        <v>0</v>
      </c>
      <c r="AT151" s="184">
        <f t="shared" si="362"/>
        <v>0</v>
      </c>
      <c r="AU151" s="184">
        <f t="shared" si="362"/>
        <v>0</v>
      </c>
      <c r="AV151" s="184">
        <f t="shared" si="362"/>
        <v>0</v>
      </c>
      <c r="AW151" s="184">
        <f t="shared" si="362"/>
        <v>0</v>
      </c>
      <c r="AX151" s="184">
        <f t="shared" si="362"/>
        <v>0</v>
      </c>
      <c r="AY151" s="184">
        <f t="shared" si="362"/>
        <v>0</v>
      </c>
      <c r="AZ151" s="184">
        <f t="shared" si="362"/>
        <v>0</v>
      </c>
      <c r="BA151" s="184">
        <f t="shared" si="362"/>
        <v>0</v>
      </c>
      <c r="BB151" s="184">
        <f t="shared" si="362"/>
        <v>0</v>
      </c>
      <c r="BC151" s="193">
        <f t="shared" si="341"/>
        <v>0</v>
      </c>
      <c r="BD151" s="184">
        <f t="shared" ref="BD151:BO151" si="363">+BD129*(1+$C129)</f>
        <v>0</v>
      </c>
      <c r="BE151" s="184">
        <f t="shared" si="363"/>
        <v>0</v>
      </c>
      <c r="BF151" s="184">
        <f t="shared" si="363"/>
        <v>0</v>
      </c>
      <c r="BG151" s="184">
        <f t="shared" si="363"/>
        <v>0</v>
      </c>
      <c r="BH151" s="184">
        <f t="shared" si="363"/>
        <v>0</v>
      </c>
      <c r="BI151" s="184">
        <f t="shared" si="363"/>
        <v>0</v>
      </c>
      <c r="BJ151" s="184">
        <f t="shared" si="363"/>
        <v>0</v>
      </c>
      <c r="BK151" s="184">
        <f t="shared" si="363"/>
        <v>0</v>
      </c>
      <c r="BL151" s="184">
        <f t="shared" si="363"/>
        <v>0</v>
      </c>
      <c r="BM151" s="184">
        <f t="shared" si="363"/>
        <v>0</v>
      </c>
      <c r="BN151" s="184">
        <f t="shared" si="363"/>
        <v>0</v>
      </c>
      <c r="BO151" s="184">
        <f t="shared" si="363"/>
        <v>0</v>
      </c>
      <c r="BP151" s="193">
        <f t="shared" si="343"/>
        <v>0</v>
      </c>
    </row>
    <row r="152" spans="2:68" s="127" customFormat="1" ht="15" hidden="1" customHeight="1" outlineLevel="1" x14ac:dyDescent="0.25">
      <c r="B152" s="127" t="str">
        <f>Basisgegevens!$A$114</f>
        <v>613 - Erelonen en dienstverlening - Andere</v>
      </c>
      <c r="C152" s="16"/>
      <c r="D152" s="184">
        <f t="shared" si="329"/>
        <v>0</v>
      </c>
      <c r="E152" s="184">
        <f t="shared" si="329"/>
        <v>0</v>
      </c>
      <c r="F152" s="184">
        <f t="shared" si="329"/>
        <v>0</v>
      </c>
      <c r="G152" s="184">
        <f t="shared" si="329"/>
        <v>0</v>
      </c>
      <c r="H152" s="184">
        <f t="shared" si="330"/>
        <v>0</v>
      </c>
      <c r="I152" s="184">
        <f t="shared" si="330"/>
        <v>0</v>
      </c>
      <c r="J152" s="184">
        <f t="shared" si="330"/>
        <v>0</v>
      </c>
      <c r="K152" s="184">
        <f t="shared" si="330"/>
        <v>0</v>
      </c>
      <c r="L152" s="184">
        <f t="shared" si="330"/>
        <v>0</v>
      </c>
      <c r="M152" s="184">
        <f t="shared" si="330"/>
        <v>0</v>
      </c>
      <c r="N152" s="184">
        <f t="shared" si="330"/>
        <v>0</v>
      </c>
      <c r="O152" s="184">
        <f t="shared" si="330"/>
        <v>0</v>
      </c>
      <c r="P152" s="193">
        <f t="shared" si="335"/>
        <v>0</v>
      </c>
      <c r="Q152" s="184">
        <f t="shared" ref="Q152:AB152" si="364">+Q130*(1+$C130)</f>
        <v>0</v>
      </c>
      <c r="R152" s="184">
        <f t="shared" si="364"/>
        <v>0</v>
      </c>
      <c r="S152" s="184">
        <f t="shared" si="364"/>
        <v>0</v>
      </c>
      <c r="T152" s="184">
        <f t="shared" si="364"/>
        <v>0</v>
      </c>
      <c r="U152" s="184">
        <f t="shared" si="364"/>
        <v>0</v>
      </c>
      <c r="V152" s="184">
        <f t="shared" si="364"/>
        <v>0</v>
      </c>
      <c r="W152" s="184">
        <f t="shared" si="364"/>
        <v>0</v>
      </c>
      <c r="X152" s="184">
        <f t="shared" si="364"/>
        <v>0</v>
      </c>
      <c r="Y152" s="184">
        <f t="shared" si="364"/>
        <v>0</v>
      </c>
      <c r="Z152" s="184">
        <f t="shared" si="364"/>
        <v>0</v>
      </c>
      <c r="AA152" s="184">
        <f t="shared" si="364"/>
        <v>0</v>
      </c>
      <c r="AB152" s="184">
        <f t="shared" si="364"/>
        <v>0</v>
      </c>
      <c r="AC152" s="193">
        <f t="shared" si="337"/>
        <v>0</v>
      </c>
      <c r="AD152" s="184">
        <f t="shared" ref="AD152:AO152" si="365">+AD130*(1+$C130)</f>
        <v>0</v>
      </c>
      <c r="AE152" s="184">
        <f t="shared" si="365"/>
        <v>0</v>
      </c>
      <c r="AF152" s="184">
        <f t="shared" si="365"/>
        <v>0</v>
      </c>
      <c r="AG152" s="184">
        <f t="shared" si="365"/>
        <v>0</v>
      </c>
      <c r="AH152" s="184">
        <f t="shared" si="365"/>
        <v>0</v>
      </c>
      <c r="AI152" s="184">
        <f t="shared" si="365"/>
        <v>0</v>
      </c>
      <c r="AJ152" s="184">
        <f t="shared" si="365"/>
        <v>0</v>
      </c>
      <c r="AK152" s="184">
        <f t="shared" si="365"/>
        <v>0</v>
      </c>
      <c r="AL152" s="184">
        <f t="shared" si="365"/>
        <v>0</v>
      </c>
      <c r="AM152" s="184">
        <f t="shared" si="365"/>
        <v>0</v>
      </c>
      <c r="AN152" s="184">
        <f t="shared" si="365"/>
        <v>0</v>
      </c>
      <c r="AO152" s="184">
        <f t="shared" si="365"/>
        <v>0</v>
      </c>
      <c r="AP152" s="193">
        <f t="shared" si="339"/>
        <v>0</v>
      </c>
      <c r="AQ152" s="184">
        <f t="shared" ref="AQ152:BB152" si="366">+AQ130*(1+$C130)</f>
        <v>0</v>
      </c>
      <c r="AR152" s="184">
        <f t="shared" si="366"/>
        <v>0</v>
      </c>
      <c r="AS152" s="184">
        <f t="shared" si="366"/>
        <v>0</v>
      </c>
      <c r="AT152" s="184">
        <f t="shared" si="366"/>
        <v>0</v>
      </c>
      <c r="AU152" s="184">
        <f t="shared" si="366"/>
        <v>0</v>
      </c>
      <c r="AV152" s="184">
        <f t="shared" si="366"/>
        <v>0</v>
      </c>
      <c r="AW152" s="184">
        <f t="shared" si="366"/>
        <v>0</v>
      </c>
      <c r="AX152" s="184">
        <f t="shared" si="366"/>
        <v>0</v>
      </c>
      <c r="AY152" s="184">
        <f t="shared" si="366"/>
        <v>0</v>
      </c>
      <c r="AZ152" s="184">
        <f t="shared" si="366"/>
        <v>0</v>
      </c>
      <c r="BA152" s="184">
        <f t="shared" si="366"/>
        <v>0</v>
      </c>
      <c r="BB152" s="184">
        <f t="shared" si="366"/>
        <v>0</v>
      </c>
      <c r="BC152" s="193">
        <f t="shared" si="341"/>
        <v>0</v>
      </c>
      <c r="BD152" s="184">
        <f t="shared" ref="BD152:BO152" si="367">+BD130*(1+$C130)</f>
        <v>0</v>
      </c>
      <c r="BE152" s="184">
        <f t="shared" si="367"/>
        <v>0</v>
      </c>
      <c r="BF152" s="184">
        <f t="shared" si="367"/>
        <v>0</v>
      </c>
      <c r="BG152" s="184">
        <f t="shared" si="367"/>
        <v>0</v>
      </c>
      <c r="BH152" s="184">
        <f t="shared" si="367"/>
        <v>0</v>
      </c>
      <c r="BI152" s="184">
        <f t="shared" si="367"/>
        <v>0</v>
      </c>
      <c r="BJ152" s="184">
        <f t="shared" si="367"/>
        <v>0</v>
      </c>
      <c r="BK152" s="184">
        <f t="shared" si="367"/>
        <v>0</v>
      </c>
      <c r="BL152" s="184">
        <f t="shared" si="367"/>
        <v>0</v>
      </c>
      <c r="BM152" s="184">
        <f t="shared" si="367"/>
        <v>0</v>
      </c>
      <c r="BN152" s="184">
        <f t="shared" si="367"/>
        <v>0</v>
      </c>
      <c r="BO152" s="184">
        <f t="shared" si="367"/>
        <v>0</v>
      </c>
      <c r="BP152" s="193">
        <f t="shared" si="343"/>
        <v>0</v>
      </c>
    </row>
    <row r="153" spans="2:68" s="127" customFormat="1" ht="15" hidden="1" customHeight="1" outlineLevel="1" x14ac:dyDescent="0.25">
      <c r="B153" s="127" t="str">
        <f>Basisgegevens!$A$115</f>
        <v>613 - Andere vergoedingen aan derden</v>
      </c>
      <c r="C153" s="16"/>
      <c r="D153" s="184">
        <f t="shared" si="329"/>
        <v>0</v>
      </c>
      <c r="E153" s="184">
        <f t="shared" si="329"/>
        <v>0</v>
      </c>
      <c r="F153" s="184">
        <f t="shared" si="329"/>
        <v>0</v>
      </c>
      <c r="G153" s="184">
        <f t="shared" si="329"/>
        <v>0</v>
      </c>
      <c r="H153" s="184">
        <f t="shared" si="330"/>
        <v>0</v>
      </c>
      <c r="I153" s="184">
        <f t="shared" si="330"/>
        <v>0</v>
      </c>
      <c r="J153" s="184">
        <f t="shared" si="330"/>
        <v>0</v>
      </c>
      <c r="K153" s="184">
        <f t="shared" si="330"/>
        <v>0</v>
      </c>
      <c r="L153" s="184">
        <f t="shared" si="330"/>
        <v>0</v>
      </c>
      <c r="M153" s="184">
        <f t="shared" si="330"/>
        <v>0</v>
      </c>
      <c r="N153" s="184">
        <f t="shared" si="330"/>
        <v>0</v>
      </c>
      <c r="O153" s="184">
        <f t="shared" si="330"/>
        <v>0</v>
      </c>
      <c r="P153" s="193">
        <f t="shared" si="335"/>
        <v>0</v>
      </c>
      <c r="Q153" s="184">
        <f t="shared" ref="Q153:AB153" si="368">+Q131*(1+$C131)</f>
        <v>0</v>
      </c>
      <c r="R153" s="184">
        <f t="shared" si="368"/>
        <v>0</v>
      </c>
      <c r="S153" s="184">
        <f t="shared" si="368"/>
        <v>0</v>
      </c>
      <c r="T153" s="184">
        <f t="shared" si="368"/>
        <v>0</v>
      </c>
      <c r="U153" s="184">
        <f t="shared" si="368"/>
        <v>0</v>
      </c>
      <c r="V153" s="184">
        <f t="shared" si="368"/>
        <v>0</v>
      </c>
      <c r="W153" s="184">
        <f t="shared" si="368"/>
        <v>0</v>
      </c>
      <c r="X153" s="184">
        <f t="shared" si="368"/>
        <v>0</v>
      </c>
      <c r="Y153" s="184">
        <f t="shared" si="368"/>
        <v>0</v>
      </c>
      <c r="Z153" s="184">
        <f t="shared" si="368"/>
        <v>0</v>
      </c>
      <c r="AA153" s="184">
        <f t="shared" si="368"/>
        <v>0</v>
      </c>
      <c r="AB153" s="184">
        <f t="shared" si="368"/>
        <v>0</v>
      </c>
      <c r="AC153" s="193">
        <f t="shared" si="337"/>
        <v>0</v>
      </c>
      <c r="AD153" s="184">
        <f t="shared" ref="AD153:AO153" si="369">+AD131*(1+$C131)</f>
        <v>0</v>
      </c>
      <c r="AE153" s="184">
        <f t="shared" si="369"/>
        <v>0</v>
      </c>
      <c r="AF153" s="184">
        <f t="shared" si="369"/>
        <v>0</v>
      </c>
      <c r="AG153" s="184">
        <f t="shared" si="369"/>
        <v>0</v>
      </c>
      <c r="AH153" s="184">
        <f t="shared" si="369"/>
        <v>0</v>
      </c>
      <c r="AI153" s="184">
        <f t="shared" si="369"/>
        <v>0</v>
      </c>
      <c r="AJ153" s="184">
        <f t="shared" si="369"/>
        <v>0</v>
      </c>
      <c r="AK153" s="184">
        <f t="shared" si="369"/>
        <v>0</v>
      </c>
      <c r="AL153" s="184">
        <f t="shared" si="369"/>
        <v>0</v>
      </c>
      <c r="AM153" s="184">
        <f t="shared" si="369"/>
        <v>0</v>
      </c>
      <c r="AN153" s="184">
        <f t="shared" si="369"/>
        <v>0</v>
      </c>
      <c r="AO153" s="184">
        <f t="shared" si="369"/>
        <v>0</v>
      </c>
      <c r="AP153" s="193">
        <f t="shared" si="339"/>
        <v>0</v>
      </c>
      <c r="AQ153" s="184">
        <f t="shared" ref="AQ153:BB153" si="370">+AQ131*(1+$C131)</f>
        <v>0</v>
      </c>
      <c r="AR153" s="184">
        <f t="shared" si="370"/>
        <v>0</v>
      </c>
      <c r="AS153" s="184">
        <f t="shared" si="370"/>
        <v>0</v>
      </c>
      <c r="AT153" s="184">
        <f t="shared" si="370"/>
        <v>0</v>
      </c>
      <c r="AU153" s="184">
        <f t="shared" si="370"/>
        <v>0</v>
      </c>
      <c r="AV153" s="184">
        <f t="shared" si="370"/>
        <v>0</v>
      </c>
      <c r="AW153" s="184">
        <f t="shared" si="370"/>
        <v>0</v>
      </c>
      <c r="AX153" s="184">
        <f t="shared" si="370"/>
        <v>0</v>
      </c>
      <c r="AY153" s="184">
        <f t="shared" si="370"/>
        <v>0</v>
      </c>
      <c r="AZ153" s="184">
        <f t="shared" si="370"/>
        <v>0</v>
      </c>
      <c r="BA153" s="184">
        <f t="shared" si="370"/>
        <v>0</v>
      </c>
      <c r="BB153" s="184">
        <f t="shared" si="370"/>
        <v>0</v>
      </c>
      <c r="BC153" s="193">
        <f t="shared" si="341"/>
        <v>0</v>
      </c>
      <c r="BD153" s="184">
        <f t="shared" ref="BD153:BO153" si="371">+BD131*(1+$C131)</f>
        <v>0</v>
      </c>
      <c r="BE153" s="184">
        <f t="shared" si="371"/>
        <v>0</v>
      </c>
      <c r="BF153" s="184">
        <f t="shared" si="371"/>
        <v>0</v>
      </c>
      <c r="BG153" s="184">
        <f t="shared" si="371"/>
        <v>0</v>
      </c>
      <c r="BH153" s="184">
        <f t="shared" si="371"/>
        <v>0</v>
      </c>
      <c r="BI153" s="184">
        <f t="shared" si="371"/>
        <v>0</v>
      </c>
      <c r="BJ153" s="184">
        <f t="shared" si="371"/>
        <v>0</v>
      </c>
      <c r="BK153" s="184">
        <f t="shared" si="371"/>
        <v>0</v>
      </c>
      <c r="BL153" s="184">
        <f t="shared" si="371"/>
        <v>0</v>
      </c>
      <c r="BM153" s="184">
        <f t="shared" si="371"/>
        <v>0</v>
      </c>
      <c r="BN153" s="184">
        <f t="shared" si="371"/>
        <v>0</v>
      </c>
      <c r="BO153" s="184">
        <f t="shared" si="371"/>
        <v>0</v>
      </c>
      <c r="BP153" s="193">
        <f t="shared" si="343"/>
        <v>0</v>
      </c>
    </row>
    <row r="154" spans="2:68" s="127" customFormat="1" ht="15" hidden="1" customHeight="1" outlineLevel="1" x14ac:dyDescent="0.25">
      <c r="B154" s="127" t="str">
        <f>Basisgegevens!$A$116</f>
        <v>6138 - Handelskosten - Advertenties en inlassingen</v>
      </c>
      <c r="C154" s="16"/>
      <c r="D154" s="184">
        <f t="shared" si="329"/>
        <v>0</v>
      </c>
      <c r="E154" s="184">
        <f t="shared" si="329"/>
        <v>0</v>
      </c>
      <c r="F154" s="184">
        <f t="shared" si="329"/>
        <v>0</v>
      </c>
      <c r="G154" s="184">
        <f t="shared" si="329"/>
        <v>0</v>
      </c>
      <c r="H154" s="184">
        <f t="shared" si="330"/>
        <v>0</v>
      </c>
      <c r="I154" s="184">
        <f t="shared" si="330"/>
        <v>0</v>
      </c>
      <c r="J154" s="184">
        <f t="shared" si="330"/>
        <v>0</v>
      </c>
      <c r="K154" s="184">
        <f t="shared" si="330"/>
        <v>0</v>
      </c>
      <c r="L154" s="184">
        <f t="shared" si="330"/>
        <v>0</v>
      </c>
      <c r="M154" s="184">
        <f t="shared" si="330"/>
        <v>0</v>
      </c>
      <c r="N154" s="184">
        <f t="shared" si="330"/>
        <v>0</v>
      </c>
      <c r="O154" s="184">
        <f t="shared" si="330"/>
        <v>0</v>
      </c>
      <c r="P154" s="193">
        <f t="shared" si="335"/>
        <v>0</v>
      </c>
      <c r="Q154" s="184">
        <f t="shared" ref="Q154:AB154" si="372">+Q132*(1+$C132)</f>
        <v>0</v>
      </c>
      <c r="R154" s="184">
        <f t="shared" si="372"/>
        <v>0</v>
      </c>
      <c r="S154" s="184">
        <f t="shared" si="372"/>
        <v>0</v>
      </c>
      <c r="T154" s="184">
        <f t="shared" si="372"/>
        <v>0</v>
      </c>
      <c r="U154" s="184">
        <f t="shared" si="372"/>
        <v>0</v>
      </c>
      <c r="V154" s="184">
        <f t="shared" si="372"/>
        <v>0</v>
      </c>
      <c r="W154" s="184">
        <f t="shared" si="372"/>
        <v>0</v>
      </c>
      <c r="X154" s="184">
        <f t="shared" si="372"/>
        <v>0</v>
      </c>
      <c r="Y154" s="184">
        <f t="shared" si="372"/>
        <v>0</v>
      </c>
      <c r="Z154" s="184">
        <f t="shared" si="372"/>
        <v>0</v>
      </c>
      <c r="AA154" s="184">
        <f t="shared" si="372"/>
        <v>0</v>
      </c>
      <c r="AB154" s="184">
        <f t="shared" si="372"/>
        <v>0</v>
      </c>
      <c r="AC154" s="193">
        <f t="shared" si="337"/>
        <v>0</v>
      </c>
      <c r="AD154" s="184">
        <f t="shared" ref="AD154:AO154" si="373">+AD132*(1+$C132)</f>
        <v>0</v>
      </c>
      <c r="AE154" s="184">
        <f t="shared" si="373"/>
        <v>0</v>
      </c>
      <c r="AF154" s="184">
        <f t="shared" si="373"/>
        <v>0</v>
      </c>
      <c r="AG154" s="184">
        <f t="shared" si="373"/>
        <v>0</v>
      </c>
      <c r="AH154" s="184">
        <f t="shared" si="373"/>
        <v>0</v>
      </c>
      <c r="AI154" s="184">
        <f t="shared" si="373"/>
        <v>0</v>
      </c>
      <c r="AJ154" s="184">
        <f t="shared" si="373"/>
        <v>0</v>
      </c>
      <c r="AK154" s="184">
        <f t="shared" si="373"/>
        <v>0</v>
      </c>
      <c r="AL154" s="184">
        <f t="shared" si="373"/>
        <v>0</v>
      </c>
      <c r="AM154" s="184">
        <f t="shared" si="373"/>
        <v>0</v>
      </c>
      <c r="AN154" s="184">
        <f t="shared" si="373"/>
        <v>0</v>
      </c>
      <c r="AO154" s="184">
        <f t="shared" si="373"/>
        <v>0</v>
      </c>
      <c r="AP154" s="193">
        <f t="shared" si="339"/>
        <v>0</v>
      </c>
      <c r="AQ154" s="184">
        <f t="shared" ref="AQ154:BB154" si="374">+AQ132*(1+$C132)</f>
        <v>0</v>
      </c>
      <c r="AR154" s="184">
        <f t="shared" si="374"/>
        <v>0</v>
      </c>
      <c r="AS154" s="184">
        <f t="shared" si="374"/>
        <v>0</v>
      </c>
      <c r="AT154" s="184">
        <f t="shared" si="374"/>
        <v>0</v>
      </c>
      <c r="AU154" s="184">
        <f t="shared" si="374"/>
        <v>0</v>
      </c>
      <c r="AV154" s="184">
        <f t="shared" si="374"/>
        <v>0</v>
      </c>
      <c r="AW154" s="184">
        <f t="shared" si="374"/>
        <v>0</v>
      </c>
      <c r="AX154" s="184">
        <f t="shared" si="374"/>
        <v>0</v>
      </c>
      <c r="AY154" s="184">
        <f t="shared" si="374"/>
        <v>0</v>
      </c>
      <c r="AZ154" s="184">
        <f t="shared" si="374"/>
        <v>0</v>
      </c>
      <c r="BA154" s="184">
        <f t="shared" si="374"/>
        <v>0</v>
      </c>
      <c r="BB154" s="184">
        <f t="shared" si="374"/>
        <v>0</v>
      </c>
      <c r="BC154" s="193">
        <f t="shared" si="341"/>
        <v>0</v>
      </c>
      <c r="BD154" s="184">
        <f t="shared" ref="BD154:BO154" si="375">+BD132*(1+$C132)</f>
        <v>0</v>
      </c>
      <c r="BE154" s="184">
        <f t="shared" si="375"/>
        <v>0</v>
      </c>
      <c r="BF154" s="184">
        <f t="shared" si="375"/>
        <v>0</v>
      </c>
      <c r="BG154" s="184">
        <f t="shared" si="375"/>
        <v>0</v>
      </c>
      <c r="BH154" s="184">
        <f t="shared" si="375"/>
        <v>0</v>
      </c>
      <c r="BI154" s="184">
        <f t="shared" si="375"/>
        <v>0</v>
      </c>
      <c r="BJ154" s="184">
        <f t="shared" si="375"/>
        <v>0</v>
      </c>
      <c r="BK154" s="184">
        <f t="shared" si="375"/>
        <v>0</v>
      </c>
      <c r="BL154" s="184">
        <f t="shared" si="375"/>
        <v>0</v>
      </c>
      <c r="BM154" s="184">
        <f t="shared" si="375"/>
        <v>0</v>
      </c>
      <c r="BN154" s="184">
        <f t="shared" si="375"/>
        <v>0</v>
      </c>
      <c r="BO154" s="184">
        <f t="shared" si="375"/>
        <v>0</v>
      </c>
      <c r="BP154" s="193">
        <f t="shared" si="343"/>
        <v>0</v>
      </c>
    </row>
    <row r="155" spans="2:68" s="127" customFormat="1" ht="15" hidden="1" customHeight="1" outlineLevel="1" x14ac:dyDescent="0.25">
      <c r="B155" s="127" t="str">
        <f>Basisgegevens!$A$117</f>
        <v>6138 - Handelskosten - Beurzen en tentoonstelligen</v>
      </c>
      <c r="C155" s="16"/>
      <c r="D155" s="184">
        <f t="shared" si="329"/>
        <v>0</v>
      </c>
      <c r="E155" s="184">
        <f t="shared" si="329"/>
        <v>0</v>
      </c>
      <c r="F155" s="184">
        <f t="shared" si="329"/>
        <v>0</v>
      </c>
      <c r="G155" s="184">
        <f t="shared" si="329"/>
        <v>0</v>
      </c>
      <c r="H155" s="184">
        <f t="shared" si="330"/>
        <v>0</v>
      </c>
      <c r="I155" s="184">
        <f t="shared" si="330"/>
        <v>0</v>
      </c>
      <c r="J155" s="184">
        <f t="shared" si="330"/>
        <v>0</v>
      </c>
      <c r="K155" s="184">
        <f t="shared" si="330"/>
        <v>0</v>
      </c>
      <c r="L155" s="184">
        <f t="shared" si="330"/>
        <v>0</v>
      </c>
      <c r="M155" s="184">
        <f t="shared" si="330"/>
        <v>0</v>
      </c>
      <c r="N155" s="184">
        <f t="shared" si="330"/>
        <v>0</v>
      </c>
      <c r="O155" s="184">
        <f t="shared" si="330"/>
        <v>0</v>
      </c>
      <c r="P155" s="193">
        <f t="shared" si="335"/>
        <v>0</v>
      </c>
      <c r="Q155" s="184">
        <f t="shared" ref="Q155:AB155" si="376">+Q133*(1+$C133)</f>
        <v>0</v>
      </c>
      <c r="R155" s="184">
        <f t="shared" si="376"/>
        <v>0</v>
      </c>
      <c r="S155" s="184">
        <f t="shared" si="376"/>
        <v>0</v>
      </c>
      <c r="T155" s="184">
        <f t="shared" si="376"/>
        <v>0</v>
      </c>
      <c r="U155" s="184">
        <f t="shared" si="376"/>
        <v>0</v>
      </c>
      <c r="V155" s="184">
        <f t="shared" si="376"/>
        <v>0</v>
      </c>
      <c r="W155" s="184">
        <f t="shared" si="376"/>
        <v>0</v>
      </c>
      <c r="X155" s="184">
        <f t="shared" si="376"/>
        <v>0</v>
      </c>
      <c r="Y155" s="184">
        <f t="shared" si="376"/>
        <v>0</v>
      </c>
      <c r="Z155" s="184">
        <f t="shared" si="376"/>
        <v>0</v>
      </c>
      <c r="AA155" s="184">
        <f t="shared" si="376"/>
        <v>0</v>
      </c>
      <c r="AB155" s="184">
        <f t="shared" si="376"/>
        <v>0</v>
      </c>
      <c r="AC155" s="193">
        <f t="shared" si="337"/>
        <v>0</v>
      </c>
      <c r="AD155" s="184">
        <f t="shared" ref="AD155:AO155" si="377">+AD133*(1+$C133)</f>
        <v>0</v>
      </c>
      <c r="AE155" s="184">
        <f t="shared" si="377"/>
        <v>0</v>
      </c>
      <c r="AF155" s="184">
        <f t="shared" si="377"/>
        <v>0</v>
      </c>
      <c r="AG155" s="184">
        <f t="shared" si="377"/>
        <v>0</v>
      </c>
      <c r="AH155" s="184">
        <f t="shared" si="377"/>
        <v>0</v>
      </c>
      <c r="AI155" s="184">
        <f t="shared" si="377"/>
        <v>0</v>
      </c>
      <c r="AJ155" s="184">
        <f t="shared" si="377"/>
        <v>0</v>
      </c>
      <c r="AK155" s="184">
        <f t="shared" si="377"/>
        <v>0</v>
      </c>
      <c r="AL155" s="184">
        <f t="shared" si="377"/>
        <v>0</v>
      </c>
      <c r="AM155" s="184">
        <f t="shared" si="377"/>
        <v>0</v>
      </c>
      <c r="AN155" s="184">
        <f t="shared" si="377"/>
        <v>0</v>
      </c>
      <c r="AO155" s="184">
        <f t="shared" si="377"/>
        <v>0</v>
      </c>
      <c r="AP155" s="193">
        <f t="shared" si="339"/>
        <v>0</v>
      </c>
      <c r="AQ155" s="184">
        <f t="shared" ref="AQ155:BB155" si="378">+AQ133*(1+$C133)</f>
        <v>0</v>
      </c>
      <c r="AR155" s="184">
        <f t="shared" si="378"/>
        <v>0</v>
      </c>
      <c r="AS155" s="184">
        <f t="shared" si="378"/>
        <v>0</v>
      </c>
      <c r="AT155" s="184">
        <f t="shared" si="378"/>
        <v>0</v>
      </c>
      <c r="AU155" s="184">
        <f t="shared" si="378"/>
        <v>0</v>
      </c>
      <c r="AV155" s="184">
        <f t="shared" si="378"/>
        <v>0</v>
      </c>
      <c r="AW155" s="184">
        <f t="shared" si="378"/>
        <v>0</v>
      </c>
      <c r="AX155" s="184">
        <f t="shared" si="378"/>
        <v>0</v>
      </c>
      <c r="AY155" s="184">
        <f t="shared" si="378"/>
        <v>0</v>
      </c>
      <c r="AZ155" s="184">
        <f t="shared" si="378"/>
        <v>0</v>
      </c>
      <c r="BA155" s="184">
        <f t="shared" si="378"/>
        <v>0</v>
      </c>
      <c r="BB155" s="184">
        <f t="shared" si="378"/>
        <v>0</v>
      </c>
      <c r="BC155" s="193">
        <f t="shared" si="341"/>
        <v>0</v>
      </c>
      <c r="BD155" s="184">
        <f t="shared" ref="BD155:BO155" si="379">+BD133*(1+$C133)</f>
        <v>0</v>
      </c>
      <c r="BE155" s="184">
        <f t="shared" si="379"/>
        <v>0</v>
      </c>
      <c r="BF155" s="184">
        <f t="shared" si="379"/>
        <v>0</v>
      </c>
      <c r="BG155" s="184">
        <f t="shared" si="379"/>
        <v>0</v>
      </c>
      <c r="BH155" s="184">
        <f t="shared" si="379"/>
        <v>0</v>
      </c>
      <c r="BI155" s="184">
        <f t="shared" si="379"/>
        <v>0</v>
      </c>
      <c r="BJ155" s="184">
        <f t="shared" si="379"/>
        <v>0</v>
      </c>
      <c r="BK155" s="184">
        <f t="shared" si="379"/>
        <v>0</v>
      </c>
      <c r="BL155" s="184">
        <f t="shared" si="379"/>
        <v>0</v>
      </c>
      <c r="BM155" s="184">
        <f t="shared" si="379"/>
        <v>0</v>
      </c>
      <c r="BN155" s="184">
        <f t="shared" si="379"/>
        <v>0</v>
      </c>
      <c r="BO155" s="184">
        <f t="shared" si="379"/>
        <v>0</v>
      </c>
      <c r="BP155" s="193">
        <f t="shared" si="343"/>
        <v>0</v>
      </c>
    </row>
    <row r="156" spans="2:68" s="127" customFormat="1" ht="15" hidden="1" customHeight="1" outlineLevel="1" x14ac:dyDescent="0.25">
      <c r="B156" s="127" t="str">
        <f>Basisgegevens!$A$118</f>
        <v>6138 - Handelskosten - Andere</v>
      </c>
      <c r="C156" s="16"/>
      <c r="D156" s="184">
        <f t="shared" si="329"/>
        <v>0</v>
      </c>
      <c r="E156" s="184">
        <f t="shared" si="329"/>
        <v>0</v>
      </c>
      <c r="F156" s="184">
        <f t="shared" si="329"/>
        <v>0</v>
      </c>
      <c r="G156" s="184">
        <f t="shared" si="329"/>
        <v>0</v>
      </c>
      <c r="H156" s="184">
        <f t="shared" si="330"/>
        <v>0</v>
      </c>
      <c r="I156" s="184">
        <f t="shared" si="330"/>
        <v>0</v>
      </c>
      <c r="J156" s="184">
        <f t="shared" si="330"/>
        <v>0</v>
      </c>
      <c r="K156" s="184">
        <f t="shared" si="330"/>
        <v>0</v>
      </c>
      <c r="L156" s="184">
        <f t="shared" si="330"/>
        <v>0</v>
      </c>
      <c r="M156" s="184">
        <f t="shared" si="330"/>
        <v>0</v>
      </c>
      <c r="N156" s="184">
        <f t="shared" si="330"/>
        <v>0</v>
      </c>
      <c r="O156" s="184">
        <f t="shared" si="330"/>
        <v>0</v>
      </c>
      <c r="P156" s="193">
        <f t="shared" si="335"/>
        <v>0</v>
      </c>
      <c r="Q156" s="184">
        <f t="shared" ref="Q156:AB156" si="380">+Q134*(1+$C134)</f>
        <v>0</v>
      </c>
      <c r="R156" s="184">
        <f t="shared" si="380"/>
        <v>0</v>
      </c>
      <c r="S156" s="184">
        <f t="shared" si="380"/>
        <v>0</v>
      </c>
      <c r="T156" s="184">
        <f t="shared" si="380"/>
        <v>0</v>
      </c>
      <c r="U156" s="184">
        <f t="shared" si="380"/>
        <v>0</v>
      </c>
      <c r="V156" s="184">
        <f t="shared" si="380"/>
        <v>0</v>
      </c>
      <c r="W156" s="184">
        <f t="shared" si="380"/>
        <v>0</v>
      </c>
      <c r="X156" s="184">
        <f t="shared" si="380"/>
        <v>0</v>
      </c>
      <c r="Y156" s="184">
        <f t="shared" si="380"/>
        <v>0</v>
      </c>
      <c r="Z156" s="184">
        <f t="shared" si="380"/>
        <v>0</v>
      </c>
      <c r="AA156" s="184">
        <f t="shared" si="380"/>
        <v>0</v>
      </c>
      <c r="AB156" s="184">
        <f t="shared" si="380"/>
        <v>0</v>
      </c>
      <c r="AC156" s="193">
        <f t="shared" si="337"/>
        <v>0</v>
      </c>
      <c r="AD156" s="184">
        <f t="shared" ref="AD156:AO156" si="381">+AD134*(1+$C134)</f>
        <v>0</v>
      </c>
      <c r="AE156" s="184">
        <f t="shared" si="381"/>
        <v>0</v>
      </c>
      <c r="AF156" s="184">
        <f t="shared" si="381"/>
        <v>0</v>
      </c>
      <c r="AG156" s="184">
        <f t="shared" si="381"/>
        <v>0</v>
      </c>
      <c r="AH156" s="184">
        <f t="shared" si="381"/>
        <v>0</v>
      </c>
      <c r="AI156" s="184">
        <f t="shared" si="381"/>
        <v>0</v>
      </c>
      <c r="AJ156" s="184">
        <f t="shared" si="381"/>
        <v>0</v>
      </c>
      <c r="AK156" s="184">
        <f t="shared" si="381"/>
        <v>0</v>
      </c>
      <c r="AL156" s="184">
        <f t="shared" si="381"/>
        <v>0</v>
      </c>
      <c r="AM156" s="184">
        <f t="shared" si="381"/>
        <v>0</v>
      </c>
      <c r="AN156" s="184">
        <f t="shared" si="381"/>
        <v>0</v>
      </c>
      <c r="AO156" s="184">
        <f t="shared" si="381"/>
        <v>0</v>
      </c>
      <c r="AP156" s="193">
        <f t="shared" si="339"/>
        <v>0</v>
      </c>
      <c r="AQ156" s="184">
        <f t="shared" ref="AQ156:BB156" si="382">+AQ134*(1+$C134)</f>
        <v>0</v>
      </c>
      <c r="AR156" s="184">
        <f t="shared" si="382"/>
        <v>0</v>
      </c>
      <c r="AS156" s="184">
        <f t="shared" si="382"/>
        <v>0</v>
      </c>
      <c r="AT156" s="184">
        <f t="shared" si="382"/>
        <v>0</v>
      </c>
      <c r="AU156" s="184">
        <f t="shared" si="382"/>
        <v>0</v>
      </c>
      <c r="AV156" s="184">
        <f t="shared" si="382"/>
        <v>0</v>
      </c>
      <c r="AW156" s="184">
        <f t="shared" si="382"/>
        <v>0</v>
      </c>
      <c r="AX156" s="184">
        <f t="shared" si="382"/>
        <v>0</v>
      </c>
      <c r="AY156" s="184">
        <f t="shared" si="382"/>
        <v>0</v>
      </c>
      <c r="AZ156" s="184">
        <f t="shared" si="382"/>
        <v>0</v>
      </c>
      <c r="BA156" s="184">
        <f t="shared" si="382"/>
        <v>0</v>
      </c>
      <c r="BB156" s="184">
        <f t="shared" si="382"/>
        <v>0</v>
      </c>
      <c r="BC156" s="193">
        <f t="shared" si="341"/>
        <v>0</v>
      </c>
      <c r="BD156" s="184">
        <f t="shared" ref="BD156:BO156" si="383">+BD134*(1+$C134)</f>
        <v>0</v>
      </c>
      <c r="BE156" s="184">
        <f t="shared" si="383"/>
        <v>0</v>
      </c>
      <c r="BF156" s="184">
        <f t="shared" si="383"/>
        <v>0</v>
      </c>
      <c r="BG156" s="184">
        <f t="shared" si="383"/>
        <v>0</v>
      </c>
      <c r="BH156" s="184">
        <f t="shared" si="383"/>
        <v>0</v>
      </c>
      <c r="BI156" s="184">
        <f t="shared" si="383"/>
        <v>0</v>
      </c>
      <c r="BJ156" s="184">
        <f t="shared" si="383"/>
        <v>0</v>
      </c>
      <c r="BK156" s="184">
        <f t="shared" si="383"/>
        <v>0</v>
      </c>
      <c r="BL156" s="184">
        <f t="shared" si="383"/>
        <v>0</v>
      </c>
      <c r="BM156" s="184">
        <f t="shared" si="383"/>
        <v>0</v>
      </c>
      <c r="BN156" s="184">
        <f t="shared" si="383"/>
        <v>0</v>
      </c>
      <c r="BO156" s="184">
        <f t="shared" si="383"/>
        <v>0</v>
      </c>
      <c r="BP156" s="193">
        <f t="shared" si="343"/>
        <v>0</v>
      </c>
    </row>
    <row r="157" spans="2:68" s="127" customFormat="1" ht="15" hidden="1" customHeight="1" outlineLevel="1" x14ac:dyDescent="0.25">
      <c r="B157" s="127" t="str">
        <f>Basisgegevens!$A$119</f>
        <v>614 - Verzekeringen andere dan voor het personeel</v>
      </c>
      <c r="C157" s="16"/>
      <c r="D157" s="184">
        <f t="shared" si="329"/>
        <v>0</v>
      </c>
      <c r="E157" s="184">
        <f t="shared" si="329"/>
        <v>0</v>
      </c>
      <c r="F157" s="184">
        <f t="shared" si="329"/>
        <v>0</v>
      </c>
      <c r="G157" s="184">
        <f t="shared" si="329"/>
        <v>0</v>
      </c>
      <c r="H157" s="184">
        <f t="shared" si="330"/>
        <v>0</v>
      </c>
      <c r="I157" s="184">
        <f t="shared" si="330"/>
        <v>0</v>
      </c>
      <c r="J157" s="184">
        <f t="shared" si="330"/>
        <v>0</v>
      </c>
      <c r="K157" s="184">
        <f t="shared" si="330"/>
        <v>0</v>
      </c>
      <c r="L157" s="184">
        <f t="shared" si="330"/>
        <v>0</v>
      </c>
      <c r="M157" s="184">
        <f t="shared" si="330"/>
        <v>0</v>
      </c>
      <c r="N157" s="184">
        <f t="shared" si="330"/>
        <v>0</v>
      </c>
      <c r="O157" s="184">
        <f t="shared" si="330"/>
        <v>0</v>
      </c>
      <c r="P157" s="193">
        <f t="shared" si="335"/>
        <v>0</v>
      </c>
      <c r="Q157" s="184">
        <f t="shared" ref="Q157:AB157" si="384">+Q135*(1+$C135)</f>
        <v>0</v>
      </c>
      <c r="R157" s="184">
        <f t="shared" si="384"/>
        <v>0</v>
      </c>
      <c r="S157" s="184">
        <f t="shared" si="384"/>
        <v>0</v>
      </c>
      <c r="T157" s="184">
        <f t="shared" si="384"/>
        <v>0</v>
      </c>
      <c r="U157" s="184">
        <f t="shared" si="384"/>
        <v>0</v>
      </c>
      <c r="V157" s="184">
        <f t="shared" si="384"/>
        <v>0</v>
      </c>
      <c r="W157" s="184">
        <f t="shared" si="384"/>
        <v>0</v>
      </c>
      <c r="X157" s="184">
        <f t="shared" si="384"/>
        <v>0</v>
      </c>
      <c r="Y157" s="184">
        <f t="shared" si="384"/>
        <v>0</v>
      </c>
      <c r="Z157" s="184">
        <f t="shared" si="384"/>
        <v>0</v>
      </c>
      <c r="AA157" s="184">
        <f t="shared" si="384"/>
        <v>0</v>
      </c>
      <c r="AB157" s="184">
        <f t="shared" si="384"/>
        <v>0</v>
      </c>
      <c r="AC157" s="193">
        <f t="shared" si="337"/>
        <v>0</v>
      </c>
      <c r="AD157" s="184">
        <f t="shared" ref="AD157:AO157" si="385">+AD135*(1+$C135)</f>
        <v>0</v>
      </c>
      <c r="AE157" s="184">
        <f t="shared" si="385"/>
        <v>0</v>
      </c>
      <c r="AF157" s="184">
        <f t="shared" si="385"/>
        <v>0</v>
      </c>
      <c r="AG157" s="184">
        <f t="shared" si="385"/>
        <v>0</v>
      </c>
      <c r="AH157" s="184">
        <f t="shared" si="385"/>
        <v>0</v>
      </c>
      <c r="AI157" s="184">
        <f t="shared" si="385"/>
        <v>0</v>
      </c>
      <c r="AJ157" s="184">
        <f t="shared" si="385"/>
        <v>0</v>
      </c>
      <c r="AK157" s="184">
        <f t="shared" si="385"/>
        <v>0</v>
      </c>
      <c r="AL157" s="184">
        <f t="shared" si="385"/>
        <v>0</v>
      </c>
      <c r="AM157" s="184">
        <f t="shared" si="385"/>
        <v>0</v>
      </c>
      <c r="AN157" s="184">
        <f t="shared" si="385"/>
        <v>0</v>
      </c>
      <c r="AO157" s="184">
        <f t="shared" si="385"/>
        <v>0</v>
      </c>
      <c r="AP157" s="193">
        <f t="shared" si="339"/>
        <v>0</v>
      </c>
      <c r="AQ157" s="184">
        <f t="shared" ref="AQ157:BB157" si="386">+AQ135*(1+$C135)</f>
        <v>0</v>
      </c>
      <c r="AR157" s="184">
        <f t="shared" si="386"/>
        <v>0</v>
      </c>
      <c r="AS157" s="184">
        <f t="shared" si="386"/>
        <v>0</v>
      </c>
      <c r="AT157" s="184">
        <f t="shared" si="386"/>
        <v>0</v>
      </c>
      <c r="AU157" s="184">
        <f t="shared" si="386"/>
        <v>0</v>
      </c>
      <c r="AV157" s="184">
        <f t="shared" si="386"/>
        <v>0</v>
      </c>
      <c r="AW157" s="184">
        <f t="shared" si="386"/>
        <v>0</v>
      </c>
      <c r="AX157" s="184">
        <f t="shared" si="386"/>
        <v>0</v>
      </c>
      <c r="AY157" s="184">
        <f t="shared" si="386"/>
        <v>0</v>
      </c>
      <c r="AZ157" s="184">
        <f t="shared" si="386"/>
        <v>0</v>
      </c>
      <c r="BA157" s="184">
        <f t="shared" si="386"/>
        <v>0</v>
      </c>
      <c r="BB157" s="184">
        <f t="shared" si="386"/>
        <v>0</v>
      </c>
      <c r="BC157" s="193">
        <f t="shared" si="341"/>
        <v>0</v>
      </c>
      <c r="BD157" s="184">
        <f t="shared" ref="BD157:BO157" si="387">+BD135*(1+$C135)</f>
        <v>0</v>
      </c>
      <c r="BE157" s="184">
        <f t="shared" si="387"/>
        <v>0</v>
      </c>
      <c r="BF157" s="184">
        <f t="shared" si="387"/>
        <v>0</v>
      </c>
      <c r="BG157" s="184">
        <f t="shared" si="387"/>
        <v>0</v>
      </c>
      <c r="BH157" s="184">
        <f t="shared" si="387"/>
        <v>0</v>
      </c>
      <c r="BI157" s="184">
        <f t="shared" si="387"/>
        <v>0</v>
      </c>
      <c r="BJ157" s="184">
        <f t="shared" si="387"/>
        <v>0</v>
      </c>
      <c r="BK157" s="184">
        <f t="shared" si="387"/>
        <v>0</v>
      </c>
      <c r="BL157" s="184">
        <f t="shared" si="387"/>
        <v>0</v>
      </c>
      <c r="BM157" s="184">
        <f t="shared" si="387"/>
        <v>0</v>
      </c>
      <c r="BN157" s="184">
        <f t="shared" si="387"/>
        <v>0</v>
      </c>
      <c r="BO157" s="184">
        <f t="shared" si="387"/>
        <v>0</v>
      </c>
      <c r="BP157" s="193">
        <f t="shared" si="343"/>
        <v>0</v>
      </c>
    </row>
    <row r="158" spans="2:68" s="127" customFormat="1" ht="15" hidden="1" customHeight="1" outlineLevel="1" x14ac:dyDescent="0.25">
      <c r="B158" s="127" t="str">
        <f>Basisgegevens!$A$120</f>
        <v>615 - Vervoerkosten - Personeel</v>
      </c>
      <c r="C158" s="16"/>
      <c r="D158" s="184">
        <f t="shared" si="329"/>
        <v>0</v>
      </c>
      <c r="E158" s="184">
        <f t="shared" si="329"/>
        <v>0</v>
      </c>
      <c r="F158" s="184">
        <f t="shared" si="329"/>
        <v>0</v>
      </c>
      <c r="G158" s="184">
        <f t="shared" si="329"/>
        <v>0</v>
      </c>
      <c r="H158" s="184">
        <f t="shared" si="330"/>
        <v>0</v>
      </c>
      <c r="I158" s="184">
        <f t="shared" si="330"/>
        <v>0</v>
      </c>
      <c r="J158" s="184">
        <f t="shared" si="330"/>
        <v>0</v>
      </c>
      <c r="K158" s="184">
        <f t="shared" si="330"/>
        <v>0</v>
      </c>
      <c r="L158" s="184">
        <f t="shared" si="330"/>
        <v>0</v>
      </c>
      <c r="M158" s="184">
        <f t="shared" si="330"/>
        <v>0</v>
      </c>
      <c r="N158" s="184">
        <f t="shared" si="330"/>
        <v>0</v>
      </c>
      <c r="O158" s="184">
        <f t="shared" si="330"/>
        <v>0</v>
      </c>
      <c r="P158" s="193">
        <f t="shared" si="335"/>
        <v>0</v>
      </c>
      <c r="Q158" s="184">
        <f t="shared" ref="Q158:AB158" si="388">+Q136*(1+$C136)</f>
        <v>0</v>
      </c>
      <c r="R158" s="184">
        <f t="shared" si="388"/>
        <v>0</v>
      </c>
      <c r="S158" s="184">
        <f t="shared" si="388"/>
        <v>0</v>
      </c>
      <c r="T158" s="184">
        <f t="shared" si="388"/>
        <v>0</v>
      </c>
      <c r="U158" s="184">
        <f t="shared" si="388"/>
        <v>0</v>
      </c>
      <c r="V158" s="184">
        <f t="shared" si="388"/>
        <v>0</v>
      </c>
      <c r="W158" s="184">
        <f t="shared" si="388"/>
        <v>0</v>
      </c>
      <c r="X158" s="184">
        <f t="shared" si="388"/>
        <v>0</v>
      </c>
      <c r="Y158" s="184">
        <f t="shared" si="388"/>
        <v>0</v>
      </c>
      <c r="Z158" s="184">
        <f t="shared" si="388"/>
        <v>0</v>
      </c>
      <c r="AA158" s="184">
        <f t="shared" si="388"/>
        <v>0</v>
      </c>
      <c r="AB158" s="184">
        <f t="shared" si="388"/>
        <v>0</v>
      </c>
      <c r="AC158" s="193">
        <f t="shared" si="337"/>
        <v>0</v>
      </c>
      <c r="AD158" s="184">
        <f t="shared" ref="AD158:AO158" si="389">+AD136*(1+$C136)</f>
        <v>0</v>
      </c>
      <c r="AE158" s="184">
        <f t="shared" si="389"/>
        <v>0</v>
      </c>
      <c r="AF158" s="184">
        <f t="shared" si="389"/>
        <v>0</v>
      </c>
      <c r="AG158" s="184">
        <f t="shared" si="389"/>
        <v>0</v>
      </c>
      <c r="AH158" s="184">
        <f t="shared" si="389"/>
        <v>0</v>
      </c>
      <c r="AI158" s="184">
        <f t="shared" si="389"/>
        <v>0</v>
      </c>
      <c r="AJ158" s="184">
        <f t="shared" si="389"/>
        <v>0</v>
      </c>
      <c r="AK158" s="184">
        <f t="shared" si="389"/>
        <v>0</v>
      </c>
      <c r="AL158" s="184">
        <f t="shared" si="389"/>
        <v>0</v>
      </c>
      <c r="AM158" s="184">
        <f t="shared" si="389"/>
        <v>0</v>
      </c>
      <c r="AN158" s="184">
        <f t="shared" si="389"/>
        <v>0</v>
      </c>
      <c r="AO158" s="184">
        <f t="shared" si="389"/>
        <v>0</v>
      </c>
      <c r="AP158" s="193">
        <f t="shared" si="339"/>
        <v>0</v>
      </c>
      <c r="AQ158" s="184">
        <f t="shared" ref="AQ158:BB158" si="390">+AQ136*(1+$C136)</f>
        <v>0</v>
      </c>
      <c r="AR158" s="184">
        <f t="shared" si="390"/>
        <v>0</v>
      </c>
      <c r="AS158" s="184">
        <f t="shared" si="390"/>
        <v>0</v>
      </c>
      <c r="AT158" s="184">
        <f t="shared" si="390"/>
        <v>0</v>
      </c>
      <c r="AU158" s="184">
        <f t="shared" si="390"/>
        <v>0</v>
      </c>
      <c r="AV158" s="184">
        <f t="shared" si="390"/>
        <v>0</v>
      </c>
      <c r="AW158" s="184">
        <f t="shared" si="390"/>
        <v>0</v>
      </c>
      <c r="AX158" s="184">
        <f t="shared" si="390"/>
        <v>0</v>
      </c>
      <c r="AY158" s="184">
        <f t="shared" si="390"/>
        <v>0</v>
      </c>
      <c r="AZ158" s="184">
        <f t="shared" si="390"/>
        <v>0</v>
      </c>
      <c r="BA158" s="184">
        <f t="shared" si="390"/>
        <v>0</v>
      </c>
      <c r="BB158" s="184">
        <f t="shared" si="390"/>
        <v>0</v>
      </c>
      <c r="BC158" s="193">
        <f t="shared" si="341"/>
        <v>0</v>
      </c>
      <c r="BD158" s="184">
        <f t="shared" ref="BD158:BO158" si="391">+BD136*(1+$C136)</f>
        <v>0</v>
      </c>
      <c r="BE158" s="184">
        <f t="shared" si="391"/>
        <v>0</v>
      </c>
      <c r="BF158" s="184">
        <f t="shared" si="391"/>
        <v>0</v>
      </c>
      <c r="BG158" s="184">
        <f t="shared" si="391"/>
        <v>0</v>
      </c>
      <c r="BH158" s="184">
        <f t="shared" si="391"/>
        <v>0</v>
      </c>
      <c r="BI158" s="184">
        <f t="shared" si="391"/>
        <v>0</v>
      </c>
      <c r="BJ158" s="184">
        <f t="shared" si="391"/>
        <v>0</v>
      </c>
      <c r="BK158" s="184">
        <f t="shared" si="391"/>
        <v>0</v>
      </c>
      <c r="BL158" s="184">
        <f t="shared" si="391"/>
        <v>0</v>
      </c>
      <c r="BM158" s="184">
        <f t="shared" si="391"/>
        <v>0</v>
      </c>
      <c r="BN158" s="184">
        <f t="shared" si="391"/>
        <v>0</v>
      </c>
      <c r="BO158" s="184">
        <f t="shared" si="391"/>
        <v>0</v>
      </c>
      <c r="BP158" s="193">
        <f t="shared" si="343"/>
        <v>0</v>
      </c>
    </row>
    <row r="159" spans="2:68" s="127" customFormat="1" ht="15" hidden="1" customHeight="1" outlineLevel="1" x14ac:dyDescent="0.25">
      <c r="B159" s="127" t="str">
        <f>Basisgegevens!$A$121</f>
        <v>615 - Vervoerkosten - Handelsreizen</v>
      </c>
      <c r="C159" s="16"/>
      <c r="D159" s="184">
        <f t="shared" si="329"/>
        <v>0</v>
      </c>
      <c r="E159" s="184">
        <f t="shared" si="329"/>
        <v>0</v>
      </c>
      <c r="F159" s="184">
        <f t="shared" si="329"/>
        <v>0</v>
      </c>
      <c r="G159" s="184">
        <f t="shared" si="329"/>
        <v>0</v>
      </c>
      <c r="H159" s="184">
        <f t="shared" si="330"/>
        <v>0</v>
      </c>
      <c r="I159" s="184">
        <f t="shared" si="330"/>
        <v>0</v>
      </c>
      <c r="J159" s="184">
        <f t="shared" si="330"/>
        <v>0</v>
      </c>
      <c r="K159" s="184">
        <f t="shared" si="330"/>
        <v>0</v>
      </c>
      <c r="L159" s="184">
        <f t="shared" si="330"/>
        <v>0</v>
      </c>
      <c r="M159" s="184">
        <f t="shared" si="330"/>
        <v>0</v>
      </c>
      <c r="N159" s="184">
        <f t="shared" si="330"/>
        <v>0</v>
      </c>
      <c r="O159" s="184">
        <f t="shared" si="330"/>
        <v>0</v>
      </c>
      <c r="P159" s="193">
        <f t="shared" si="335"/>
        <v>0</v>
      </c>
      <c r="Q159" s="184">
        <f t="shared" ref="Q159:AB159" si="392">+Q137*(1+$C137)</f>
        <v>0</v>
      </c>
      <c r="R159" s="184">
        <f t="shared" si="392"/>
        <v>0</v>
      </c>
      <c r="S159" s="184">
        <f t="shared" si="392"/>
        <v>0</v>
      </c>
      <c r="T159" s="184">
        <f t="shared" si="392"/>
        <v>0</v>
      </c>
      <c r="U159" s="184">
        <f t="shared" si="392"/>
        <v>0</v>
      </c>
      <c r="V159" s="184">
        <f t="shared" si="392"/>
        <v>0</v>
      </c>
      <c r="W159" s="184">
        <f t="shared" si="392"/>
        <v>0</v>
      </c>
      <c r="X159" s="184">
        <f t="shared" si="392"/>
        <v>0</v>
      </c>
      <c r="Y159" s="184">
        <f t="shared" si="392"/>
        <v>0</v>
      </c>
      <c r="Z159" s="184">
        <f t="shared" si="392"/>
        <v>0</v>
      </c>
      <c r="AA159" s="184">
        <f t="shared" si="392"/>
        <v>0</v>
      </c>
      <c r="AB159" s="184">
        <f t="shared" si="392"/>
        <v>0</v>
      </c>
      <c r="AC159" s="193">
        <f t="shared" si="337"/>
        <v>0</v>
      </c>
      <c r="AD159" s="184">
        <f t="shared" ref="AD159:AO159" si="393">+AD137*(1+$C137)</f>
        <v>0</v>
      </c>
      <c r="AE159" s="184">
        <f t="shared" si="393"/>
        <v>0</v>
      </c>
      <c r="AF159" s="184">
        <f t="shared" si="393"/>
        <v>0</v>
      </c>
      <c r="AG159" s="184">
        <f t="shared" si="393"/>
        <v>0</v>
      </c>
      <c r="AH159" s="184">
        <f t="shared" si="393"/>
        <v>0</v>
      </c>
      <c r="AI159" s="184">
        <f t="shared" si="393"/>
        <v>0</v>
      </c>
      <c r="AJ159" s="184">
        <f t="shared" si="393"/>
        <v>0</v>
      </c>
      <c r="AK159" s="184">
        <f t="shared" si="393"/>
        <v>0</v>
      </c>
      <c r="AL159" s="184">
        <f t="shared" si="393"/>
        <v>0</v>
      </c>
      <c r="AM159" s="184">
        <f t="shared" si="393"/>
        <v>0</v>
      </c>
      <c r="AN159" s="184">
        <f t="shared" si="393"/>
        <v>0</v>
      </c>
      <c r="AO159" s="184">
        <f t="shared" si="393"/>
        <v>0</v>
      </c>
      <c r="AP159" s="193">
        <f t="shared" si="339"/>
        <v>0</v>
      </c>
      <c r="AQ159" s="184">
        <f t="shared" ref="AQ159:BB159" si="394">+AQ137*(1+$C137)</f>
        <v>0</v>
      </c>
      <c r="AR159" s="184">
        <f t="shared" si="394"/>
        <v>0</v>
      </c>
      <c r="AS159" s="184">
        <f t="shared" si="394"/>
        <v>0</v>
      </c>
      <c r="AT159" s="184">
        <f t="shared" si="394"/>
        <v>0</v>
      </c>
      <c r="AU159" s="184">
        <f t="shared" si="394"/>
        <v>0</v>
      </c>
      <c r="AV159" s="184">
        <f t="shared" si="394"/>
        <v>0</v>
      </c>
      <c r="AW159" s="184">
        <f t="shared" si="394"/>
        <v>0</v>
      </c>
      <c r="AX159" s="184">
        <f t="shared" si="394"/>
        <v>0</v>
      </c>
      <c r="AY159" s="184">
        <f t="shared" si="394"/>
        <v>0</v>
      </c>
      <c r="AZ159" s="184">
        <f t="shared" si="394"/>
        <v>0</v>
      </c>
      <c r="BA159" s="184">
        <f t="shared" si="394"/>
        <v>0</v>
      </c>
      <c r="BB159" s="184">
        <f t="shared" si="394"/>
        <v>0</v>
      </c>
      <c r="BC159" s="193">
        <f t="shared" si="341"/>
        <v>0</v>
      </c>
      <c r="BD159" s="184">
        <f t="shared" ref="BD159:BO159" si="395">+BD137*(1+$C137)</f>
        <v>0</v>
      </c>
      <c r="BE159" s="184">
        <f t="shared" si="395"/>
        <v>0</v>
      </c>
      <c r="BF159" s="184">
        <f t="shared" si="395"/>
        <v>0</v>
      </c>
      <c r="BG159" s="184">
        <f t="shared" si="395"/>
        <v>0</v>
      </c>
      <c r="BH159" s="184">
        <f t="shared" si="395"/>
        <v>0</v>
      </c>
      <c r="BI159" s="184">
        <f t="shared" si="395"/>
        <v>0</v>
      </c>
      <c r="BJ159" s="184">
        <f t="shared" si="395"/>
        <v>0</v>
      </c>
      <c r="BK159" s="184">
        <f t="shared" si="395"/>
        <v>0</v>
      </c>
      <c r="BL159" s="184">
        <f t="shared" si="395"/>
        <v>0</v>
      </c>
      <c r="BM159" s="184">
        <f t="shared" si="395"/>
        <v>0</v>
      </c>
      <c r="BN159" s="184">
        <f t="shared" si="395"/>
        <v>0</v>
      </c>
      <c r="BO159" s="184">
        <f t="shared" si="395"/>
        <v>0</v>
      </c>
      <c r="BP159" s="193">
        <f t="shared" si="343"/>
        <v>0</v>
      </c>
    </row>
    <row r="160" spans="2:68" s="127" customFormat="1" ht="15" hidden="1" customHeight="1" outlineLevel="1" x14ac:dyDescent="0.25">
      <c r="B160" s="127" t="str">
        <f>Basisgegevens!$A$122</f>
        <v>615 - Vervoerkosten - Andere</v>
      </c>
      <c r="C160" s="16"/>
      <c r="D160" s="184">
        <f t="shared" si="329"/>
        <v>0</v>
      </c>
      <c r="E160" s="184">
        <f t="shared" si="329"/>
        <v>0</v>
      </c>
      <c r="F160" s="184">
        <f t="shared" si="329"/>
        <v>0</v>
      </c>
      <c r="G160" s="184">
        <f t="shared" si="329"/>
        <v>0</v>
      </c>
      <c r="H160" s="184">
        <f t="shared" si="330"/>
        <v>0</v>
      </c>
      <c r="I160" s="184">
        <f t="shared" si="330"/>
        <v>0</v>
      </c>
      <c r="J160" s="184">
        <f t="shared" si="330"/>
        <v>0</v>
      </c>
      <c r="K160" s="184">
        <f t="shared" si="330"/>
        <v>0</v>
      </c>
      <c r="L160" s="184">
        <f t="shared" si="330"/>
        <v>0</v>
      </c>
      <c r="M160" s="184">
        <f t="shared" si="330"/>
        <v>0</v>
      </c>
      <c r="N160" s="184">
        <f t="shared" si="330"/>
        <v>0</v>
      </c>
      <c r="O160" s="184">
        <f t="shared" si="330"/>
        <v>0</v>
      </c>
      <c r="P160" s="193">
        <f t="shared" si="335"/>
        <v>0</v>
      </c>
      <c r="Q160" s="184">
        <f t="shared" ref="Q160:AB160" si="396">+Q138*(1+$C138)</f>
        <v>0</v>
      </c>
      <c r="R160" s="184">
        <f t="shared" si="396"/>
        <v>0</v>
      </c>
      <c r="S160" s="184">
        <f t="shared" si="396"/>
        <v>0</v>
      </c>
      <c r="T160" s="184">
        <f t="shared" si="396"/>
        <v>0</v>
      </c>
      <c r="U160" s="184">
        <f t="shared" si="396"/>
        <v>0</v>
      </c>
      <c r="V160" s="184">
        <f t="shared" si="396"/>
        <v>0</v>
      </c>
      <c r="W160" s="184">
        <f t="shared" si="396"/>
        <v>0</v>
      </c>
      <c r="X160" s="184">
        <f t="shared" si="396"/>
        <v>0</v>
      </c>
      <c r="Y160" s="184">
        <f t="shared" si="396"/>
        <v>0</v>
      </c>
      <c r="Z160" s="184">
        <f t="shared" si="396"/>
        <v>0</v>
      </c>
      <c r="AA160" s="184">
        <f t="shared" si="396"/>
        <v>0</v>
      </c>
      <c r="AB160" s="184">
        <f t="shared" si="396"/>
        <v>0</v>
      </c>
      <c r="AC160" s="193">
        <f t="shared" si="337"/>
        <v>0</v>
      </c>
      <c r="AD160" s="184">
        <f t="shared" ref="AD160:AO160" si="397">+AD138*(1+$C138)</f>
        <v>0</v>
      </c>
      <c r="AE160" s="184">
        <f t="shared" si="397"/>
        <v>0</v>
      </c>
      <c r="AF160" s="184">
        <f t="shared" si="397"/>
        <v>0</v>
      </c>
      <c r="AG160" s="184">
        <f t="shared" si="397"/>
        <v>0</v>
      </c>
      <c r="AH160" s="184">
        <f t="shared" si="397"/>
        <v>0</v>
      </c>
      <c r="AI160" s="184">
        <f t="shared" si="397"/>
        <v>0</v>
      </c>
      <c r="AJ160" s="184">
        <f t="shared" si="397"/>
        <v>0</v>
      </c>
      <c r="AK160" s="184">
        <f t="shared" si="397"/>
        <v>0</v>
      </c>
      <c r="AL160" s="184">
        <f t="shared" si="397"/>
        <v>0</v>
      </c>
      <c r="AM160" s="184">
        <f t="shared" si="397"/>
        <v>0</v>
      </c>
      <c r="AN160" s="184">
        <f t="shared" si="397"/>
        <v>0</v>
      </c>
      <c r="AO160" s="184">
        <f t="shared" si="397"/>
        <v>0</v>
      </c>
      <c r="AP160" s="193">
        <f t="shared" si="339"/>
        <v>0</v>
      </c>
      <c r="AQ160" s="184">
        <f t="shared" ref="AQ160:BB160" si="398">+AQ138*(1+$C138)</f>
        <v>0</v>
      </c>
      <c r="AR160" s="184">
        <f t="shared" si="398"/>
        <v>0</v>
      </c>
      <c r="AS160" s="184">
        <f t="shared" si="398"/>
        <v>0</v>
      </c>
      <c r="AT160" s="184">
        <f t="shared" si="398"/>
        <v>0</v>
      </c>
      <c r="AU160" s="184">
        <f t="shared" si="398"/>
        <v>0</v>
      </c>
      <c r="AV160" s="184">
        <f t="shared" si="398"/>
        <v>0</v>
      </c>
      <c r="AW160" s="184">
        <f t="shared" si="398"/>
        <v>0</v>
      </c>
      <c r="AX160" s="184">
        <f t="shared" si="398"/>
        <v>0</v>
      </c>
      <c r="AY160" s="184">
        <f t="shared" si="398"/>
        <v>0</v>
      </c>
      <c r="AZ160" s="184">
        <f t="shared" si="398"/>
        <v>0</v>
      </c>
      <c r="BA160" s="184">
        <f t="shared" si="398"/>
        <v>0</v>
      </c>
      <c r="BB160" s="184">
        <f t="shared" si="398"/>
        <v>0</v>
      </c>
      <c r="BC160" s="193">
        <f t="shared" si="341"/>
        <v>0</v>
      </c>
      <c r="BD160" s="184">
        <f t="shared" ref="BD160:BO160" si="399">+BD138*(1+$C138)</f>
        <v>0</v>
      </c>
      <c r="BE160" s="184">
        <f t="shared" si="399"/>
        <v>0</v>
      </c>
      <c r="BF160" s="184">
        <f t="shared" si="399"/>
        <v>0</v>
      </c>
      <c r="BG160" s="184">
        <f t="shared" si="399"/>
        <v>0</v>
      </c>
      <c r="BH160" s="184">
        <f t="shared" si="399"/>
        <v>0</v>
      </c>
      <c r="BI160" s="184">
        <f t="shared" si="399"/>
        <v>0</v>
      </c>
      <c r="BJ160" s="184">
        <f t="shared" si="399"/>
        <v>0</v>
      </c>
      <c r="BK160" s="184">
        <f t="shared" si="399"/>
        <v>0</v>
      </c>
      <c r="BL160" s="184">
        <f t="shared" si="399"/>
        <v>0</v>
      </c>
      <c r="BM160" s="184">
        <f t="shared" si="399"/>
        <v>0</v>
      </c>
      <c r="BN160" s="184">
        <f t="shared" si="399"/>
        <v>0</v>
      </c>
      <c r="BO160" s="184">
        <f t="shared" si="399"/>
        <v>0</v>
      </c>
      <c r="BP160" s="193">
        <f t="shared" si="343"/>
        <v>0</v>
      </c>
    </row>
    <row r="161" spans="2:68" s="127" customFormat="1" ht="15" hidden="1" customHeight="1" outlineLevel="1" x14ac:dyDescent="0.25">
      <c r="B161" s="127" t="str">
        <f>Basisgegevens!$A$123</f>
        <v>623 - Andere personeelskosten - personeelsverzekeringen</v>
      </c>
      <c r="C161" s="16"/>
      <c r="D161" s="184">
        <f t="shared" si="329"/>
        <v>0</v>
      </c>
      <c r="E161" s="184">
        <f t="shared" si="329"/>
        <v>0</v>
      </c>
      <c r="F161" s="184">
        <f t="shared" si="329"/>
        <v>0</v>
      </c>
      <c r="G161" s="184">
        <f t="shared" si="329"/>
        <v>0</v>
      </c>
      <c r="H161" s="184">
        <f t="shared" ref="H161:O161" si="400">+H139*(1+$C139)</f>
        <v>0</v>
      </c>
      <c r="I161" s="184">
        <f t="shared" si="400"/>
        <v>0</v>
      </c>
      <c r="J161" s="184">
        <f t="shared" si="400"/>
        <v>0</v>
      </c>
      <c r="K161" s="184">
        <f t="shared" si="400"/>
        <v>0</v>
      </c>
      <c r="L161" s="184">
        <f t="shared" si="400"/>
        <v>0</v>
      </c>
      <c r="M161" s="184">
        <f t="shared" si="400"/>
        <v>0</v>
      </c>
      <c r="N161" s="184">
        <f t="shared" si="400"/>
        <v>0</v>
      </c>
      <c r="O161" s="184">
        <f t="shared" si="400"/>
        <v>0</v>
      </c>
      <c r="P161" s="193">
        <f t="shared" si="335"/>
        <v>0</v>
      </c>
      <c r="Q161" s="184">
        <f t="shared" ref="Q161:AB161" si="401">+Q139*(1+$C139)</f>
        <v>0</v>
      </c>
      <c r="R161" s="184">
        <f t="shared" si="401"/>
        <v>0</v>
      </c>
      <c r="S161" s="184">
        <f t="shared" si="401"/>
        <v>0</v>
      </c>
      <c r="T161" s="184">
        <f t="shared" si="401"/>
        <v>0</v>
      </c>
      <c r="U161" s="184">
        <f t="shared" si="401"/>
        <v>0</v>
      </c>
      <c r="V161" s="184">
        <f t="shared" si="401"/>
        <v>0</v>
      </c>
      <c r="W161" s="184">
        <f t="shared" si="401"/>
        <v>0</v>
      </c>
      <c r="X161" s="184">
        <f t="shared" si="401"/>
        <v>0</v>
      </c>
      <c r="Y161" s="184">
        <f t="shared" si="401"/>
        <v>0</v>
      </c>
      <c r="Z161" s="184">
        <f t="shared" si="401"/>
        <v>0</v>
      </c>
      <c r="AA161" s="184">
        <f t="shared" si="401"/>
        <v>0</v>
      </c>
      <c r="AB161" s="184">
        <f t="shared" si="401"/>
        <v>0</v>
      </c>
      <c r="AC161" s="193">
        <f t="shared" si="337"/>
        <v>0</v>
      </c>
      <c r="AD161" s="184">
        <f t="shared" ref="AD161:AO161" si="402">+AD139*(1+$C139)</f>
        <v>0</v>
      </c>
      <c r="AE161" s="184">
        <f t="shared" si="402"/>
        <v>0</v>
      </c>
      <c r="AF161" s="184">
        <f t="shared" si="402"/>
        <v>0</v>
      </c>
      <c r="AG161" s="184">
        <f t="shared" si="402"/>
        <v>0</v>
      </c>
      <c r="AH161" s="184">
        <f t="shared" si="402"/>
        <v>0</v>
      </c>
      <c r="AI161" s="184">
        <f t="shared" si="402"/>
        <v>0</v>
      </c>
      <c r="AJ161" s="184">
        <f t="shared" si="402"/>
        <v>0</v>
      </c>
      <c r="AK161" s="184">
        <f t="shared" si="402"/>
        <v>0</v>
      </c>
      <c r="AL161" s="184">
        <f t="shared" si="402"/>
        <v>0</v>
      </c>
      <c r="AM161" s="184">
        <f t="shared" si="402"/>
        <v>0</v>
      </c>
      <c r="AN161" s="184">
        <f t="shared" si="402"/>
        <v>0</v>
      </c>
      <c r="AO161" s="184">
        <f t="shared" si="402"/>
        <v>0</v>
      </c>
      <c r="AP161" s="193">
        <f t="shared" si="339"/>
        <v>0</v>
      </c>
      <c r="AQ161" s="184">
        <f t="shared" ref="AQ161:BB161" si="403">+AQ139*(1+$C139)</f>
        <v>0</v>
      </c>
      <c r="AR161" s="184">
        <f t="shared" si="403"/>
        <v>0</v>
      </c>
      <c r="AS161" s="184">
        <f t="shared" si="403"/>
        <v>0</v>
      </c>
      <c r="AT161" s="184">
        <f t="shared" si="403"/>
        <v>0</v>
      </c>
      <c r="AU161" s="184">
        <f t="shared" si="403"/>
        <v>0</v>
      </c>
      <c r="AV161" s="184">
        <f t="shared" si="403"/>
        <v>0</v>
      </c>
      <c r="AW161" s="184">
        <f t="shared" si="403"/>
        <v>0</v>
      </c>
      <c r="AX161" s="184">
        <f t="shared" si="403"/>
        <v>0</v>
      </c>
      <c r="AY161" s="184">
        <f t="shared" si="403"/>
        <v>0</v>
      </c>
      <c r="AZ161" s="184">
        <f t="shared" si="403"/>
        <v>0</v>
      </c>
      <c r="BA161" s="184">
        <f t="shared" si="403"/>
        <v>0</v>
      </c>
      <c r="BB161" s="184">
        <f t="shared" si="403"/>
        <v>0</v>
      </c>
      <c r="BC161" s="193">
        <f t="shared" si="341"/>
        <v>0</v>
      </c>
      <c r="BD161" s="184">
        <f t="shared" ref="BD161:BO161" si="404">+BD139*(1+$C139)</f>
        <v>0</v>
      </c>
      <c r="BE161" s="184">
        <f t="shared" si="404"/>
        <v>0</v>
      </c>
      <c r="BF161" s="184">
        <f t="shared" si="404"/>
        <v>0</v>
      </c>
      <c r="BG161" s="184">
        <f t="shared" si="404"/>
        <v>0</v>
      </c>
      <c r="BH161" s="184">
        <f t="shared" si="404"/>
        <v>0</v>
      </c>
      <c r="BI161" s="184">
        <f t="shared" si="404"/>
        <v>0</v>
      </c>
      <c r="BJ161" s="184">
        <f t="shared" si="404"/>
        <v>0</v>
      </c>
      <c r="BK161" s="184">
        <f t="shared" si="404"/>
        <v>0</v>
      </c>
      <c r="BL161" s="184">
        <f t="shared" si="404"/>
        <v>0</v>
      </c>
      <c r="BM161" s="184">
        <f t="shared" si="404"/>
        <v>0</v>
      </c>
      <c r="BN161" s="184">
        <f t="shared" si="404"/>
        <v>0</v>
      </c>
      <c r="BO161" s="184">
        <f t="shared" si="404"/>
        <v>0</v>
      </c>
      <c r="BP161" s="193">
        <f t="shared" si="343"/>
        <v>0</v>
      </c>
    </row>
    <row r="162" spans="2:68" s="127" customFormat="1" ht="15" hidden="1" customHeight="1" outlineLevel="1" x14ac:dyDescent="0.25">
      <c r="B162" s="127" t="str">
        <f>Basisgegevens!$A$124</f>
        <v>640 - Bedrijfsbelastingen en Taksen - Voertuigen</v>
      </c>
      <c r="C162" s="16"/>
      <c r="D162" s="184">
        <f t="shared" si="329"/>
        <v>0</v>
      </c>
      <c r="E162" s="184">
        <f t="shared" si="329"/>
        <v>0</v>
      </c>
      <c r="F162" s="184">
        <f t="shared" si="329"/>
        <v>0</v>
      </c>
      <c r="G162" s="184">
        <f t="shared" si="329"/>
        <v>0</v>
      </c>
      <c r="H162" s="184">
        <f t="shared" ref="H162:O162" si="405">+H140*(1+$C140)</f>
        <v>0</v>
      </c>
      <c r="I162" s="184">
        <f t="shared" si="405"/>
        <v>0</v>
      </c>
      <c r="J162" s="184">
        <f t="shared" si="405"/>
        <v>0</v>
      </c>
      <c r="K162" s="184">
        <f t="shared" si="405"/>
        <v>0</v>
      </c>
      <c r="L162" s="184">
        <f t="shared" si="405"/>
        <v>0</v>
      </c>
      <c r="M162" s="184">
        <f t="shared" si="405"/>
        <v>0</v>
      </c>
      <c r="N162" s="184">
        <f t="shared" si="405"/>
        <v>0</v>
      </c>
      <c r="O162" s="184">
        <f t="shared" si="405"/>
        <v>0</v>
      </c>
      <c r="P162" s="193">
        <f t="shared" si="335"/>
        <v>0</v>
      </c>
      <c r="Q162" s="184">
        <f t="shared" ref="Q162:AB162" si="406">+Q140*(1+$C140)</f>
        <v>0</v>
      </c>
      <c r="R162" s="184">
        <f t="shared" si="406"/>
        <v>0</v>
      </c>
      <c r="S162" s="184">
        <f t="shared" si="406"/>
        <v>0</v>
      </c>
      <c r="T162" s="184">
        <f t="shared" si="406"/>
        <v>0</v>
      </c>
      <c r="U162" s="184">
        <f t="shared" si="406"/>
        <v>0</v>
      </c>
      <c r="V162" s="184">
        <f t="shared" si="406"/>
        <v>0</v>
      </c>
      <c r="W162" s="184">
        <f t="shared" si="406"/>
        <v>0</v>
      </c>
      <c r="X162" s="184">
        <f t="shared" si="406"/>
        <v>0</v>
      </c>
      <c r="Y162" s="184">
        <f t="shared" si="406"/>
        <v>0</v>
      </c>
      <c r="Z162" s="184">
        <f t="shared" si="406"/>
        <v>0</v>
      </c>
      <c r="AA162" s="184">
        <f t="shared" si="406"/>
        <v>0</v>
      </c>
      <c r="AB162" s="184">
        <f t="shared" si="406"/>
        <v>0</v>
      </c>
      <c r="AC162" s="193">
        <f t="shared" si="337"/>
        <v>0</v>
      </c>
      <c r="AD162" s="184">
        <f t="shared" ref="AD162:AO162" si="407">+AD140*(1+$C140)</f>
        <v>0</v>
      </c>
      <c r="AE162" s="184">
        <f t="shared" si="407"/>
        <v>0</v>
      </c>
      <c r="AF162" s="184">
        <f t="shared" si="407"/>
        <v>0</v>
      </c>
      <c r="AG162" s="184">
        <f t="shared" si="407"/>
        <v>0</v>
      </c>
      <c r="AH162" s="184">
        <f t="shared" si="407"/>
        <v>0</v>
      </c>
      <c r="AI162" s="184">
        <f t="shared" si="407"/>
        <v>0</v>
      </c>
      <c r="AJ162" s="184">
        <f t="shared" si="407"/>
        <v>0</v>
      </c>
      <c r="AK162" s="184">
        <f t="shared" si="407"/>
        <v>0</v>
      </c>
      <c r="AL162" s="184">
        <f t="shared" si="407"/>
        <v>0</v>
      </c>
      <c r="AM162" s="184">
        <f t="shared" si="407"/>
        <v>0</v>
      </c>
      <c r="AN162" s="184">
        <f t="shared" si="407"/>
        <v>0</v>
      </c>
      <c r="AO162" s="184">
        <f t="shared" si="407"/>
        <v>0</v>
      </c>
      <c r="AP162" s="193">
        <f t="shared" si="339"/>
        <v>0</v>
      </c>
      <c r="AQ162" s="184">
        <f t="shared" ref="AQ162:BB162" si="408">+AQ140*(1+$C140)</f>
        <v>0</v>
      </c>
      <c r="AR162" s="184">
        <f t="shared" si="408"/>
        <v>0</v>
      </c>
      <c r="AS162" s="184">
        <f t="shared" si="408"/>
        <v>0</v>
      </c>
      <c r="AT162" s="184">
        <f t="shared" si="408"/>
        <v>0</v>
      </c>
      <c r="AU162" s="184">
        <f t="shared" si="408"/>
        <v>0</v>
      </c>
      <c r="AV162" s="184">
        <f t="shared" si="408"/>
        <v>0</v>
      </c>
      <c r="AW162" s="184">
        <f t="shared" si="408"/>
        <v>0</v>
      </c>
      <c r="AX162" s="184">
        <f t="shared" si="408"/>
        <v>0</v>
      </c>
      <c r="AY162" s="184">
        <f t="shared" si="408"/>
        <v>0</v>
      </c>
      <c r="AZ162" s="184">
        <f t="shared" si="408"/>
        <v>0</v>
      </c>
      <c r="BA162" s="184">
        <f t="shared" si="408"/>
        <v>0</v>
      </c>
      <c r="BB162" s="184">
        <f t="shared" si="408"/>
        <v>0</v>
      </c>
      <c r="BC162" s="193">
        <f t="shared" si="341"/>
        <v>0</v>
      </c>
      <c r="BD162" s="184">
        <f t="shared" ref="BD162:BO162" si="409">+BD140*(1+$C140)</f>
        <v>0</v>
      </c>
      <c r="BE162" s="184">
        <f t="shared" si="409"/>
        <v>0</v>
      </c>
      <c r="BF162" s="184">
        <f t="shared" si="409"/>
        <v>0</v>
      </c>
      <c r="BG162" s="184">
        <f t="shared" si="409"/>
        <v>0</v>
      </c>
      <c r="BH162" s="184">
        <f t="shared" si="409"/>
        <v>0</v>
      </c>
      <c r="BI162" s="184">
        <f t="shared" si="409"/>
        <v>0</v>
      </c>
      <c r="BJ162" s="184">
        <f t="shared" si="409"/>
        <v>0</v>
      </c>
      <c r="BK162" s="184">
        <f t="shared" si="409"/>
        <v>0</v>
      </c>
      <c r="BL162" s="184">
        <f t="shared" si="409"/>
        <v>0</v>
      </c>
      <c r="BM162" s="184">
        <f t="shared" si="409"/>
        <v>0</v>
      </c>
      <c r="BN162" s="184">
        <f t="shared" si="409"/>
        <v>0</v>
      </c>
      <c r="BO162" s="184">
        <f t="shared" si="409"/>
        <v>0</v>
      </c>
      <c r="BP162" s="193">
        <f t="shared" si="343"/>
        <v>0</v>
      </c>
    </row>
    <row r="163" spans="2:68" s="127" customFormat="1" ht="15" hidden="1" customHeight="1" outlineLevel="1" x14ac:dyDescent="0.25">
      <c r="B163" s="127" t="str">
        <f>Basisgegevens!$A$125</f>
        <v>640 - Bedrijfsbelastingen en Taksen - Gewest, Provincie, Gemeente</v>
      </c>
      <c r="C163" s="16"/>
      <c r="D163" s="184">
        <f t="shared" si="329"/>
        <v>0</v>
      </c>
      <c r="E163" s="184">
        <f t="shared" si="329"/>
        <v>0</v>
      </c>
      <c r="F163" s="184">
        <f t="shared" si="329"/>
        <v>0</v>
      </c>
      <c r="G163" s="184">
        <f t="shared" si="329"/>
        <v>0</v>
      </c>
      <c r="H163" s="184">
        <f t="shared" ref="H163:O163" si="410">+H141*(1+$C141)</f>
        <v>0</v>
      </c>
      <c r="I163" s="184">
        <f t="shared" si="410"/>
        <v>0</v>
      </c>
      <c r="J163" s="184">
        <f t="shared" si="410"/>
        <v>0</v>
      </c>
      <c r="K163" s="184">
        <f t="shared" si="410"/>
        <v>0</v>
      </c>
      <c r="L163" s="184">
        <f t="shared" si="410"/>
        <v>0</v>
      </c>
      <c r="M163" s="184">
        <f t="shared" si="410"/>
        <v>0</v>
      </c>
      <c r="N163" s="184">
        <f t="shared" si="410"/>
        <v>0</v>
      </c>
      <c r="O163" s="184">
        <f t="shared" si="410"/>
        <v>0</v>
      </c>
      <c r="P163" s="193">
        <f t="shared" si="335"/>
        <v>0</v>
      </c>
      <c r="Q163" s="184">
        <f t="shared" ref="Q163:AB163" si="411">+Q141*(1+$C141)</f>
        <v>0</v>
      </c>
      <c r="R163" s="184">
        <f t="shared" si="411"/>
        <v>0</v>
      </c>
      <c r="S163" s="184">
        <f t="shared" si="411"/>
        <v>0</v>
      </c>
      <c r="T163" s="184">
        <f t="shared" si="411"/>
        <v>0</v>
      </c>
      <c r="U163" s="184">
        <f t="shared" si="411"/>
        <v>0</v>
      </c>
      <c r="V163" s="184">
        <f t="shared" si="411"/>
        <v>0</v>
      </c>
      <c r="W163" s="184">
        <f t="shared" si="411"/>
        <v>0</v>
      </c>
      <c r="X163" s="184">
        <f t="shared" si="411"/>
        <v>0</v>
      </c>
      <c r="Y163" s="184">
        <f t="shared" si="411"/>
        <v>0</v>
      </c>
      <c r="Z163" s="184">
        <f t="shared" si="411"/>
        <v>0</v>
      </c>
      <c r="AA163" s="184">
        <f t="shared" si="411"/>
        <v>0</v>
      </c>
      <c r="AB163" s="184">
        <f t="shared" si="411"/>
        <v>0</v>
      </c>
      <c r="AC163" s="193">
        <f t="shared" si="337"/>
        <v>0</v>
      </c>
      <c r="AD163" s="184">
        <f t="shared" ref="AD163:AO163" si="412">+AD141*(1+$C141)</f>
        <v>0</v>
      </c>
      <c r="AE163" s="184">
        <f t="shared" si="412"/>
        <v>0</v>
      </c>
      <c r="AF163" s="184">
        <f t="shared" si="412"/>
        <v>0</v>
      </c>
      <c r="AG163" s="184">
        <f t="shared" si="412"/>
        <v>0</v>
      </c>
      <c r="AH163" s="184">
        <f t="shared" si="412"/>
        <v>0</v>
      </c>
      <c r="AI163" s="184">
        <f t="shared" si="412"/>
        <v>0</v>
      </c>
      <c r="AJ163" s="184">
        <f t="shared" si="412"/>
        <v>0</v>
      </c>
      <c r="AK163" s="184">
        <f t="shared" si="412"/>
        <v>0</v>
      </c>
      <c r="AL163" s="184">
        <f t="shared" si="412"/>
        <v>0</v>
      </c>
      <c r="AM163" s="184">
        <f t="shared" si="412"/>
        <v>0</v>
      </c>
      <c r="AN163" s="184">
        <f t="shared" si="412"/>
        <v>0</v>
      </c>
      <c r="AO163" s="184">
        <f t="shared" si="412"/>
        <v>0</v>
      </c>
      <c r="AP163" s="193">
        <f t="shared" si="339"/>
        <v>0</v>
      </c>
      <c r="AQ163" s="184">
        <f t="shared" ref="AQ163:BB163" si="413">+AQ141*(1+$C141)</f>
        <v>0</v>
      </c>
      <c r="AR163" s="184">
        <f t="shared" si="413"/>
        <v>0</v>
      </c>
      <c r="AS163" s="184">
        <f t="shared" si="413"/>
        <v>0</v>
      </c>
      <c r="AT163" s="184">
        <f t="shared" si="413"/>
        <v>0</v>
      </c>
      <c r="AU163" s="184">
        <f t="shared" si="413"/>
        <v>0</v>
      </c>
      <c r="AV163" s="184">
        <f t="shared" si="413"/>
        <v>0</v>
      </c>
      <c r="AW163" s="184">
        <f t="shared" si="413"/>
        <v>0</v>
      </c>
      <c r="AX163" s="184">
        <f t="shared" si="413"/>
        <v>0</v>
      </c>
      <c r="AY163" s="184">
        <f t="shared" si="413"/>
        <v>0</v>
      </c>
      <c r="AZ163" s="184">
        <f t="shared" si="413"/>
        <v>0</v>
      </c>
      <c r="BA163" s="184">
        <f t="shared" si="413"/>
        <v>0</v>
      </c>
      <c r="BB163" s="184">
        <f t="shared" si="413"/>
        <v>0</v>
      </c>
      <c r="BC163" s="193">
        <f t="shared" si="341"/>
        <v>0</v>
      </c>
      <c r="BD163" s="184">
        <f t="shared" ref="BD163:BO163" si="414">+BD141*(1+$C141)</f>
        <v>0</v>
      </c>
      <c r="BE163" s="184">
        <f t="shared" si="414"/>
        <v>0</v>
      </c>
      <c r="BF163" s="184">
        <f t="shared" si="414"/>
        <v>0</v>
      </c>
      <c r="BG163" s="184">
        <f t="shared" si="414"/>
        <v>0</v>
      </c>
      <c r="BH163" s="184">
        <f t="shared" si="414"/>
        <v>0</v>
      </c>
      <c r="BI163" s="184">
        <f t="shared" si="414"/>
        <v>0</v>
      </c>
      <c r="BJ163" s="184">
        <f t="shared" si="414"/>
        <v>0</v>
      </c>
      <c r="BK163" s="184">
        <f t="shared" si="414"/>
        <v>0</v>
      </c>
      <c r="BL163" s="184">
        <f t="shared" si="414"/>
        <v>0</v>
      </c>
      <c r="BM163" s="184">
        <f t="shared" si="414"/>
        <v>0</v>
      </c>
      <c r="BN163" s="184">
        <f t="shared" si="414"/>
        <v>0</v>
      </c>
      <c r="BO163" s="184">
        <f t="shared" si="414"/>
        <v>0</v>
      </c>
      <c r="BP163" s="193">
        <f t="shared" si="343"/>
        <v>0</v>
      </c>
    </row>
    <row r="164" spans="2:68" s="127" customFormat="1" ht="15" hidden="1" customHeight="1" outlineLevel="1" x14ac:dyDescent="0.25">
      <c r="B164" s="127" t="str">
        <f>Basisgegevens!$A$126</f>
        <v>66 - Onverwachte Kosten</v>
      </c>
      <c r="C164" s="16"/>
      <c r="D164" s="184">
        <f t="shared" si="329"/>
        <v>0</v>
      </c>
      <c r="E164" s="184">
        <f t="shared" si="329"/>
        <v>0</v>
      </c>
      <c r="F164" s="184">
        <f t="shared" si="329"/>
        <v>0</v>
      </c>
      <c r="G164" s="184">
        <f t="shared" si="329"/>
        <v>0</v>
      </c>
      <c r="H164" s="184">
        <f t="shared" ref="H164:O164" si="415">+H142*(1+$C142)</f>
        <v>0</v>
      </c>
      <c r="I164" s="184">
        <f t="shared" si="415"/>
        <v>0</v>
      </c>
      <c r="J164" s="184">
        <f t="shared" si="415"/>
        <v>0</v>
      </c>
      <c r="K164" s="184">
        <f t="shared" si="415"/>
        <v>0</v>
      </c>
      <c r="L164" s="184">
        <f t="shared" si="415"/>
        <v>0</v>
      </c>
      <c r="M164" s="184">
        <f t="shared" si="415"/>
        <v>0</v>
      </c>
      <c r="N164" s="184">
        <f t="shared" si="415"/>
        <v>0</v>
      </c>
      <c r="O164" s="184">
        <f t="shared" si="415"/>
        <v>0</v>
      </c>
      <c r="P164" s="193">
        <f t="shared" si="335"/>
        <v>0</v>
      </c>
      <c r="Q164" s="184">
        <f t="shared" ref="Q164:AB164" si="416">+Q142*(1+$C142)</f>
        <v>0</v>
      </c>
      <c r="R164" s="184">
        <f t="shared" si="416"/>
        <v>0</v>
      </c>
      <c r="S164" s="184">
        <f t="shared" si="416"/>
        <v>0</v>
      </c>
      <c r="T164" s="184">
        <f t="shared" si="416"/>
        <v>0</v>
      </c>
      <c r="U164" s="184">
        <f t="shared" si="416"/>
        <v>0</v>
      </c>
      <c r="V164" s="184">
        <f t="shared" si="416"/>
        <v>0</v>
      </c>
      <c r="W164" s="184">
        <f t="shared" si="416"/>
        <v>0</v>
      </c>
      <c r="X164" s="184">
        <f t="shared" si="416"/>
        <v>0</v>
      </c>
      <c r="Y164" s="184">
        <f t="shared" si="416"/>
        <v>0</v>
      </c>
      <c r="Z164" s="184">
        <f t="shared" si="416"/>
        <v>0</v>
      </c>
      <c r="AA164" s="184">
        <f t="shared" si="416"/>
        <v>0</v>
      </c>
      <c r="AB164" s="184">
        <f t="shared" si="416"/>
        <v>0</v>
      </c>
      <c r="AC164" s="193">
        <f t="shared" si="337"/>
        <v>0</v>
      </c>
      <c r="AD164" s="184">
        <f t="shared" ref="AD164:AO164" si="417">+AD142*(1+$C142)</f>
        <v>0</v>
      </c>
      <c r="AE164" s="184">
        <f t="shared" si="417"/>
        <v>0</v>
      </c>
      <c r="AF164" s="184">
        <f t="shared" si="417"/>
        <v>0</v>
      </c>
      <c r="AG164" s="184">
        <f t="shared" si="417"/>
        <v>0</v>
      </c>
      <c r="AH164" s="184">
        <f t="shared" si="417"/>
        <v>0</v>
      </c>
      <c r="AI164" s="184">
        <f t="shared" si="417"/>
        <v>0</v>
      </c>
      <c r="AJ164" s="184">
        <f t="shared" si="417"/>
        <v>0</v>
      </c>
      <c r="AK164" s="184">
        <f t="shared" si="417"/>
        <v>0</v>
      </c>
      <c r="AL164" s="184">
        <f t="shared" si="417"/>
        <v>0</v>
      </c>
      <c r="AM164" s="184">
        <f t="shared" si="417"/>
        <v>0</v>
      </c>
      <c r="AN164" s="184">
        <f t="shared" si="417"/>
        <v>0</v>
      </c>
      <c r="AO164" s="184">
        <f t="shared" si="417"/>
        <v>0</v>
      </c>
      <c r="AP164" s="193">
        <f t="shared" si="339"/>
        <v>0</v>
      </c>
      <c r="AQ164" s="184">
        <f t="shared" ref="AQ164:BB164" si="418">+AQ142*(1+$C142)</f>
        <v>0</v>
      </c>
      <c r="AR164" s="184">
        <f t="shared" si="418"/>
        <v>0</v>
      </c>
      <c r="AS164" s="184">
        <f t="shared" si="418"/>
        <v>0</v>
      </c>
      <c r="AT164" s="184">
        <f t="shared" si="418"/>
        <v>0</v>
      </c>
      <c r="AU164" s="184">
        <f t="shared" si="418"/>
        <v>0</v>
      </c>
      <c r="AV164" s="184">
        <f t="shared" si="418"/>
        <v>0</v>
      </c>
      <c r="AW164" s="184">
        <f t="shared" si="418"/>
        <v>0</v>
      </c>
      <c r="AX164" s="184">
        <f t="shared" si="418"/>
        <v>0</v>
      </c>
      <c r="AY164" s="184">
        <f t="shared" si="418"/>
        <v>0</v>
      </c>
      <c r="AZ164" s="184">
        <f t="shared" si="418"/>
        <v>0</v>
      </c>
      <c r="BA164" s="184">
        <f t="shared" si="418"/>
        <v>0</v>
      </c>
      <c r="BB164" s="184">
        <f t="shared" si="418"/>
        <v>0</v>
      </c>
      <c r="BC164" s="193">
        <f t="shared" si="341"/>
        <v>0</v>
      </c>
      <c r="BD164" s="184">
        <f t="shared" ref="BD164:BO164" si="419">+BD142*(1+$C142)</f>
        <v>0</v>
      </c>
      <c r="BE164" s="184">
        <f t="shared" si="419"/>
        <v>0</v>
      </c>
      <c r="BF164" s="184">
        <f t="shared" si="419"/>
        <v>0</v>
      </c>
      <c r="BG164" s="184">
        <f t="shared" si="419"/>
        <v>0</v>
      </c>
      <c r="BH164" s="184">
        <f t="shared" si="419"/>
        <v>0</v>
      </c>
      <c r="BI164" s="184">
        <f t="shared" si="419"/>
        <v>0</v>
      </c>
      <c r="BJ164" s="184">
        <f t="shared" si="419"/>
        <v>0</v>
      </c>
      <c r="BK164" s="184">
        <f t="shared" si="419"/>
        <v>0</v>
      </c>
      <c r="BL164" s="184">
        <f t="shared" si="419"/>
        <v>0</v>
      </c>
      <c r="BM164" s="184">
        <f t="shared" si="419"/>
        <v>0</v>
      </c>
      <c r="BN164" s="184">
        <f t="shared" si="419"/>
        <v>0</v>
      </c>
      <c r="BO164" s="184">
        <f t="shared" si="419"/>
        <v>0</v>
      </c>
      <c r="BP164" s="193">
        <f t="shared" si="343"/>
        <v>0</v>
      </c>
    </row>
    <row r="165" spans="2:68" ht="15" customHeight="1" collapsed="1" x14ac:dyDescent="0.25"/>
    <row r="166" spans="2:68" ht="15" customHeight="1" x14ac:dyDescent="0.25">
      <c r="B166" s="194" t="s">
        <v>161</v>
      </c>
      <c r="C166" s="195"/>
      <c r="D166" s="221"/>
      <c r="E166" s="221"/>
      <c r="F166" s="221"/>
      <c r="G166" s="221"/>
      <c r="H166" s="221"/>
      <c r="I166" s="221"/>
      <c r="J166" s="221"/>
      <c r="K166" s="221"/>
      <c r="L166" s="221"/>
      <c r="M166" s="221"/>
      <c r="N166" s="221"/>
      <c r="O166" s="221"/>
      <c r="P166" s="213"/>
      <c r="Q166" s="221"/>
      <c r="R166" s="221"/>
      <c r="S166" s="221"/>
      <c r="T166" s="221"/>
      <c r="U166" s="221"/>
      <c r="V166" s="221"/>
      <c r="W166" s="221"/>
      <c r="X166" s="221"/>
      <c r="Y166" s="221"/>
      <c r="Z166" s="221"/>
      <c r="AA166" s="221"/>
      <c r="AB166" s="221"/>
      <c r="AC166" s="213"/>
      <c r="AD166" s="221"/>
      <c r="AE166" s="221"/>
      <c r="AF166" s="221"/>
      <c r="AG166" s="221"/>
      <c r="AH166" s="221"/>
      <c r="AI166" s="221"/>
      <c r="AJ166" s="221"/>
      <c r="AK166" s="221"/>
      <c r="AL166" s="221"/>
      <c r="AM166" s="221"/>
      <c r="AN166" s="221"/>
      <c r="AO166" s="221"/>
      <c r="AP166" s="213"/>
      <c r="AQ166" s="221"/>
      <c r="AR166" s="221"/>
      <c r="AS166" s="221"/>
      <c r="AT166" s="221"/>
      <c r="AU166" s="221"/>
      <c r="AV166" s="221"/>
      <c r="AW166" s="221"/>
      <c r="AX166" s="221"/>
      <c r="AY166" s="221"/>
      <c r="AZ166" s="221"/>
      <c r="BA166" s="221"/>
      <c r="BB166" s="221"/>
      <c r="BC166" s="213"/>
      <c r="BD166" s="221"/>
      <c r="BE166" s="221"/>
      <c r="BF166" s="221"/>
      <c r="BG166" s="221"/>
      <c r="BH166" s="221"/>
      <c r="BI166" s="221"/>
      <c r="BJ166" s="221"/>
      <c r="BK166" s="221"/>
      <c r="BL166" s="221"/>
      <c r="BM166" s="221"/>
      <c r="BN166" s="221"/>
      <c r="BO166" s="221"/>
      <c r="BP166" s="214"/>
    </row>
    <row r="167" spans="2:68" ht="15" customHeight="1" x14ac:dyDescent="0.25">
      <c r="C167" s="79"/>
    </row>
    <row r="168" spans="2:68" s="45" customFormat="1" ht="15" customHeight="1" x14ac:dyDescent="0.25">
      <c r="B168" s="37" t="str">
        <f>B166</f>
        <v>BTW betaald op investeringen</v>
      </c>
      <c r="C168" s="142"/>
      <c r="D168" s="193">
        <f>D213-D170</f>
        <v>0</v>
      </c>
      <c r="E168" s="193">
        <f>E213-E170</f>
        <v>0</v>
      </c>
      <c r="F168" s="193">
        <f>F213-F170</f>
        <v>0</v>
      </c>
      <c r="G168" s="193">
        <f>G213-G170</f>
        <v>0</v>
      </c>
      <c r="H168" s="193">
        <f t="shared" ref="H168:O168" si="420">H213-H170</f>
        <v>0</v>
      </c>
      <c r="I168" s="193">
        <f t="shared" si="420"/>
        <v>0</v>
      </c>
      <c r="J168" s="193">
        <f t="shared" si="420"/>
        <v>0</v>
      </c>
      <c r="K168" s="193">
        <f t="shared" si="420"/>
        <v>0</v>
      </c>
      <c r="L168" s="193">
        <f t="shared" si="420"/>
        <v>0</v>
      </c>
      <c r="M168" s="193">
        <f t="shared" si="420"/>
        <v>0</v>
      </c>
      <c r="N168" s="193">
        <f t="shared" si="420"/>
        <v>0</v>
      </c>
      <c r="O168" s="193">
        <f t="shared" si="420"/>
        <v>0</v>
      </c>
      <c r="P168" s="193">
        <f>SUM(D168:O168)</f>
        <v>0</v>
      </c>
      <c r="Q168" s="193">
        <f>Q213-Q170</f>
        <v>0</v>
      </c>
      <c r="R168" s="193">
        <f>R213-R170</f>
        <v>0</v>
      </c>
      <c r="S168" s="193">
        <f>S213-S170</f>
        <v>0</v>
      </c>
      <c r="T168" s="193">
        <f>T213-T170</f>
        <v>0</v>
      </c>
      <c r="U168" s="193">
        <f t="shared" ref="U168:AB168" si="421">U213-U170</f>
        <v>0</v>
      </c>
      <c r="V168" s="193">
        <f t="shared" si="421"/>
        <v>0</v>
      </c>
      <c r="W168" s="193">
        <f t="shared" si="421"/>
        <v>0</v>
      </c>
      <c r="X168" s="193">
        <f t="shared" si="421"/>
        <v>0</v>
      </c>
      <c r="Y168" s="193">
        <f t="shared" si="421"/>
        <v>0</v>
      </c>
      <c r="Z168" s="193">
        <f t="shared" si="421"/>
        <v>0</v>
      </c>
      <c r="AA168" s="193">
        <f t="shared" si="421"/>
        <v>0</v>
      </c>
      <c r="AB168" s="193">
        <f t="shared" si="421"/>
        <v>0</v>
      </c>
      <c r="AC168" s="193">
        <f>SUM(Q168:AB168)</f>
        <v>0</v>
      </c>
      <c r="AD168" s="193">
        <f>AD213-AD170</f>
        <v>0</v>
      </c>
      <c r="AE168" s="193">
        <f>AE213-AE170</f>
        <v>0</v>
      </c>
      <c r="AF168" s="193">
        <f>AF213-AF170</f>
        <v>0</v>
      </c>
      <c r="AG168" s="193">
        <f>AG213-AG170</f>
        <v>0</v>
      </c>
      <c r="AH168" s="193">
        <f t="shared" ref="AH168:AO168" si="422">AH213-AH170</f>
        <v>0</v>
      </c>
      <c r="AI168" s="193">
        <f t="shared" si="422"/>
        <v>0</v>
      </c>
      <c r="AJ168" s="193">
        <f t="shared" si="422"/>
        <v>0</v>
      </c>
      <c r="AK168" s="193">
        <f t="shared" si="422"/>
        <v>0</v>
      </c>
      <c r="AL168" s="193">
        <f t="shared" si="422"/>
        <v>0</v>
      </c>
      <c r="AM168" s="193">
        <f t="shared" si="422"/>
        <v>0</v>
      </c>
      <c r="AN168" s="193">
        <f t="shared" si="422"/>
        <v>0</v>
      </c>
      <c r="AO168" s="193">
        <f t="shared" si="422"/>
        <v>0</v>
      </c>
      <c r="AP168" s="193">
        <f>SUM(AD168:AO168)</f>
        <v>0</v>
      </c>
      <c r="AQ168" s="193">
        <f>AQ213-AQ170</f>
        <v>0</v>
      </c>
      <c r="AR168" s="193">
        <f t="shared" ref="AR168:BB168" si="423">AR213-AR170</f>
        <v>0</v>
      </c>
      <c r="AS168" s="193">
        <f t="shared" si="423"/>
        <v>0</v>
      </c>
      <c r="AT168" s="193">
        <f t="shared" si="423"/>
        <v>0</v>
      </c>
      <c r="AU168" s="193">
        <f t="shared" si="423"/>
        <v>0</v>
      </c>
      <c r="AV168" s="193">
        <f t="shared" si="423"/>
        <v>0</v>
      </c>
      <c r="AW168" s="193">
        <f t="shared" si="423"/>
        <v>0</v>
      </c>
      <c r="AX168" s="193">
        <f t="shared" si="423"/>
        <v>0</v>
      </c>
      <c r="AY168" s="193">
        <f t="shared" si="423"/>
        <v>0</v>
      </c>
      <c r="AZ168" s="193">
        <f t="shared" si="423"/>
        <v>0</v>
      </c>
      <c r="BA168" s="193">
        <f t="shared" si="423"/>
        <v>0</v>
      </c>
      <c r="BB168" s="193">
        <f t="shared" si="423"/>
        <v>0</v>
      </c>
      <c r="BC168" s="193">
        <f>SUM(AQ168:BB168)</f>
        <v>0</v>
      </c>
      <c r="BD168" s="193">
        <f t="shared" ref="BD168:BO168" si="424">BD213-BD170</f>
        <v>0</v>
      </c>
      <c r="BE168" s="193">
        <f t="shared" si="424"/>
        <v>0</v>
      </c>
      <c r="BF168" s="193">
        <f t="shared" si="424"/>
        <v>0</v>
      </c>
      <c r="BG168" s="193">
        <f t="shared" si="424"/>
        <v>0</v>
      </c>
      <c r="BH168" s="193">
        <f t="shared" si="424"/>
        <v>0</v>
      </c>
      <c r="BI168" s="193">
        <f t="shared" si="424"/>
        <v>0</v>
      </c>
      <c r="BJ168" s="193">
        <f t="shared" si="424"/>
        <v>0</v>
      </c>
      <c r="BK168" s="193">
        <f t="shared" si="424"/>
        <v>0</v>
      </c>
      <c r="BL168" s="193">
        <f t="shared" si="424"/>
        <v>0</v>
      </c>
      <c r="BM168" s="193">
        <f t="shared" si="424"/>
        <v>0</v>
      </c>
      <c r="BN168" s="193">
        <f t="shared" si="424"/>
        <v>0</v>
      </c>
      <c r="BO168" s="193">
        <f t="shared" si="424"/>
        <v>0</v>
      </c>
      <c r="BP168" s="193">
        <f>SUM(BD168:BO168)</f>
        <v>0</v>
      </c>
    </row>
    <row r="170" spans="2:68" s="45" customFormat="1" ht="15" customHeight="1" x14ac:dyDescent="0.25">
      <c r="B170" s="200" t="s">
        <v>162</v>
      </c>
      <c r="D170" s="193">
        <f>SUM(D171:D211)</f>
        <v>0</v>
      </c>
      <c r="E170" s="193">
        <f>SUM(E171:E211)</f>
        <v>0</v>
      </c>
      <c r="F170" s="193">
        <f>SUM(F171:F211)</f>
        <v>0</v>
      </c>
      <c r="G170" s="193">
        <f>SUM(G171:G211)</f>
        <v>0</v>
      </c>
      <c r="H170" s="193">
        <f t="shared" ref="H170:O170" si="425">SUM(H171:H211)</f>
        <v>0</v>
      </c>
      <c r="I170" s="193">
        <f t="shared" si="425"/>
        <v>0</v>
      </c>
      <c r="J170" s="193">
        <f t="shared" si="425"/>
        <v>0</v>
      </c>
      <c r="K170" s="193">
        <f t="shared" si="425"/>
        <v>0</v>
      </c>
      <c r="L170" s="193">
        <f t="shared" si="425"/>
        <v>0</v>
      </c>
      <c r="M170" s="193">
        <f t="shared" si="425"/>
        <v>0</v>
      </c>
      <c r="N170" s="193">
        <f t="shared" si="425"/>
        <v>0</v>
      </c>
      <c r="O170" s="193">
        <f t="shared" si="425"/>
        <v>0</v>
      </c>
      <c r="P170" s="193">
        <f t="shared" ref="P170:P233" si="426">SUM(D170:O170)</f>
        <v>0</v>
      </c>
      <c r="Q170" s="193">
        <f>SUM(Q171:Q211)</f>
        <v>0</v>
      </c>
      <c r="R170" s="193">
        <f>SUM(R171:R211)</f>
        <v>0</v>
      </c>
      <c r="S170" s="193">
        <f>SUM(S171:S211)</f>
        <v>0</v>
      </c>
      <c r="T170" s="193">
        <f>SUM(T171:T211)</f>
        <v>0</v>
      </c>
      <c r="U170" s="193">
        <f t="shared" ref="U170:AB170" si="427">SUM(U171:U211)</f>
        <v>0</v>
      </c>
      <c r="V170" s="193">
        <f t="shared" si="427"/>
        <v>0</v>
      </c>
      <c r="W170" s="193">
        <f t="shared" si="427"/>
        <v>0</v>
      </c>
      <c r="X170" s="193">
        <f t="shared" si="427"/>
        <v>0</v>
      </c>
      <c r="Y170" s="193">
        <f t="shared" si="427"/>
        <v>0</v>
      </c>
      <c r="Z170" s="193">
        <f t="shared" si="427"/>
        <v>0</v>
      </c>
      <c r="AA170" s="193">
        <f t="shared" si="427"/>
        <v>0</v>
      </c>
      <c r="AB170" s="193">
        <f t="shared" si="427"/>
        <v>0</v>
      </c>
      <c r="AC170" s="193">
        <f t="shared" ref="AC170:AC233" si="428">SUM(Q170:AB170)</f>
        <v>0</v>
      </c>
      <c r="AD170" s="193">
        <f>SUM(AD171:AD211)</f>
        <v>0</v>
      </c>
      <c r="AE170" s="193">
        <f>SUM(AE171:AE211)</f>
        <v>0</v>
      </c>
      <c r="AF170" s="193">
        <f>SUM(AF171:AF211)</f>
        <v>0</v>
      </c>
      <c r="AG170" s="193">
        <f>SUM(AG171:AG211)</f>
        <v>0</v>
      </c>
      <c r="AH170" s="193">
        <f t="shared" ref="AH170:AO170" si="429">SUM(AH171:AH211)</f>
        <v>0</v>
      </c>
      <c r="AI170" s="193">
        <f t="shared" si="429"/>
        <v>0</v>
      </c>
      <c r="AJ170" s="193">
        <f t="shared" si="429"/>
        <v>0</v>
      </c>
      <c r="AK170" s="193">
        <f t="shared" si="429"/>
        <v>0</v>
      </c>
      <c r="AL170" s="193">
        <f t="shared" si="429"/>
        <v>0</v>
      </c>
      <c r="AM170" s="193">
        <f t="shared" si="429"/>
        <v>0</v>
      </c>
      <c r="AN170" s="193">
        <f t="shared" si="429"/>
        <v>0</v>
      </c>
      <c r="AO170" s="193">
        <f t="shared" si="429"/>
        <v>0</v>
      </c>
      <c r="AP170" s="193">
        <f t="shared" ref="AP170:AP233" si="430">SUM(AD170:AO170)</f>
        <v>0</v>
      </c>
      <c r="AQ170" s="193">
        <f>SUM(AQ171:AQ211)</f>
        <v>0</v>
      </c>
      <c r="AR170" s="193">
        <f t="shared" ref="AR170:BB170" si="431">SUM(AR171:AR211)</f>
        <v>0</v>
      </c>
      <c r="AS170" s="193">
        <f t="shared" si="431"/>
        <v>0</v>
      </c>
      <c r="AT170" s="193">
        <f t="shared" si="431"/>
        <v>0</v>
      </c>
      <c r="AU170" s="193">
        <f t="shared" si="431"/>
        <v>0</v>
      </c>
      <c r="AV170" s="193">
        <f t="shared" si="431"/>
        <v>0</v>
      </c>
      <c r="AW170" s="193">
        <f t="shared" si="431"/>
        <v>0</v>
      </c>
      <c r="AX170" s="193">
        <f t="shared" si="431"/>
        <v>0</v>
      </c>
      <c r="AY170" s="193">
        <f t="shared" si="431"/>
        <v>0</v>
      </c>
      <c r="AZ170" s="193">
        <f t="shared" si="431"/>
        <v>0</v>
      </c>
      <c r="BA170" s="193">
        <f t="shared" si="431"/>
        <v>0</v>
      </c>
      <c r="BB170" s="193">
        <f t="shared" si="431"/>
        <v>0</v>
      </c>
      <c r="BC170" s="193">
        <f t="shared" ref="BC170:BC233" si="432">SUM(AQ170:BB170)</f>
        <v>0</v>
      </c>
      <c r="BD170" s="193">
        <f t="shared" ref="BD170:BO170" si="433">SUM(BD171:BD211)</f>
        <v>0</v>
      </c>
      <c r="BE170" s="193">
        <f t="shared" si="433"/>
        <v>0</v>
      </c>
      <c r="BF170" s="193">
        <f t="shared" si="433"/>
        <v>0</v>
      </c>
      <c r="BG170" s="193">
        <f t="shared" si="433"/>
        <v>0</v>
      </c>
      <c r="BH170" s="193">
        <f t="shared" si="433"/>
        <v>0</v>
      </c>
      <c r="BI170" s="193">
        <f t="shared" si="433"/>
        <v>0</v>
      </c>
      <c r="BJ170" s="193">
        <f t="shared" si="433"/>
        <v>0</v>
      </c>
      <c r="BK170" s="193">
        <f t="shared" si="433"/>
        <v>0</v>
      </c>
      <c r="BL170" s="193">
        <f t="shared" si="433"/>
        <v>0</v>
      </c>
      <c r="BM170" s="193">
        <f t="shared" si="433"/>
        <v>0</v>
      </c>
      <c r="BN170" s="193">
        <f t="shared" si="433"/>
        <v>0</v>
      </c>
      <c r="BO170" s="193">
        <f t="shared" si="433"/>
        <v>0</v>
      </c>
      <c r="BP170" s="193">
        <f t="shared" ref="BP170:BP233" si="434">SUM(BD170:BO170)</f>
        <v>0</v>
      </c>
    </row>
    <row r="171" spans="2:68" ht="15" hidden="1" customHeight="1" outlineLevel="1" x14ac:dyDescent="0.25">
      <c r="B171" s="223" t="str">
        <f>Basisgegevens!A174</f>
        <v xml:space="preserve"> (-)</v>
      </c>
      <c r="C171" s="229">
        <f>Basisgegevens!D174</f>
        <v>0.21</v>
      </c>
      <c r="D171" s="184">
        <f>IF(MONTH(Basisgegevens!$E$174)=MONTH(D$7),Basisgegevens!$G$174,0)</f>
        <v>0</v>
      </c>
      <c r="E171" s="184">
        <f>IF(MONTH(Basisgegevens!$E$174)=MONTH(E$7),Basisgegevens!$G$174,0)</f>
        <v>0</v>
      </c>
      <c r="F171" s="184">
        <f>IF(MONTH(Basisgegevens!$E$174)=MONTH(F$7),Basisgegevens!$G$174,0)</f>
        <v>0</v>
      </c>
      <c r="G171" s="184">
        <f>IF(MONTH(Basisgegevens!$E$174)=MONTH(G$7),Basisgegevens!$G$174,0)</f>
        <v>0</v>
      </c>
      <c r="H171" s="184">
        <f>IF(MONTH(Basisgegevens!$E$174)=MONTH(H$7),Basisgegevens!$G$174,0)</f>
        <v>0</v>
      </c>
      <c r="I171" s="184">
        <f>IF(MONTH(Basisgegevens!$E$174)=MONTH(I$7),Basisgegevens!$G$174,0)</f>
        <v>0</v>
      </c>
      <c r="J171" s="184">
        <f>IF(MONTH(Basisgegevens!$E$174)=MONTH(J$7),Basisgegevens!$G$174,0)</f>
        <v>0</v>
      </c>
      <c r="K171" s="184">
        <f>IF(MONTH(Basisgegevens!$E$174)=MONTH(K$7),Basisgegevens!$G$174,0)</f>
        <v>0</v>
      </c>
      <c r="L171" s="184">
        <f>IF(MONTH(Basisgegevens!$E$174)=MONTH(L$7),Basisgegevens!$G$174,0)</f>
        <v>0</v>
      </c>
      <c r="M171" s="184">
        <f>IF(MONTH(Basisgegevens!$E$174)=MONTH(M$7),Basisgegevens!$G$174,0)</f>
        <v>0</v>
      </c>
      <c r="N171" s="184">
        <f>IF(MONTH(Basisgegevens!$E$174)=MONTH(N$7),Basisgegevens!$G$174,0)</f>
        <v>0</v>
      </c>
      <c r="O171" s="184">
        <f>IF(MONTH(Basisgegevens!$E$174)=MONTH(O$7),Basisgegevens!$G$174,0)</f>
        <v>0</v>
      </c>
      <c r="P171" s="193">
        <f t="shared" si="426"/>
        <v>0</v>
      </c>
      <c r="Q171" s="184"/>
      <c r="R171" s="184"/>
      <c r="S171" s="184"/>
      <c r="T171" s="184"/>
      <c r="U171" s="184"/>
      <c r="V171" s="184"/>
      <c r="W171" s="184"/>
      <c r="X171" s="184"/>
      <c r="Y171" s="184"/>
      <c r="Z171" s="184"/>
      <c r="AA171" s="184"/>
      <c r="AB171" s="184"/>
      <c r="AC171" s="193">
        <f t="shared" si="428"/>
        <v>0</v>
      </c>
      <c r="AD171" s="184"/>
      <c r="AE171" s="184"/>
      <c r="AF171" s="184"/>
      <c r="AG171" s="184"/>
      <c r="AH171" s="184"/>
      <c r="AI171" s="184"/>
      <c r="AJ171" s="184"/>
      <c r="AK171" s="184"/>
      <c r="AL171" s="184"/>
      <c r="AM171" s="184"/>
      <c r="AN171" s="184"/>
      <c r="AO171" s="184"/>
      <c r="AP171" s="193">
        <f t="shared" si="430"/>
        <v>0</v>
      </c>
      <c r="AQ171" s="184"/>
      <c r="AR171" s="184"/>
      <c r="AS171" s="184"/>
      <c r="AT171" s="184"/>
      <c r="AU171" s="184"/>
      <c r="AV171" s="184"/>
      <c r="AW171" s="184"/>
      <c r="AX171" s="184"/>
      <c r="AY171" s="184"/>
      <c r="AZ171" s="184"/>
      <c r="BA171" s="184"/>
      <c r="BB171" s="184"/>
      <c r="BC171" s="193">
        <f t="shared" si="432"/>
        <v>0</v>
      </c>
      <c r="BD171" s="184"/>
      <c r="BE171" s="184"/>
      <c r="BF171" s="184"/>
      <c r="BG171" s="184"/>
      <c r="BH171" s="184"/>
      <c r="BI171" s="184"/>
      <c r="BJ171" s="184"/>
      <c r="BK171" s="184"/>
      <c r="BL171" s="184"/>
      <c r="BM171" s="184"/>
      <c r="BN171" s="184"/>
      <c r="BO171" s="184"/>
      <c r="BP171" s="193">
        <f t="shared" si="434"/>
        <v>0</v>
      </c>
    </row>
    <row r="172" spans="2:68" ht="15" hidden="1" customHeight="1" outlineLevel="1" x14ac:dyDescent="0.25">
      <c r="B172" s="223" t="str">
        <f>Basisgegevens!A175</f>
        <v xml:space="preserve"> (-)</v>
      </c>
      <c r="C172" s="229">
        <f>Basisgegevens!D175</f>
        <v>0.21</v>
      </c>
      <c r="D172" s="184">
        <f>IF(MONTH(Basisgegevens!$E$175)=MONTH(D$7),Basisgegevens!$G$175,0)</f>
        <v>0</v>
      </c>
      <c r="E172" s="184">
        <f>IF(MONTH(Basisgegevens!$E$175)=MONTH(E$7),Basisgegevens!$G$175,0)</f>
        <v>0</v>
      </c>
      <c r="F172" s="184">
        <f>IF(MONTH(Basisgegevens!$E$175)=MONTH(F$7),Basisgegevens!$G$175,0)</f>
        <v>0</v>
      </c>
      <c r="G172" s="184">
        <f>IF(MONTH(Basisgegevens!$E$175)=MONTH(G$7),Basisgegevens!$G$175,0)</f>
        <v>0</v>
      </c>
      <c r="H172" s="184">
        <f>IF(MONTH(Basisgegevens!$E$175)=MONTH(H$7),Basisgegevens!$G$175,0)</f>
        <v>0</v>
      </c>
      <c r="I172" s="184">
        <f>IF(MONTH(Basisgegevens!$E$175)=MONTH(I$7),Basisgegevens!$G$175,0)</f>
        <v>0</v>
      </c>
      <c r="J172" s="184">
        <f>IF(MONTH(Basisgegevens!$E$175)=MONTH(J$7),Basisgegevens!$G$175,0)</f>
        <v>0</v>
      </c>
      <c r="K172" s="184">
        <f>IF(MONTH(Basisgegevens!$E$175)=MONTH(K$7),Basisgegevens!$G$175,0)</f>
        <v>0</v>
      </c>
      <c r="L172" s="184">
        <f>IF(MONTH(Basisgegevens!$E$175)=MONTH(L$7),Basisgegevens!$G$175,0)</f>
        <v>0</v>
      </c>
      <c r="M172" s="184">
        <f>IF(MONTH(Basisgegevens!$E$175)=MONTH(M$7),Basisgegevens!$G$175,0)</f>
        <v>0</v>
      </c>
      <c r="N172" s="184">
        <f>IF(MONTH(Basisgegevens!$E$175)=MONTH(N$7),Basisgegevens!$G$175,0)</f>
        <v>0</v>
      </c>
      <c r="O172" s="184">
        <f>IF(MONTH(Basisgegevens!$E$175)=MONTH(O$7),Basisgegevens!$G$175,0)</f>
        <v>0</v>
      </c>
      <c r="P172" s="193">
        <f t="shared" si="426"/>
        <v>0</v>
      </c>
      <c r="Q172" s="184"/>
      <c r="R172" s="184"/>
      <c r="S172" s="184"/>
      <c r="T172" s="184"/>
      <c r="U172" s="184"/>
      <c r="V172" s="184"/>
      <c r="W172" s="184"/>
      <c r="X172" s="184"/>
      <c r="Y172" s="184"/>
      <c r="Z172" s="184"/>
      <c r="AA172" s="184"/>
      <c r="AB172" s="184"/>
      <c r="AC172" s="193">
        <f t="shared" si="428"/>
        <v>0</v>
      </c>
      <c r="AD172" s="184"/>
      <c r="AE172" s="184"/>
      <c r="AF172" s="184"/>
      <c r="AG172" s="184"/>
      <c r="AH172" s="184"/>
      <c r="AI172" s="184"/>
      <c r="AJ172" s="184"/>
      <c r="AK172" s="184"/>
      <c r="AL172" s="184"/>
      <c r="AM172" s="184"/>
      <c r="AN172" s="184"/>
      <c r="AO172" s="184"/>
      <c r="AP172" s="193">
        <f t="shared" si="430"/>
        <v>0</v>
      </c>
      <c r="AQ172" s="184"/>
      <c r="AR172" s="184"/>
      <c r="AS172" s="184"/>
      <c r="AT172" s="184"/>
      <c r="AU172" s="184"/>
      <c r="AV172" s="184"/>
      <c r="AW172" s="184"/>
      <c r="AX172" s="184"/>
      <c r="AY172" s="184"/>
      <c r="AZ172" s="184"/>
      <c r="BA172" s="184"/>
      <c r="BB172" s="184"/>
      <c r="BC172" s="193">
        <f t="shared" si="432"/>
        <v>0</v>
      </c>
      <c r="BD172" s="184"/>
      <c r="BE172" s="184"/>
      <c r="BF172" s="184"/>
      <c r="BG172" s="184"/>
      <c r="BH172" s="184"/>
      <c r="BI172" s="184"/>
      <c r="BJ172" s="184"/>
      <c r="BK172" s="184"/>
      <c r="BL172" s="184"/>
      <c r="BM172" s="184"/>
      <c r="BN172" s="184"/>
      <c r="BO172" s="184"/>
      <c r="BP172" s="193">
        <f t="shared" si="434"/>
        <v>0</v>
      </c>
    </row>
    <row r="173" spans="2:68" ht="15" hidden="1" customHeight="1" outlineLevel="1" x14ac:dyDescent="0.25">
      <c r="B173" s="223" t="str">
        <f>Basisgegevens!A178</f>
        <v xml:space="preserve"> (-)</v>
      </c>
      <c r="C173" s="229">
        <f>Basisgegevens!D178</f>
        <v>0.21</v>
      </c>
      <c r="D173" s="184">
        <f>IF(MONTH(Basisgegevens!$E$178)=MONTH(D$7),Basisgegevens!$G$178,0)</f>
        <v>0</v>
      </c>
      <c r="E173" s="184">
        <f>IF(MONTH(Basisgegevens!$E$178)=MONTH(E$7),Basisgegevens!$G$178,0)</f>
        <v>0</v>
      </c>
      <c r="F173" s="184">
        <f>IF(MONTH(Basisgegevens!$E$178)=MONTH(F$7),Basisgegevens!$G$178,0)</f>
        <v>0</v>
      </c>
      <c r="G173" s="184">
        <f>IF(MONTH(Basisgegevens!$E$178)=MONTH(G$7),Basisgegevens!$G$178,0)</f>
        <v>0</v>
      </c>
      <c r="H173" s="184">
        <f>IF(MONTH(Basisgegevens!$E$178)=MONTH(H$7),Basisgegevens!$G$178,0)</f>
        <v>0</v>
      </c>
      <c r="I173" s="184">
        <f>IF(MONTH(Basisgegevens!$E$178)=MONTH(I$7),Basisgegevens!$G$178,0)</f>
        <v>0</v>
      </c>
      <c r="J173" s="184">
        <f>IF(MONTH(Basisgegevens!$E$178)=MONTH(J$7),Basisgegevens!$G$178,0)</f>
        <v>0</v>
      </c>
      <c r="K173" s="184">
        <f>IF(MONTH(Basisgegevens!$E$178)=MONTH(K$7),Basisgegevens!$G$178,0)</f>
        <v>0</v>
      </c>
      <c r="L173" s="184">
        <f>IF(MONTH(Basisgegevens!$E$178)=MONTH(L$7),Basisgegevens!$G$178,0)</f>
        <v>0</v>
      </c>
      <c r="M173" s="184">
        <f>IF(MONTH(Basisgegevens!$E$178)=MONTH(M$7),Basisgegevens!$G$178,0)</f>
        <v>0</v>
      </c>
      <c r="N173" s="184">
        <f>IF(MONTH(Basisgegevens!$E$178)=MONTH(N$7),Basisgegevens!$G$178,0)</f>
        <v>0</v>
      </c>
      <c r="O173" s="184">
        <f>IF(MONTH(Basisgegevens!$E$178)=MONTH(O$7),Basisgegevens!$G$178,0)</f>
        <v>0</v>
      </c>
      <c r="P173" s="193">
        <f t="shared" si="426"/>
        <v>0</v>
      </c>
      <c r="Q173" s="184"/>
      <c r="R173" s="184"/>
      <c r="S173" s="184"/>
      <c r="T173" s="184"/>
      <c r="U173" s="184"/>
      <c r="V173" s="184"/>
      <c r="W173" s="184"/>
      <c r="X173" s="184"/>
      <c r="Y173" s="184"/>
      <c r="Z173" s="184"/>
      <c r="AA173" s="184"/>
      <c r="AB173" s="184"/>
      <c r="AC173" s="193">
        <f t="shared" si="428"/>
        <v>0</v>
      </c>
      <c r="AD173" s="184"/>
      <c r="AE173" s="184"/>
      <c r="AF173" s="184"/>
      <c r="AG173" s="184"/>
      <c r="AH173" s="184"/>
      <c r="AI173" s="184"/>
      <c r="AJ173" s="184"/>
      <c r="AK173" s="184"/>
      <c r="AL173" s="184"/>
      <c r="AM173" s="184"/>
      <c r="AN173" s="184"/>
      <c r="AO173" s="184"/>
      <c r="AP173" s="193">
        <f t="shared" si="430"/>
        <v>0</v>
      </c>
      <c r="AQ173" s="184"/>
      <c r="AR173" s="184"/>
      <c r="AS173" s="184"/>
      <c r="AT173" s="184"/>
      <c r="AU173" s="184"/>
      <c r="AV173" s="184"/>
      <c r="AW173" s="184"/>
      <c r="AX173" s="184"/>
      <c r="AY173" s="184"/>
      <c r="AZ173" s="184"/>
      <c r="BA173" s="184"/>
      <c r="BB173" s="184"/>
      <c r="BC173" s="193">
        <f t="shared" si="432"/>
        <v>0</v>
      </c>
      <c r="BD173" s="184"/>
      <c r="BE173" s="184"/>
      <c r="BF173" s="184"/>
      <c r="BG173" s="184"/>
      <c r="BH173" s="184"/>
      <c r="BI173" s="184"/>
      <c r="BJ173" s="184"/>
      <c r="BK173" s="184"/>
      <c r="BL173" s="184"/>
      <c r="BM173" s="184"/>
      <c r="BN173" s="184"/>
      <c r="BO173" s="184"/>
      <c r="BP173" s="193">
        <f t="shared" si="434"/>
        <v>0</v>
      </c>
    </row>
    <row r="174" spans="2:68" ht="15" hidden="1" customHeight="1" outlineLevel="1" x14ac:dyDescent="0.25">
      <c r="B174" s="223" t="str">
        <f>Basisgegevens!A179</f>
        <v xml:space="preserve"> (-)</v>
      </c>
      <c r="C174" s="229">
        <f>Basisgegevens!D179</f>
        <v>0.21</v>
      </c>
      <c r="D174" s="184">
        <f>IF(MONTH(Basisgegevens!$E$179)=MONTH(D$7),Basisgegevens!$G$179,0)</f>
        <v>0</v>
      </c>
      <c r="E174" s="184">
        <f>IF(MONTH(Basisgegevens!$E$179)=MONTH(E$7),Basisgegevens!$G$179,0)</f>
        <v>0</v>
      </c>
      <c r="F174" s="184">
        <f>IF(MONTH(Basisgegevens!$E$179)=MONTH(F$7),Basisgegevens!$G$179,0)</f>
        <v>0</v>
      </c>
      <c r="G174" s="184">
        <f>IF(MONTH(Basisgegevens!$E$179)=MONTH(G$7),Basisgegevens!$G$179,0)</f>
        <v>0</v>
      </c>
      <c r="H174" s="184">
        <f>IF(MONTH(Basisgegevens!$E$179)=MONTH(H$7),Basisgegevens!$G$179,0)</f>
        <v>0</v>
      </c>
      <c r="I174" s="184">
        <f>IF(MONTH(Basisgegevens!$E$179)=MONTH(I$7),Basisgegevens!$G$179,0)</f>
        <v>0</v>
      </c>
      <c r="J174" s="184">
        <f>IF(MONTH(Basisgegevens!$E$179)=MONTH(J$7),Basisgegevens!$G$179,0)</f>
        <v>0</v>
      </c>
      <c r="K174" s="184">
        <f>IF(MONTH(Basisgegevens!$E$179)=MONTH(K$7),Basisgegevens!$G$179,0)</f>
        <v>0</v>
      </c>
      <c r="L174" s="184">
        <f>IF(MONTH(Basisgegevens!$E$179)=MONTH(L$7),Basisgegevens!$G$179,0)</f>
        <v>0</v>
      </c>
      <c r="M174" s="184">
        <f>IF(MONTH(Basisgegevens!$E$179)=MONTH(M$7),Basisgegevens!$G$179,0)</f>
        <v>0</v>
      </c>
      <c r="N174" s="184">
        <f>IF(MONTH(Basisgegevens!$E$179)=MONTH(N$7),Basisgegevens!$G$179,0)</f>
        <v>0</v>
      </c>
      <c r="O174" s="184">
        <f>IF(MONTH(Basisgegevens!$E$179)=MONTH(O$7),Basisgegevens!$G$179,0)</f>
        <v>0</v>
      </c>
      <c r="P174" s="193">
        <f t="shared" si="426"/>
        <v>0</v>
      </c>
      <c r="Q174" s="184"/>
      <c r="R174" s="184"/>
      <c r="S174" s="184"/>
      <c r="T174" s="184"/>
      <c r="U174" s="184"/>
      <c r="V174" s="184"/>
      <c r="W174" s="184"/>
      <c r="X174" s="184"/>
      <c r="Y174" s="184"/>
      <c r="Z174" s="184"/>
      <c r="AA174" s="184"/>
      <c r="AB174" s="184"/>
      <c r="AC174" s="193">
        <f t="shared" si="428"/>
        <v>0</v>
      </c>
      <c r="AD174" s="184"/>
      <c r="AE174" s="184"/>
      <c r="AF174" s="184"/>
      <c r="AG174" s="184"/>
      <c r="AH174" s="184"/>
      <c r="AI174" s="184"/>
      <c r="AJ174" s="184"/>
      <c r="AK174" s="184"/>
      <c r="AL174" s="184"/>
      <c r="AM174" s="184"/>
      <c r="AN174" s="184"/>
      <c r="AO174" s="184"/>
      <c r="AP174" s="193">
        <f t="shared" si="430"/>
        <v>0</v>
      </c>
      <c r="AQ174" s="184"/>
      <c r="AR174" s="184"/>
      <c r="AS174" s="184"/>
      <c r="AT174" s="184"/>
      <c r="AU174" s="184"/>
      <c r="AV174" s="184"/>
      <c r="AW174" s="184"/>
      <c r="AX174" s="184"/>
      <c r="AY174" s="184"/>
      <c r="AZ174" s="184"/>
      <c r="BA174" s="184"/>
      <c r="BB174" s="184"/>
      <c r="BC174" s="193">
        <f t="shared" si="432"/>
        <v>0</v>
      </c>
      <c r="BD174" s="184"/>
      <c r="BE174" s="184"/>
      <c r="BF174" s="184"/>
      <c r="BG174" s="184"/>
      <c r="BH174" s="184"/>
      <c r="BI174" s="184"/>
      <c r="BJ174" s="184"/>
      <c r="BK174" s="184"/>
      <c r="BL174" s="184"/>
      <c r="BM174" s="184"/>
      <c r="BN174" s="184"/>
      <c r="BO174" s="184"/>
      <c r="BP174" s="193">
        <f t="shared" si="434"/>
        <v>0</v>
      </c>
    </row>
    <row r="175" spans="2:68" ht="15" hidden="1" customHeight="1" outlineLevel="1" x14ac:dyDescent="0.25">
      <c r="B175" s="223" t="str">
        <f>Basisgegevens!A180</f>
        <v xml:space="preserve"> (-)</v>
      </c>
      <c r="C175" s="229">
        <f>Basisgegevens!D180</f>
        <v>0.21</v>
      </c>
      <c r="D175" s="184">
        <f>IF(MONTH(Basisgegevens!$E$180)=MONTH(D$7),Basisgegevens!$G$180,0)</f>
        <v>0</v>
      </c>
      <c r="E175" s="184">
        <f>IF(MONTH(Basisgegevens!$E$180)=MONTH(E$7),Basisgegevens!$G$180,0)</f>
        <v>0</v>
      </c>
      <c r="F175" s="184">
        <f>IF(MONTH(Basisgegevens!$E$180)=MONTH(F$7),Basisgegevens!$G$180,0)</f>
        <v>0</v>
      </c>
      <c r="G175" s="184">
        <f>IF(MONTH(Basisgegevens!$E$180)=MONTH(G$7),Basisgegevens!$G$180,0)</f>
        <v>0</v>
      </c>
      <c r="H175" s="184">
        <f>IF(MONTH(Basisgegevens!$E$180)=MONTH(H$7),Basisgegevens!$G$180,0)</f>
        <v>0</v>
      </c>
      <c r="I175" s="184">
        <f>IF(MONTH(Basisgegevens!$E$180)=MONTH(I$7),Basisgegevens!$G$180,0)</f>
        <v>0</v>
      </c>
      <c r="J175" s="184">
        <f>IF(MONTH(Basisgegevens!$E$180)=MONTH(J$7),Basisgegevens!$G$180,0)</f>
        <v>0</v>
      </c>
      <c r="K175" s="184">
        <f>IF(MONTH(Basisgegevens!$E$180)=MONTH(K$7),Basisgegevens!$G$180,0)</f>
        <v>0</v>
      </c>
      <c r="L175" s="184">
        <f>IF(MONTH(Basisgegevens!$E$180)=MONTH(L$7),Basisgegevens!$G$180,0)</f>
        <v>0</v>
      </c>
      <c r="M175" s="184">
        <f>IF(MONTH(Basisgegevens!$E$180)=MONTH(M$7),Basisgegevens!$G$180,0)</f>
        <v>0</v>
      </c>
      <c r="N175" s="184">
        <f>IF(MONTH(Basisgegevens!$E$180)=MONTH(N$7),Basisgegevens!$G$180,0)</f>
        <v>0</v>
      </c>
      <c r="O175" s="184">
        <f>IF(MONTH(Basisgegevens!$E$180)=MONTH(O$7),Basisgegevens!$G$180,0)</f>
        <v>0</v>
      </c>
      <c r="P175" s="193">
        <f t="shared" si="426"/>
        <v>0</v>
      </c>
      <c r="Q175" s="184"/>
      <c r="R175" s="184"/>
      <c r="S175" s="184"/>
      <c r="T175" s="184"/>
      <c r="U175" s="184"/>
      <c r="V175" s="184"/>
      <c r="W175" s="184"/>
      <c r="X175" s="184"/>
      <c r="Y175" s="184"/>
      <c r="Z175" s="184"/>
      <c r="AA175" s="184"/>
      <c r="AB175" s="184"/>
      <c r="AC175" s="193">
        <f t="shared" si="428"/>
        <v>0</v>
      </c>
      <c r="AD175" s="184"/>
      <c r="AE175" s="184"/>
      <c r="AF175" s="184"/>
      <c r="AG175" s="184"/>
      <c r="AH175" s="184"/>
      <c r="AI175" s="184"/>
      <c r="AJ175" s="184"/>
      <c r="AK175" s="184"/>
      <c r="AL175" s="184"/>
      <c r="AM175" s="184"/>
      <c r="AN175" s="184"/>
      <c r="AO175" s="184"/>
      <c r="AP175" s="193">
        <f t="shared" si="430"/>
        <v>0</v>
      </c>
      <c r="AQ175" s="184"/>
      <c r="AR175" s="184"/>
      <c r="AS175" s="184"/>
      <c r="AT175" s="184"/>
      <c r="AU175" s="184"/>
      <c r="AV175" s="184"/>
      <c r="AW175" s="184"/>
      <c r="AX175" s="184"/>
      <c r="AY175" s="184"/>
      <c r="AZ175" s="184"/>
      <c r="BA175" s="184"/>
      <c r="BB175" s="184"/>
      <c r="BC175" s="193">
        <f t="shared" si="432"/>
        <v>0</v>
      </c>
      <c r="BD175" s="184"/>
      <c r="BE175" s="184"/>
      <c r="BF175" s="184"/>
      <c r="BG175" s="184"/>
      <c r="BH175" s="184"/>
      <c r="BI175" s="184"/>
      <c r="BJ175" s="184"/>
      <c r="BK175" s="184"/>
      <c r="BL175" s="184"/>
      <c r="BM175" s="184"/>
      <c r="BN175" s="184"/>
      <c r="BO175" s="184"/>
      <c r="BP175" s="193">
        <f t="shared" si="434"/>
        <v>0</v>
      </c>
    </row>
    <row r="176" spans="2:68" ht="15" hidden="1" customHeight="1" outlineLevel="1" x14ac:dyDescent="0.25">
      <c r="B176" s="223" t="str">
        <f>Basisgegevens!A183</f>
        <v xml:space="preserve"> (-)</v>
      </c>
      <c r="C176" s="229">
        <f>Basisgegevens!D183</f>
        <v>0.21</v>
      </c>
      <c r="D176" s="184">
        <f>IF(MONTH(Basisgegevens!$E$183)=MONTH(D$7),Basisgegevens!$G$183,0)</f>
        <v>0</v>
      </c>
      <c r="E176" s="184">
        <f>IF(MONTH(Basisgegevens!$E$183)=MONTH(E$7),Basisgegevens!$G$183,0)</f>
        <v>0</v>
      </c>
      <c r="F176" s="184">
        <f>IF(MONTH(Basisgegevens!$E$183)=MONTH(F$7),Basisgegevens!$G$183,0)</f>
        <v>0</v>
      </c>
      <c r="G176" s="184">
        <f>IF(MONTH(Basisgegevens!$E$183)=MONTH(G$7),Basisgegevens!$G$183,0)</f>
        <v>0</v>
      </c>
      <c r="H176" s="184">
        <f>IF(MONTH(Basisgegevens!$E$183)=MONTH(H$7),Basisgegevens!$G$183,0)</f>
        <v>0</v>
      </c>
      <c r="I176" s="184">
        <f>IF(MONTH(Basisgegevens!$E$183)=MONTH(I$7),Basisgegevens!$G$183,0)</f>
        <v>0</v>
      </c>
      <c r="J176" s="184">
        <f>IF(MONTH(Basisgegevens!$E$183)=MONTH(J$7),Basisgegevens!$G$183,0)</f>
        <v>0</v>
      </c>
      <c r="K176" s="184">
        <f>IF(MONTH(Basisgegevens!$E$183)=MONTH(K$7),Basisgegevens!$G$183,0)</f>
        <v>0</v>
      </c>
      <c r="L176" s="184">
        <f>IF(MONTH(Basisgegevens!$E$183)=MONTH(L$7),Basisgegevens!$G$183,0)</f>
        <v>0</v>
      </c>
      <c r="M176" s="184">
        <f>IF(MONTH(Basisgegevens!$E$183)=MONTH(M$7),Basisgegevens!$G$183,0)</f>
        <v>0</v>
      </c>
      <c r="N176" s="184">
        <f>IF(MONTH(Basisgegevens!$E$183)=MONTH(N$7),Basisgegevens!$G$183,0)</f>
        <v>0</v>
      </c>
      <c r="O176" s="184">
        <f>IF(MONTH(Basisgegevens!$E$183)=MONTH(O$7),Basisgegevens!$G$183,0)</f>
        <v>0</v>
      </c>
      <c r="P176" s="193">
        <f t="shared" si="426"/>
        <v>0</v>
      </c>
      <c r="Q176" s="184"/>
      <c r="R176" s="184"/>
      <c r="S176" s="184"/>
      <c r="T176" s="184"/>
      <c r="U176" s="184"/>
      <c r="V176" s="184"/>
      <c r="W176" s="184"/>
      <c r="X176" s="184"/>
      <c r="Y176" s="184"/>
      <c r="Z176" s="184"/>
      <c r="AA176" s="184"/>
      <c r="AB176" s="184"/>
      <c r="AC176" s="193">
        <f t="shared" si="428"/>
        <v>0</v>
      </c>
      <c r="AD176" s="184"/>
      <c r="AE176" s="184"/>
      <c r="AF176" s="184"/>
      <c r="AG176" s="184"/>
      <c r="AH176" s="184"/>
      <c r="AI176" s="184"/>
      <c r="AJ176" s="184"/>
      <c r="AK176" s="184"/>
      <c r="AL176" s="184"/>
      <c r="AM176" s="184"/>
      <c r="AN176" s="184"/>
      <c r="AO176" s="184"/>
      <c r="AP176" s="193">
        <f t="shared" si="430"/>
        <v>0</v>
      </c>
      <c r="AQ176" s="184"/>
      <c r="AR176" s="184"/>
      <c r="AS176" s="184"/>
      <c r="AT176" s="184"/>
      <c r="AU176" s="184"/>
      <c r="AV176" s="184"/>
      <c r="AW176" s="184"/>
      <c r="AX176" s="184"/>
      <c r="AY176" s="184"/>
      <c r="AZ176" s="184"/>
      <c r="BA176" s="184"/>
      <c r="BB176" s="184"/>
      <c r="BC176" s="193">
        <f t="shared" si="432"/>
        <v>0</v>
      </c>
      <c r="BD176" s="184"/>
      <c r="BE176" s="184"/>
      <c r="BF176" s="184"/>
      <c r="BG176" s="184"/>
      <c r="BH176" s="184"/>
      <c r="BI176" s="184"/>
      <c r="BJ176" s="184"/>
      <c r="BK176" s="184"/>
      <c r="BL176" s="184"/>
      <c r="BM176" s="184"/>
      <c r="BN176" s="184"/>
      <c r="BO176" s="184"/>
      <c r="BP176" s="193">
        <f t="shared" si="434"/>
        <v>0</v>
      </c>
    </row>
    <row r="177" spans="2:68" ht="15" hidden="1" customHeight="1" outlineLevel="1" x14ac:dyDescent="0.25">
      <c r="B177" s="223" t="str">
        <f>Basisgegevens!A184</f>
        <v xml:space="preserve"> (-)</v>
      </c>
      <c r="C177" s="229">
        <f>Basisgegevens!D184</f>
        <v>0.21</v>
      </c>
      <c r="D177" s="184">
        <f>IF(MONTH(Basisgegevens!$E$184)=MONTH(D$7),Basisgegevens!$G$184,0)</f>
        <v>0</v>
      </c>
      <c r="E177" s="184">
        <f>IF(MONTH(Basisgegevens!$E$184)=MONTH(E$7),Basisgegevens!$G$184,0)</f>
        <v>0</v>
      </c>
      <c r="F177" s="184">
        <f>IF(MONTH(Basisgegevens!$E$184)=MONTH(F$7),Basisgegevens!$G$184,0)</f>
        <v>0</v>
      </c>
      <c r="G177" s="184">
        <f>IF(MONTH(Basisgegevens!$E$184)=MONTH(G$7),Basisgegevens!$G$184,0)</f>
        <v>0</v>
      </c>
      <c r="H177" s="184">
        <f>IF(MONTH(Basisgegevens!$E$184)=MONTH(H$7),Basisgegevens!$G$184,0)</f>
        <v>0</v>
      </c>
      <c r="I177" s="184">
        <f>IF(MONTH(Basisgegevens!$E$184)=MONTH(I$7),Basisgegevens!$G$184,0)</f>
        <v>0</v>
      </c>
      <c r="J177" s="184">
        <f>IF(MONTH(Basisgegevens!$E$184)=MONTH(J$7),Basisgegevens!$G$184,0)</f>
        <v>0</v>
      </c>
      <c r="K177" s="184">
        <f>IF(MONTH(Basisgegevens!$E$184)=MONTH(K$7),Basisgegevens!$G$184,0)</f>
        <v>0</v>
      </c>
      <c r="L177" s="184">
        <f>IF(MONTH(Basisgegevens!$E$184)=MONTH(L$7),Basisgegevens!$G$184,0)</f>
        <v>0</v>
      </c>
      <c r="M177" s="184">
        <f>IF(MONTH(Basisgegevens!$E$184)=MONTH(M$7),Basisgegevens!$G$184,0)</f>
        <v>0</v>
      </c>
      <c r="N177" s="184">
        <f>IF(MONTH(Basisgegevens!$E$184)=MONTH(N$7),Basisgegevens!$G$184,0)</f>
        <v>0</v>
      </c>
      <c r="O177" s="184">
        <f>IF(MONTH(Basisgegevens!$E$184)=MONTH(O$7),Basisgegevens!$G$184,0)</f>
        <v>0</v>
      </c>
      <c r="P177" s="193">
        <f t="shared" si="426"/>
        <v>0</v>
      </c>
      <c r="Q177" s="184"/>
      <c r="R177" s="184"/>
      <c r="S177" s="184"/>
      <c r="T177" s="184"/>
      <c r="U177" s="184"/>
      <c r="V177" s="184"/>
      <c r="W177" s="184"/>
      <c r="X177" s="184"/>
      <c r="Y177" s="184"/>
      <c r="Z177" s="184"/>
      <c r="AA177" s="184"/>
      <c r="AB177" s="184"/>
      <c r="AC177" s="193">
        <f t="shared" si="428"/>
        <v>0</v>
      </c>
      <c r="AD177" s="184"/>
      <c r="AE177" s="184"/>
      <c r="AF177" s="184"/>
      <c r="AG177" s="184"/>
      <c r="AH177" s="184"/>
      <c r="AI177" s="184"/>
      <c r="AJ177" s="184"/>
      <c r="AK177" s="184"/>
      <c r="AL177" s="184"/>
      <c r="AM177" s="184"/>
      <c r="AN177" s="184"/>
      <c r="AO177" s="184"/>
      <c r="AP177" s="193">
        <f t="shared" si="430"/>
        <v>0</v>
      </c>
      <c r="AQ177" s="184"/>
      <c r="AR177" s="184"/>
      <c r="AS177" s="184"/>
      <c r="AT177" s="184"/>
      <c r="AU177" s="184"/>
      <c r="AV177" s="184"/>
      <c r="AW177" s="184"/>
      <c r="AX177" s="184"/>
      <c r="AY177" s="184"/>
      <c r="AZ177" s="184"/>
      <c r="BA177" s="184"/>
      <c r="BB177" s="184"/>
      <c r="BC177" s="193">
        <f t="shared" si="432"/>
        <v>0</v>
      </c>
      <c r="BD177" s="184"/>
      <c r="BE177" s="184"/>
      <c r="BF177" s="184"/>
      <c r="BG177" s="184"/>
      <c r="BH177" s="184"/>
      <c r="BI177" s="184"/>
      <c r="BJ177" s="184"/>
      <c r="BK177" s="184"/>
      <c r="BL177" s="184"/>
      <c r="BM177" s="184"/>
      <c r="BN177" s="184"/>
      <c r="BO177" s="184"/>
      <c r="BP177" s="193">
        <f t="shared" si="434"/>
        <v>0</v>
      </c>
    </row>
    <row r="178" spans="2:68" ht="15" hidden="1" customHeight="1" outlineLevel="1" x14ac:dyDescent="0.25">
      <c r="B178" s="223" t="str">
        <f>Basisgegevens!A185</f>
        <v xml:space="preserve"> (-)</v>
      </c>
      <c r="C178" s="229">
        <f>Basisgegevens!D185</f>
        <v>0.21</v>
      </c>
      <c r="D178" s="184">
        <f>IF(MONTH(Basisgegevens!$E$185)=MONTH(D$7),Basisgegevens!$G$185,0)</f>
        <v>0</v>
      </c>
      <c r="E178" s="184">
        <f>IF(MONTH(Basisgegevens!$E$185)=MONTH(E$7),Basisgegevens!$G$185,0)</f>
        <v>0</v>
      </c>
      <c r="F178" s="184">
        <f>IF(MONTH(Basisgegevens!$E$185)=MONTH(F$7),Basisgegevens!$G$185,0)</f>
        <v>0</v>
      </c>
      <c r="G178" s="184">
        <f>IF(MONTH(Basisgegevens!$E$185)=MONTH(G$7),Basisgegevens!$G$185,0)</f>
        <v>0</v>
      </c>
      <c r="H178" s="184">
        <f>IF(MONTH(Basisgegevens!$E$185)=MONTH(H$7),Basisgegevens!$G$185,0)</f>
        <v>0</v>
      </c>
      <c r="I178" s="184">
        <f>IF(MONTH(Basisgegevens!$E$185)=MONTH(I$7),Basisgegevens!$G$185,0)</f>
        <v>0</v>
      </c>
      <c r="J178" s="184">
        <f>IF(MONTH(Basisgegevens!$E$185)=MONTH(J$7),Basisgegevens!$G$185,0)</f>
        <v>0</v>
      </c>
      <c r="K178" s="184">
        <f>IF(MONTH(Basisgegevens!$E$185)=MONTH(K$7),Basisgegevens!$G$185,0)</f>
        <v>0</v>
      </c>
      <c r="L178" s="184">
        <f>IF(MONTH(Basisgegevens!$E$185)=MONTH(L$7),Basisgegevens!$G$185,0)</f>
        <v>0</v>
      </c>
      <c r="M178" s="184">
        <f>IF(MONTH(Basisgegevens!$E$185)=MONTH(M$7),Basisgegevens!$G$185,0)</f>
        <v>0</v>
      </c>
      <c r="N178" s="184">
        <f>IF(MONTH(Basisgegevens!$E$185)=MONTH(N$7),Basisgegevens!$G$185,0)</f>
        <v>0</v>
      </c>
      <c r="O178" s="184">
        <f>IF(MONTH(Basisgegevens!$E$185)=MONTH(O$7),Basisgegevens!$G$185,0)</f>
        <v>0</v>
      </c>
      <c r="P178" s="193">
        <f t="shared" si="426"/>
        <v>0</v>
      </c>
      <c r="Q178" s="184"/>
      <c r="R178" s="184"/>
      <c r="S178" s="184"/>
      <c r="T178" s="184"/>
      <c r="U178" s="184"/>
      <c r="V178" s="184"/>
      <c r="W178" s="184"/>
      <c r="X178" s="184"/>
      <c r="Y178" s="184"/>
      <c r="Z178" s="184"/>
      <c r="AA178" s="184"/>
      <c r="AB178" s="184"/>
      <c r="AC178" s="193">
        <f t="shared" si="428"/>
        <v>0</v>
      </c>
      <c r="AD178" s="184"/>
      <c r="AE178" s="184"/>
      <c r="AF178" s="184"/>
      <c r="AG178" s="184"/>
      <c r="AH178" s="184"/>
      <c r="AI178" s="184"/>
      <c r="AJ178" s="184"/>
      <c r="AK178" s="184"/>
      <c r="AL178" s="184"/>
      <c r="AM178" s="184"/>
      <c r="AN178" s="184"/>
      <c r="AO178" s="184"/>
      <c r="AP178" s="193">
        <f t="shared" si="430"/>
        <v>0</v>
      </c>
      <c r="AQ178" s="184"/>
      <c r="AR178" s="184"/>
      <c r="AS178" s="184"/>
      <c r="AT178" s="184"/>
      <c r="AU178" s="184"/>
      <c r="AV178" s="184"/>
      <c r="AW178" s="184"/>
      <c r="AX178" s="184"/>
      <c r="AY178" s="184"/>
      <c r="AZ178" s="184"/>
      <c r="BA178" s="184"/>
      <c r="BB178" s="184"/>
      <c r="BC178" s="193">
        <f t="shared" si="432"/>
        <v>0</v>
      </c>
      <c r="BD178" s="184"/>
      <c r="BE178" s="184"/>
      <c r="BF178" s="184"/>
      <c r="BG178" s="184"/>
      <c r="BH178" s="184"/>
      <c r="BI178" s="184"/>
      <c r="BJ178" s="184"/>
      <c r="BK178" s="184"/>
      <c r="BL178" s="184"/>
      <c r="BM178" s="184"/>
      <c r="BN178" s="184"/>
      <c r="BO178" s="184"/>
      <c r="BP178" s="193">
        <f t="shared" si="434"/>
        <v>0</v>
      </c>
    </row>
    <row r="179" spans="2:68" ht="15" hidden="1" customHeight="1" outlineLevel="1" x14ac:dyDescent="0.25">
      <c r="B179" s="223" t="str">
        <f>Basisgegevens!A186</f>
        <v xml:space="preserve"> (-)</v>
      </c>
      <c r="C179" s="229">
        <f>Basisgegevens!D186</f>
        <v>0.21</v>
      </c>
      <c r="D179" s="184">
        <f>IF(MONTH(Basisgegevens!$E$186)=MONTH(D$7),Basisgegevens!$G$186,0)</f>
        <v>0</v>
      </c>
      <c r="E179" s="184">
        <f>IF(MONTH(Basisgegevens!$E$186)=MONTH(E$7),Basisgegevens!$G$186,0)</f>
        <v>0</v>
      </c>
      <c r="F179" s="184">
        <f>IF(MONTH(Basisgegevens!$E$186)=MONTH(F$7),Basisgegevens!$G$186,0)</f>
        <v>0</v>
      </c>
      <c r="G179" s="184">
        <f>IF(MONTH(Basisgegevens!$E$186)=MONTH(G$7),Basisgegevens!$G$186,0)</f>
        <v>0</v>
      </c>
      <c r="H179" s="184">
        <f>IF(MONTH(Basisgegevens!$E$186)=MONTH(H$7),Basisgegevens!$G$186,0)</f>
        <v>0</v>
      </c>
      <c r="I179" s="184">
        <f>IF(MONTH(Basisgegevens!$E$186)=MONTH(I$7),Basisgegevens!$G$186,0)</f>
        <v>0</v>
      </c>
      <c r="J179" s="184">
        <f>IF(MONTH(Basisgegevens!$E$186)=MONTH(J$7),Basisgegevens!$G$186,0)</f>
        <v>0</v>
      </c>
      <c r="K179" s="184">
        <f>IF(MONTH(Basisgegevens!$E$186)=MONTH(K$7),Basisgegevens!$G$186,0)</f>
        <v>0</v>
      </c>
      <c r="L179" s="184">
        <f>IF(MONTH(Basisgegevens!$E$186)=MONTH(L$7),Basisgegevens!$G$186,0)</f>
        <v>0</v>
      </c>
      <c r="M179" s="184">
        <f>IF(MONTH(Basisgegevens!$E$186)=MONTH(M$7),Basisgegevens!$G$186,0)</f>
        <v>0</v>
      </c>
      <c r="N179" s="184">
        <f>IF(MONTH(Basisgegevens!$E$186)=MONTH(N$7),Basisgegevens!$G$186,0)</f>
        <v>0</v>
      </c>
      <c r="O179" s="184">
        <f>IF(MONTH(Basisgegevens!$E$186)=MONTH(O$7),Basisgegevens!$G$186,0)</f>
        <v>0</v>
      </c>
      <c r="P179" s="193">
        <f t="shared" si="426"/>
        <v>0</v>
      </c>
      <c r="Q179" s="184"/>
      <c r="R179" s="184"/>
      <c r="S179" s="184"/>
      <c r="T179" s="184"/>
      <c r="U179" s="184"/>
      <c r="V179" s="184"/>
      <c r="W179" s="184"/>
      <c r="X179" s="184"/>
      <c r="Y179" s="184"/>
      <c r="Z179" s="184"/>
      <c r="AA179" s="184"/>
      <c r="AB179" s="184"/>
      <c r="AC179" s="193">
        <f t="shared" si="428"/>
        <v>0</v>
      </c>
      <c r="AD179" s="184"/>
      <c r="AE179" s="184"/>
      <c r="AF179" s="184"/>
      <c r="AG179" s="184"/>
      <c r="AH179" s="184"/>
      <c r="AI179" s="184"/>
      <c r="AJ179" s="184"/>
      <c r="AK179" s="184"/>
      <c r="AL179" s="184"/>
      <c r="AM179" s="184"/>
      <c r="AN179" s="184"/>
      <c r="AO179" s="184"/>
      <c r="AP179" s="193">
        <f t="shared" si="430"/>
        <v>0</v>
      </c>
      <c r="AQ179" s="184"/>
      <c r="AR179" s="184"/>
      <c r="AS179" s="184"/>
      <c r="AT179" s="184"/>
      <c r="AU179" s="184"/>
      <c r="AV179" s="184"/>
      <c r="AW179" s="184"/>
      <c r="AX179" s="184"/>
      <c r="AY179" s="184"/>
      <c r="AZ179" s="184"/>
      <c r="BA179" s="184"/>
      <c r="BB179" s="184"/>
      <c r="BC179" s="193">
        <f t="shared" si="432"/>
        <v>0</v>
      </c>
      <c r="BD179" s="184"/>
      <c r="BE179" s="184"/>
      <c r="BF179" s="184"/>
      <c r="BG179" s="184"/>
      <c r="BH179" s="184"/>
      <c r="BI179" s="184"/>
      <c r="BJ179" s="184"/>
      <c r="BK179" s="184"/>
      <c r="BL179" s="184"/>
      <c r="BM179" s="184"/>
      <c r="BN179" s="184"/>
      <c r="BO179" s="184"/>
      <c r="BP179" s="193">
        <f t="shared" si="434"/>
        <v>0</v>
      </c>
    </row>
    <row r="180" spans="2:68" ht="15" hidden="1" customHeight="1" outlineLevel="1" x14ac:dyDescent="0.25">
      <c r="B180" s="223" t="str">
        <f>Basisgegevens!A187</f>
        <v xml:space="preserve"> (-)</v>
      </c>
      <c r="C180" s="229">
        <f>Basisgegevens!D187</f>
        <v>0.21</v>
      </c>
      <c r="D180" s="184">
        <f>IF(MONTH(Basisgegevens!$E$187)=MONTH(D$7),Basisgegevens!$G$187,0)</f>
        <v>0</v>
      </c>
      <c r="E180" s="184">
        <f>IF(MONTH(Basisgegevens!$E$187)=MONTH(E$7),Basisgegevens!$G$187,0)</f>
        <v>0</v>
      </c>
      <c r="F180" s="184">
        <f>IF(MONTH(Basisgegevens!$E$187)=MONTH(F$7),Basisgegevens!$G$187,0)</f>
        <v>0</v>
      </c>
      <c r="G180" s="184">
        <f>IF(MONTH(Basisgegevens!$E$187)=MONTH(G$7),Basisgegevens!$G$187,0)</f>
        <v>0</v>
      </c>
      <c r="H180" s="184">
        <f>IF(MONTH(Basisgegevens!$E$187)=MONTH(H$7),Basisgegevens!$G$187,0)</f>
        <v>0</v>
      </c>
      <c r="I180" s="184">
        <f>IF(MONTH(Basisgegevens!$E$187)=MONTH(I$7),Basisgegevens!$G$187,0)</f>
        <v>0</v>
      </c>
      <c r="J180" s="184">
        <f>IF(MONTH(Basisgegevens!$E$187)=MONTH(J$7),Basisgegevens!$G$187,0)</f>
        <v>0</v>
      </c>
      <c r="K180" s="184">
        <f>IF(MONTH(Basisgegevens!$E$187)=MONTH(K$7),Basisgegevens!$G$187,0)</f>
        <v>0</v>
      </c>
      <c r="L180" s="184">
        <f>IF(MONTH(Basisgegevens!$E$187)=MONTH(L$7),Basisgegevens!$G$187,0)</f>
        <v>0</v>
      </c>
      <c r="M180" s="184">
        <f>IF(MONTH(Basisgegevens!$E$187)=MONTH(M$7),Basisgegevens!$G$187,0)</f>
        <v>0</v>
      </c>
      <c r="N180" s="184">
        <f>IF(MONTH(Basisgegevens!$E$187)=MONTH(N$7),Basisgegevens!$G$187,0)</f>
        <v>0</v>
      </c>
      <c r="O180" s="184">
        <f>IF(MONTH(Basisgegevens!$E$187)=MONTH(O$7),Basisgegevens!$G$187,0)</f>
        <v>0</v>
      </c>
      <c r="P180" s="193">
        <f t="shared" si="426"/>
        <v>0</v>
      </c>
      <c r="Q180" s="184"/>
      <c r="R180" s="184"/>
      <c r="S180" s="184"/>
      <c r="T180" s="184"/>
      <c r="U180" s="184"/>
      <c r="V180" s="184"/>
      <c r="W180" s="184"/>
      <c r="X180" s="184"/>
      <c r="Y180" s="184"/>
      <c r="Z180" s="184"/>
      <c r="AA180" s="184"/>
      <c r="AB180" s="184"/>
      <c r="AC180" s="193">
        <f t="shared" si="428"/>
        <v>0</v>
      </c>
      <c r="AD180" s="184"/>
      <c r="AE180" s="184"/>
      <c r="AF180" s="184"/>
      <c r="AG180" s="184"/>
      <c r="AH180" s="184"/>
      <c r="AI180" s="184"/>
      <c r="AJ180" s="184"/>
      <c r="AK180" s="184"/>
      <c r="AL180" s="184"/>
      <c r="AM180" s="184"/>
      <c r="AN180" s="184"/>
      <c r="AO180" s="184"/>
      <c r="AP180" s="193">
        <f t="shared" si="430"/>
        <v>0</v>
      </c>
      <c r="AQ180" s="184"/>
      <c r="AR180" s="184"/>
      <c r="AS180" s="184"/>
      <c r="AT180" s="184"/>
      <c r="AU180" s="184"/>
      <c r="AV180" s="184"/>
      <c r="AW180" s="184"/>
      <c r="AX180" s="184"/>
      <c r="AY180" s="184"/>
      <c r="AZ180" s="184"/>
      <c r="BA180" s="184"/>
      <c r="BB180" s="184"/>
      <c r="BC180" s="193">
        <f t="shared" si="432"/>
        <v>0</v>
      </c>
      <c r="BD180" s="184"/>
      <c r="BE180" s="184"/>
      <c r="BF180" s="184"/>
      <c r="BG180" s="184"/>
      <c r="BH180" s="184"/>
      <c r="BI180" s="184"/>
      <c r="BJ180" s="184"/>
      <c r="BK180" s="184"/>
      <c r="BL180" s="184"/>
      <c r="BM180" s="184"/>
      <c r="BN180" s="184"/>
      <c r="BO180" s="184"/>
      <c r="BP180" s="193">
        <f t="shared" si="434"/>
        <v>0</v>
      </c>
    </row>
    <row r="181" spans="2:68" ht="15" hidden="1" customHeight="1" outlineLevel="1" x14ac:dyDescent="0.25">
      <c r="B181" s="223" t="str">
        <f>Basisgegevens!A188</f>
        <v xml:space="preserve"> (-)</v>
      </c>
      <c r="C181" s="229">
        <f>Basisgegevens!D188</f>
        <v>0.21</v>
      </c>
      <c r="D181" s="184">
        <f>IF(MONTH(Basisgegevens!$E$188)=MONTH(D$7),Basisgegevens!$G$188,0)</f>
        <v>0</v>
      </c>
      <c r="E181" s="184">
        <f>IF(MONTH(Basisgegevens!$E$188)=MONTH(E$7),Basisgegevens!$G$188,0)</f>
        <v>0</v>
      </c>
      <c r="F181" s="184">
        <f>IF(MONTH(Basisgegevens!$E$188)=MONTH(F$7),Basisgegevens!$G$188,0)</f>
        <v>0</v>
      </c>
      <c r="G181" s="184">
        <f>IF(MONTH(Basisgegevens!$E$188)=MONTH(G$7),Basisgegevens!$G$188,0)</f>
        <v>0</v>
      </c>
      <c r="H181" s="184">
        <f>IF(MONTH(Basisgegevens!$E$188)=MONTH(H$7),Basisgegevens!$G$188,0)</f>
        <v>0</v>
      </c>
      <c r="I181" s="184">
        <f>IF(MONTH(Basisgegevens!$E$188)=MONTH(I$7),Basisgegevens!$G$188,0)</f>
        <v>0</v>
      </c>
      <c r="J181" s="184">
        <f>IF(MONTH(Basisgegevens!$E$188)=MONTH(J$7),Basisgegevens!$G$188,0)</f>
        <v>0</v>
      </c>
      <c r="K181" s="184">
        <f>IF(MONTH(Basisgegevens!$E$188)=MONTH(K$7),Basisgegevens!$G$188,0)</f>
        <v>0</v>
      </c>
      <c r="L181" s="184">
        <f>IF(MONTH(Basisgegevens!$E$188)=MONTH(L$7),Basisgegevens!$G$188,0)</f>
        <v>0</v>
      </c>
      <c r="M181" s="184">
        <f>IF(MONTH(Basisgegevens!$E$188)=MONTH(M$7),Basisgegevens!$G$188,0)</f>
        <v>0</v>
      </c>
      <c r="N181" s="184">
        <f>IF(MONTH(Basisgegevens!$E$188)=MONTH(N$7),Basisgegevens!$G$188,0)</f>
        <v>0</v>
      </c>
      <c r="O181" s="184">
        <f>IF(MONTH(Basisgegevens!$E$188)=MONTH(O$7),Basisgegevens!$G$188,0)</f>
        <v>0</v>
      </c>
      <c r="P181" s="193">
        <f t="shared" si="426"/>
        <v>0</v>
      </c>
      <c r="Q181" s="184"/>
      <c r="R181" s="184"/>
      <c r="S181" s="184"/>
      <c r="T181" s="184"/>
      <c r="U181" s="184"/>
      <c r="V181" s="184"/>
      <c r="W181" s="184"/>
      <c r="X181" s="184"/>
      <c r="Y181" s="184"/>
      <c r="Z181" s="184"/>
      <c r="AA181" s="184"/>
      <c r="AB181" s="184"/>
      <c r="AC181" s="193">
        <f t="shared" si="428"/>
        <v>0</v>
      </c>
      <c r="AD181" s="184"/>
      <c r="AE181" s="184"/>
      <c r="AF181" s="184"/>
      <c r="AG181" s="184"/>
      <c r="AH181" s="184"/>
      <c r="AI181" s="184"/>
      <c r="AJ181" s="184"/>
      <c r="AK181" s="184"/>
      <c r="AL181" s="184"/>
      <c r="AM181" s="184"/>
      <c r="AN181" s="184"/>
      <c r="AO181" s="184"/>
      <c r="AP181" s="193">
        <f t="shared" si="430"/>
        <v>0</v>
      </c>
      <c r="AQ181" s="184"/>
      <c r="AR181" s="184"/>
      <c r="AS181" s="184"/>
      <c r="AT181" s="184"/>
      <c r="AU181" s="184"/>
      <c r="AV181" s="184"/>
      <c r="AW181" s="184"/>
      <c r="AX181" s="184"/>
      <c r="AY181" s="184"/>
      <c r="AZ181" s="184"/>
      <c r="BA181" s="184"/>
      <c r="BB181" s="184"/>
      <c r="BC181" s="193">
        <f t="shared" si="432"/>
        <v>0</v>
      </c>
      <c r="BD181" s="184"/>
      <c r="BE181" s="184"/>
      <c r="BF181" s="184"/>
      <c r="BG181" s="184"/>
      <c r="BH181" s="184"/>
      <c r="BI181" s="184"/>
      <c r="BJ181" s="184"/>
      <c r="BK181" s="184"/>
      <c r="BL181" s="184"/>
      <c r="BM181" s="184"/>
      <c r="BN181" s="184"/>
      <c r="BO181" s="184"/>
      <c r="BP181" s="193">
        <f t="shared" si="434"/>
        <v>0</v>
      </c>
    </row>
    <row r="182" spans="2:68" ht="15" hidden="1" customHeight="1" outlineLevel="1" x14ac:dyDescent="0.25">
      <c r="B182" s="223" t="str">
        <f>Basisgegevens!A189</f>
        <v xml:space="preserve"> (-)</v>
      </c>
      <c r="C182" s="229">
        <f>Basisgegevens!D189</f>
        <v>0.21</v>
      </c>
      <c r="D182" s="184">
        <f>IF(MONTH(Basisgegevens!$E$189)=MONTH(D$7),Basisgegevens!$G$189,0)</f>
        <v>0</v>
      </c>
      <c r="E182" s="184">
        <f>IF(MONTH(Basisgegevens!$E$189)=MONTH(E$7),Basisgegevens!$G$189,0)</f>
        <v>0</v>
      </c>
      <c r="F182" s="184">
        <f>IF(MONTH(Basisgegevens!$E$189)=MONTH(F$7),Basisgegevens!$G$189,0)</f>
        <v>0</v>
      </c>
      <c r="G182" s="184">
        <f>IF(MONTH(Basisgegevens!$E$189)=MONTH(G$7),Basisgegevens!$G$189,0)</f>
        <v>0</v>
      </c>
      <c r="H182" s="184">
        <f>IF(MONTH(Basisgegevens!$E$189)=MONTH(H$7),Basisgegevens!$G$189,0)</f>
        <v>0</v>
      </c>
      <c r="I182" s="184">
        <f>IF(MONTH(Basisgegevens!$E$189)=MONTH(I$7),Basisgegevens!$G$189,0)</f>
        <v>0</v>
      </c>
      <c r="J182" s="184">
        <f>IF(MONTH(Basisgegevens!$E$189)=MONTH(J$7),Basisgegevens!$G$189,0)</f>
        <v>0</v>
      </c>
      <c r="K182" s="184">
        <f>IF(MONTH(Basisgegevens!$E$189)=MONTH(K$7),Basisgegevens!$G$189,0)</f>
        <v>0</v>
      </c>
      <c r="L182" s="184">
        <f>IF(MONTH(Basisgegevens!$E$189)=MONTH(L$7),Basisgegevens!$G$189,0)</f>
        <v>0</v>
      </c>
      <c r="M182" s="184">
        <f>IF(MONTH(Basisgegevens!$E$189)=MONTH(M$7),Basisgegevens!$G$189,0)</f>
        <v>0</v>
      </c>
      <c r="N182" s="184">
        <f>IF(MONTH(Basisgegevens!$E$189)=MONTH(N$7),Basisgegevens!$G$189,0)</f>
        <v>0</v>
      </c>
      <c r="O182" s="184">
        <f>IF(MONTH(Basisgegevens!$E$189)=MONTH(O$7),Basisgegevens!$G$189,0)</f>
        <v>0</v>
      </c>
      <c r="P182" s="193">
        <f t="shared" si="426"/>
        <v>0</v>
      </c>
      <c r="Q182" s="184"/>
      <c r="R182" s="184"/>
      <c r="S182" s="184"/>
      <c r="T182" s="184"/>
      <c r="U182" s="184"/>
      <c r="V182" s="184"/>
      <c r="W182" s="184"/>
      <c r="X182" s="184"/>
      <c r="Y182" s="184"/>
      <c r="Z182" s="184"/>
      <c r="AA182" s="184"/>
      <c r="AB182" s="184"/>
      <c r="AC182" s="193">
        <f t="shared" si="428"/>
        <v>0</v>
      </c>
      <c r="AD182" s="184"/>
      <c r="AE182" s="184"/>
      <c r="AF182" s="184"/>
      <c r="AG182" s="184"/>
      <c r="AH182" s="184"/>
      <c r="AI182" s="184"/>
      <c r="AJ182" s="184"/>
      <c r="AK182" s="184"/>
      <c r="AL182" s="184"/>
      <c r="AM182" s="184"/>
      <c r="AN182" s="184"/>
      <c r="AO182" s="184"/>
      <c r="AP182" s="193">
        <f t="shared" si="430"/>
        <v>0</v>
      </c>
      <c r="AQ182" s="184"/>
      <c r="AR182" s="184"/>
      <c r="AS182" s="184"/>
      <c r="AT182" s="184"/>
      <c r="AU182" s="184"/>
      <c r="AV182" s="184"/>
      <c r="AW182" s="184"/>
      <c r="AX182" s="184"/>
      <c r="AY182" s="184"/>
      <c r="AZ182" s="184"/>
      <c r="BA182" s="184"/>
      <c r="BB182" s="184"/>
      <c r="BC182" s="193">
        <f t="shared" si="432"/>
        <v>0</v>
      </c>
      <c r="BD182" s="184"/>
      <c r="BE182" s="184"/>
      <c r="BF182" s="184"/>
      <c r="BG182" s="184"/>
      <c r="BH182" s="184"/>
      <c r="BI182" s="184"/>
      <c r="BJ182" s="184"/>
      <c r="BK182" s="184"/>
      <c r="BL182" s="184"/>
      <c r="BM182" s="184"/>
      <c r="BN182" s="184"/>
      <c r="BO182" s="184"/>
      <c r="BP182" s="193">
        <f t="shared" si="434"/>
        <v>0</v>
      </c>
    </row>
    <row r="183" spans="2:68" ht="15" hidden="1" customHeight="1" outlineLevel="1" x14ac:dyDescent="0.25">
      <c r="B183" s="223" t="str">
        <f>Basisgegevens!A190</f>
        <v xml:space="preserve"> (-)</v>
      </c>
      <c r="C183" s="229">
        <f>Basisgegevens!D190</f>
        <v>0.21</v>
      </c>
      <c r="D183" s="184">
        <f>IF(MONTH(Basisgegevens!$E$190)=MONTH(D$7),Basisgegevens!$G$190,0)</f>
        <v>0</v>
      </c>
      <c r="E183" s="184">
        <f>IF(MONTH(Basisgegevens!$E$190)=MONTH(E$7),Basisgegevens!$G$190,0)</f>
        <v>0</v>
      </c>
      <c r="F183" s="184">
        <f>IF(MONTH(Basisgegevens!$E$190)=MONTH(F$7),Basisgegevens!$G$190,0)</f>
        <v>0</v>
      </c>
      <c r="G183" s="184">
        <f>IF(MONTH(Basisgegevens!$E$190)=MONTH(G$7),Basisgegevens!$G$190,0)</f>
        <v>0</v>
      </c>
      <c r="H183" s="184">
        <f>IF(MONTH(Basisgegevens!$E$190)=MONTH(H$7),Basisgegevens!$G$190,0)</f>
        <v>0</v>
      </c>
      <c r="I183" s="184">
        <f>IF(MONTH(Basisgegevens!$E$190)=MONTH(I$7),Basisgegevens!$G$190,0)</f>
        <v>0</v>
      </c>
      <c r="J183" s="184">
        <f>IF(MONTH(Basisgegevens!$E$190)=MONTH(J$7),Basisgegevens!$G$190,0)</f>
        <v>0</v>
      </c>
      <c r="K183" s="184">
        <f>IF(MONTH(Basisgegevens!$E$190)=MONTH(K$7),Basisgegevens!$G$190,0)</f>
        <v>0</v>
      </c>
      <c r="L183" s="184">
        <f>IF(MONTH(Basisgegevens!$E$190)=MONTH(L$7),Basisgegevens!$G$190,0)</f>
        <v>0</v>
      </c>
      <c r="M183" s="184">
        <f>IF(MONTH(Basisgegevens!$E$190)=MONTH(M$7),Basisgegevens!$G$190,0)</f>
        <v>0</v>
      </c>
      <c r="N183" s="184">
        <f>IF(MONTH(Basisgegevens!$E$190)=MONTH(N$7),Basisgegevens!$G$190,0)</f>
        <v>0</v>
      </c>
      <c r="O183" s="184">
        <f>IF(MONTH(Basisgegevens!$E$190)=MONTH(O$7),Basisgegevens!$G$190,0)</f>
        <v>0</v>
      </c>
      <c r="P183" s="193">
        <f t="shared" si="426"/>
        <v>0</v>
      </c>
      <c r="Q183" s="184"/>
      <c r="R183" s="184"/>
      <c r="S183" s="184"/>
      <c r="T183" s="184"/>
      <c r="U183" s="184"/>
      <c r="V183" s="184"/>
      <c r="W183" s="184"/>
      <c r="X183" s="184"/>
      <c r="Y183" s="184"/>
      <c r="Z183" s="184"/>
      <c r="AA183" s="184"/>
      <c r="AB183" s="184"/>
      <c r="AC183" s="193">
        <f t="shared" si="428"/>
        <v>0</v>
      </c>
      <c r="AD183" s="184"/>
      <c r="AE183" s="184"/>
      <c r="AF183" s="184"/>
      <c r="AG183" s="184"/>
      <c r="AH183" s="184"/>
      <c r="AI183" s="184"/>
      <c r="AJ183" s="184"/>
      <c r="AK183" s="184"/>
      <c r="AL183" s="184"/>
      <c r="AM183" s="184"/>
      <c r="AN183" s="184"/>
      <c r="AO183" s="184"/>
      <c r="AP183" s="193">
        <f t="shared" si="430"/>
        <v>0</v>
      </c>
      <c r="AQ183" s="184"/>
      <c r="AR183" s="184"/>
      <c r="AS183" s="184"/>
      <c r="AT183" s="184"/>
      <c r="AU183" s="184"/>
      <c r="AV183" s="184"/>
      <c r="AW183" s="184"/>
      <c r="AX183" s="184"/>
      <c r="AY183" s="184"/>
      <c r="AZ183" s="184"/>
      <c r="BA183" s="184"/>
      <c r="BB183" s="184"/>
      <c r="BC183" s="193">
        <f t="shared" si="432"/>
        <v>0</v>
      </c>
      <c r="BD183" s="184"/>
      <c r="BE183" s="184"/>
      <c r="BF183" s="184"/>
      <c r="BG183" s="184"/>
      <c r="BH183" s="184"/>
      <c r="BI183" s="184"/>
      <c r="BJ183" s="184"/>
      <c r="BK183" s="184"/>
      <c r="BL183" s="184"/>
      <c r="BM183" s="184"/>
      <c r="BN183" s="184"/>
      <c r="BO183" s="184"/>
      <c r="BP183" s="193">
        <f t="shared" si="434"/>
        <v>0</v>
      </c>
    </row>
    <row r="184" spans="2:68" ht="15" hidden="1" customHeight="1" outlineLevel="1" x14ac:dyDescent="0.25">
      <c r="B184" s="223" t="str">
        <f>Basisgegevens!A197</f>
        <v xml:space="preserve"> (-)</v>
      </c>
      <c r="C184" s="229">
        <f>Basisgegevens!D197</f>
        <v>0.21</v>
      </c>
      <c r="D184" s="184"/>
      <c r="E184" s="184"/>
      <c r="F184" s="184"/>
      <c r="G184" s="184"/>
      <c r="H184" s="184"/>
      <c r="I184" s="184"/>
      <c r="J184" s="184"/>
      <c r="K184" s="184"/>
      <c r="L184" s="184"/>
      <c r="M184" s="184"/>
      <c r="N184" s="184"/>
      <c r="O184" s="184"/>
      <c r="P184" s="193">
        <f t="shared" si="426"/>
        <v>0</v>
      </c>
      <c r="Q184" s="184">
        <f>IF(MONTH(Basisgegevens!$E$197)=MONTH(Q$7),Basisgegevens!$G$197,0)</f>
        <v>0</v>
      </c>
      <c r="R184" s="184">
        <f>IF(MONTH(Basisgegevens!$E$197)=MONTH(R$7),Basisgegevens!$G$197,0)</f>
        <v>0</v>
      </c>
      <c r="S184" s="184">
        <f>IF(MONTH(Basisgegevens!$E$197)=MONTH(S$7),Basisgegevens!$G$197,0)</f>
        <v>0</v>
      </c>
      <c r="T184" s="184">
        <f>IF(MONTH(Basisgegevens!$E$197)=MONTH(T$7),Basisgegevens!$G$197,0)</f>
        <v>0</v>
      </c>
      <c r="U184" s="184">
        <f>IF(MONTH(Basisgegevens!$E$197)=MONTH(U$7),Basisgegevens!$G$197,0)</f>
        <v>0</v>
      </c>
      <c r="V184" s="184">
        <f>IF(MONTH(Basisgegevens!$E$197)=MONTH(V$7),Basisgegevens!$G$197,0)</f>
        <v>0</v>
      </c>
      <c r="W184" s="184">
        <f>IF(MONTH(Basisgegevens!$E$197)=MONTH(W$7),Basisgegevens!$G$197,0)</f>
        <v>0</v>
      </c>
      <c r="X184" s="184">
        <f>IF(MONTH(Basisgegevens!$E$197)=MONTH(X$7),Basisgegevens!$G$197,0)</f>
        <v>0</v>
      </c>
      <c r="Y184" s="184">
        <f>IF(MONTH(Basisgegevens!$E$197)=MONTH(Y$7),Basisgegevens!$G$197,0)</f>
        <v>0</v>
      </c>
      <c r="Z184" s="184">
        <f>IF(MONTH(Basisgegevens!$E$197)=MONTH(Z$7),Basisgegevens!$G$197,0)</f>
        <v>0</v>
      </c>
      <c r="AA184" s="184">
        <f>IF(MONTH(Basisgegevens!$E$197)=MONTH(AA$7),Basisgegevens!$G$197,0)</f>
        <v>0</v>
      </c>
      <c r="AB184" s="184">
        <f>IF(MONTH(Basisgegevens!$E$197)=MONTH(AB$7),Basisgegevens!$G$197,0)</f>
        <v>0</v>
      </c>
      <c r="AC184" s="193">
        <f t="shared" si="428"/>
        <v>0</v>
      </c>
      <c r="AD184" s="184"/>
      <c r="AE184" s="184"/>
      <c r="AF184" s="184"/>
      <c r="AG184" s="184"/>
      <c r="AH184" s="184"/>
      <c r="AI184" s="184"/>
      <c r="AJ184" s="184"/>
      <c r="AK184" s="184"/>
      <c r="AL184" s="184"/>
      <c r="AM184" s="184"/>
      <c r="AN184" s="184"/>
      <c r="AO184" s="184"/>
      <c r="AP184" s="193">
        <f t="shared" si="430"/>
        <v>0</v>
      </c>
      <c r="AQ184" s="184"/>
      <c r="AR184" s="184"/>
      <c r="AS184" s="184"/>
      <c r="AT184" s="184"/>
      <c r="AU184" s="184"/>
      <c r="AV184" s="184"/>
      <c r="AW184" s="184"/>
      <c r="AX184" s="184"/>
      <c r="AY184" s="184"/>
      <c r="AZ184" s="184"/>
      <c r="BA184" s="184"/>
      <c r="BB184" s="184"/>
      <c r="BC184" s="193">
        <f t="shared" si="432"/>
        <v>0</v>
      </c>
      <c r="BD184" s="184"/>
      <c r="BE184" s="184"/>
      <c r="BF184" s="184"/>
      <c r="BG184" s="184"/>
      <c r="BH184" s="184"/>
      <c r="BI184" s="184"/>
      <c r="BJ184" s="184"/>
      <c r="BK184" s="184"/>
      <c r="BL184" s="184"/>
      <c r="BM184" s="184"/>
      <c r="BN184" s="184"/>
      <c r="BO184" s="184"/>
      <c r="BP184" s="193">
        <f t="shared" si="434"/>
        <v>0</v>
      </c>
    </row>
    <row r="185" spans="2:68" ht="15" hidden="1" customHeight="1" outlineLevel="1" x14ac:dyDescent="0.25">
      <c r="B185" s="223" t="str">
        <f>Basisgegevens!A198</f>
        <v xml:space="preserve"> (-)</v>
      </c>
      <c r="C185" s="229">
        <f>Basisgegevens!D198</f>
        <v>0.21</v>
      </c>
      <c r="D185" s="184"/>
      <c r="E185" s="184"/>
      <c r="F185" s="184"/>
      <c r="G185" s="184"/>
      <c r="H185" s="184"/>
      <c r="I185" s="184"/>
      <c r="J185" s="184"/>
      <c r="K185" s="184"/>
      <c r="L185" s="184"/>
      <c r="M185" s="184"/>
      <c r="N185" s="184"/>
      <c r="O185" s="184"/>
      <c r="P185" s="193">
        <f t="shared" si="426"/>
        <v>0</v>
      </c>
      <c r="Q185" s="184">
        <f>IF(MONTH(Basisgegevens!$E$198)=MONTH(Q$7),Basisgegevens!$G$198,0)</f>
        <v>0</v>
      </c>
      <c r="R185" s="184">
        <f>IF(MONTH(Basisgegevens!$E$198)=MONTH(R$7),Basisgegevens!$G$198,0)</f>
        <v>0</v>
      </c>
      <c r="S185" s="184">
        <f>IF(MONTH(Basisgegevens!$E$198)=MONTH(S$7),Basisgegevens!$G$198,0)</f>
        <v>0</v>
      </c>
      <c r="T185" s="184">
        <f>IF(MONTH(Basisgegevens!$E$198)=MONTH(T$7),Basisgegevens!$G$198,0)</f>
        <v>0</v>
      </c>
      <c r="U185" s="184">
        <f>IF(MONTH(Basisgegevens!$E$198)=MONTH(U$7),Basisgegevens!$G$198,0)</f>
        <v>0</v>
      </c>
      <c r="V185" s="184">
        <f>IF(MONTH(Basisgegevens!$E$198)=MONTH(V$7),Basisgegevens!$G$198,0)</f>
        <v>0</v>
      </c>
      <c r="W185" s="184">
        <f>IF(MONTH(Basisgegevens!$E$198)=MONTH(W$7),Basisgegevens!$G$198,0)</f>
        <v>0</v>
      </c>
      <c r="X185" s="184">
        <f>IF(MONTH(Basisgegevens!$E$198)=MONTH(X$7),Basisgegevens!$G$198,0)</f>
        <v>0</v>
      </c>
      <c r="Y185" s="184">
        <f>IF(MONTH(Basisgegevens!$E$198)=MONTH(Y$7),Basisgegevens!$G$198,0)</f>
        <v>0</v>
      </c>
      <c r="Z185" s="184">
        <f>IF(MONTH(Basisgegevens!$E$198)=MONTH(Z$7),Basisgegevens!$G$198,0)</f>
        <v>0</v>
      </c>
      <c r="AA185" s="184">
        <f>IF(MONTH(Basisgegevens!$E$198)=MONTH(AA$7),Basisgegevens!$G$198,0)</f>
        <v>0</v>
      </c>
      <c r="AB185" s="184">
        <f>IF(MONTH(Basisgegevens!$E$198)=MONTH(AB$7),Basisgegevens!$G$198,0)</f>
        <v>0</v>
      </c>
      <c r="AC185" s="193">
        <f t="shared" si="428"/>
        <v>0</v>
      </c>
      <c r="AD185" s="184"/>
      <c r="AE185" s="184"/>
      <c r="AF185" s="184"/>
      <c r="AG185" s="184"/>
      <c r="AH185" s="184"/>
      <c r="AI185" s="184"/>
      <c r="AJ185" s="184"/>
      <c r="AK185" s="184"/>
      <c r="AL185" s="184"/>
      <c r="AM185" s="184"/>
      <c r="AN185" s="184"/>
      <c r="AO185" s="184"/>
      <c r="AP185" s="193">
        <f t="shared" si="430"/>
        <v>0</v>
      </c>
      <c r="AQ185" s="184"/>
      <c r="AR185" s="184"/>
      <c r="AS185" s="184"/>
      <c r="AT185" s="184"/>
      <c r="AU185" s="184"/>
      <c r="AV185" s="184"/>
      <c r="AW185" s="184"/>
      <c r="AX185" s="184"/>
      <c r="AY185" s="184"/>
      <c r="AZ185" s="184"/>
      <c r="BA185" s="184"/>
      <c r="BB185" s="184"/>
      <c r="BC185" s="193">
        <f t="shared" si="432"/>
        <v>0</v>
      </c>
      <c r="BD185" s="184"/>
      <c r="BE185" s="184"/>
      <c r="BF185" s="184"/>
      <c r="BG185" s="184"/>
      <c r="BH185" s="184"/>
      <c r="BI185" s="184"/>
      <c r="BJ185" s="184"/>
      <c r="BK185" s="184"/>
      <c r="BL185" s="184"/>
      <c r="BM185" s="184"/>
      <c r="BN185" s="184"/>
      <c r="BO185" s="184"/>
      <c r="BP185" s="193">
        <f t="shared" si="434"/>
        <v>0</v>
      </c>
    </row>
    <row r="186" spans="2:68" ht="15" hidden="1" customHeight="1" outlineLevel="1" x14ac:dyDescent="0.25">
      <c r="B186" s="223" t="str">
        <f>Basisgegevens!A201</f>
        <v xml:space="preserve"> (-)</v>
      </c>
      <c r="C186" s="229">
        <f>Basisgegevens!D201</f>
        <v>0.21</v>
      </c>
      <c r="D186" s="184"/>
      <c r="E186" s="184"/>
      <c r="F186" s="184"/>
      <c r="G186" s="184"/>
      <c r="H186" s="184"/>
      <c r="I186" s="184"/>
      <c r="J186" s="184"/>
      <c r="K186" s="184"/>
      <c r="L186" s="184"/>
      <c r="M186" s="184"/>
      <c r="N186" s="184"/>
      <c r="O186" s="184"/>
      <c r="P186" s="193">
        <f t="shared" si="426"/>
        <v>0</v>
      </c>
      <c r="Q186" s="184">
        <f>IF(MONTH(Basisgegevens!$E$201)=MONTH(Q$7),Basisgegevens!$G$201,0)</f>
        <v>0</v>
      </c>
      <c r="R186" s="184">
        <f>IF(MONTH(Basisgegevens!$E$201)=MONTH(R$7),Basisgegevens!$G$201,0)</f>
        <v>0</v>
      </c>
      <c r="S186" s="184">
        <f>IF(MONTH(Basisgegevens!$E$201)=MONTH(S$7),Basisgegevens!$G$201,0)</f>
        <v>0</v>
      </c>
      <c r="T186" s="184">
        <f>IF(MONTH(Basisgegevens!$E$201)=MONTH(T$7),Basisgegevens!$G$201,0)</f>
        <v>0</v>
      </c>
      <c r="U186" s="184">
        <f>IF(MONTH(Basisgegevens!$E$201)=MONTH(U$7),Basisgegevens!$G$201,0)</f>
        <v>0</v>
      </c>
      <c r="V186" s="184">
        <f>IF(MONTH(Basisgegevens!$E$201)=MONTH(V$7),Basisgegevens!$G$201,0)</f>
        <v>0</v>
      </c>
      <c r="W186" s="184">
        <f>IF(MONTH(Basisgegevens!$E$201)=MONTH(W$7),Basisgegevens!$G$201,0)</f>
        <v>0</v>
      </c>
      <c r="X186" s="184">
        <f>IF(MONTH(Basisgegevens!$E$201)=MONTH(X$7),Basisgegevens!$G$201,0)</f>
        <v>0</v>
      </c>
      <c r="Y186" s="184">
        <f>IF(MONTH(Basisgegevens!$E$201)=MONTH(Y$7),Basisgegevens!$G$201,0)</f>
        <v>0</v>
      </c>
      <c r="Z186" s="184">
        <f>IF(MONTH(Basisgegevens!$E$201)=MONTH(Z$7),Basisgegevens!$G$201,0)</f>
        <v>0</v>
      </c>
      <c r="AA186" s="184">
        <f>IF(MONTH(Basisgegevens!$E$201)=MONTH(AA$7),Basisgegevens!$G$201,0)</f>
        <v>0</v>
      </c>
      <c r="AB186" s="184">
        <f>IF(MONTH(Basisgegevens!$E$201)=MONTH(AB$7),Basisgegevens!$G$201,0)</f>
        <v>0</v>
      </c>
      <c r="AC186" s="193">
        <f t="shared" si="428"/>
        <v>0</v>
      </c>
      <c r="AD186" s="184"/>
      <c r="AE186" s="184"/>
      <c r="AF186" s="184"/>
      <c r="AG186" s="184"/>
      <c r="AH186" s="184"/>
      <c r="AI186" s="184"/>
      <c r="AJ186" s="184"/>
      <c r="AK186" s="184"/>
      <c r="AL186" s="184"/>
      <c r="AM186" s="184"/>
      <c r="AN186" s="184"/>
      <c r="AO186" s="184"/>
      <c r="AP186" s="193">
        <f t="shared" si="430"/>
        <v>0</v>
      </c>
      <c r="AQ186" s="184"/>
      <c r="AR186" s="184"/>
      <c r="AS186" s="184"/>
      <c r="AT186" s="184"/>
      <c r="AU186" s="184"/>
      <c r="AV186" s="184"/>
      <c r="AW186" s="184"/>
      <c r="AX186" s="184"/>
      <c r="AY186" s="184"/>
      <c r="AZ186" s="184"/>
      <c r="BA186" s="184"/>
      <c r="BB186" s="184"/>
      <c r="BC186" s="193">
        <f t="shared" si="432"/>
        <v>0</v>
      </c>
      <c r="BD186" s="184"/>
      <c r="BE186" s="184"/>
      <c r="BF186" s="184"/>
      <c r="BG186" s="184"/>
      <c r="BH186" s="184"/>
      <c r="BI186" s="184"/>
      <c r="BJ186" s="184"/>
      <c r="BK186" s="184"/>
      <c r="BL186" s="184"/>
      <c r="BM186" s="184"/>
      <c r="BN186" s="184"/>
      <c r="BO186" s="184"/>
      <c r="BP186" s="193">
        <f t="shared" si="434"/>
        <v>0</v>
      </c>
    </row>
    <row r="187" spans="2:68" ht="15" hidden="1" customHeight="1" outlineLevel="1" x14ac:dyDescent="0.25">
      <c r="B187" s="223" t="str">
        <f>Basisgegevens!A202</f>
        <v xml:space="preserve"> (-)</v>
      </c>
      <c r="C187" s="229">
        <f>Basisgegevens!D202</f>
        <v>0.21</v>
      </c>
      <c r="D187" s="184"/>
      <c r="E187" s="184"/>
      <c r="F187" s="184"/>
      <c r="G187" s="184"/>
      <c r="H187" s="184"/>
      <c r="I187" s="184"/>
      <c r="J187" s="184"/>
      <c r="K187" s="184"/>
      <c r="L187" s="184"/>
      <c r="M187" s="184"/>
      <c r="N187" s="184"/>
      <c r="O187" s="184"/>
      <c r="P187" s="193">
        <f t="shared" si="426"/>
        <v>0</v>
      </c>
      <c r="Q187" s="184">
        <f>IF(MONTH(Basisgegevens!$E$202)=MONTH(Q$7),Basisgegevens!$G$202,0)</f>
        <v>0</v>
      </c>
      <c r="R187" s="184">
        <f>IF(MONTH(Basisgegevens!$E$202)=MONTH(R$7),Basisgegevens!$G$202,0)</f>
        <v>0</v>
      </c>
      <c r="S187" s="184">
        <f>IF(MONTH(Basisgegevens!$E$202)=MONTH(S$7),Basisgegevens!$G$202,0)</f>
        <v>0</v>
      </c>
      <c r="T187" s="184">
        <f>IF(MONTH(Basisgegevens!$E$202)=MONTH(T$7),Basisgegevens!$G$202,0)</f>
        <v>0</v>
      </c>
      <c r="U187" s="184">
        <f>IF(MONTH(Basisgegevens!$E$202)=MONTH(U$7),Basisgegevens!$G$202,0)</f>
        <v>0</v>
      </c>
      <c r="V187" s="184">
        <f>IF(MONTH(Basisgegevens!$E$202)=MONTH(V$7),Basisgegevens!$G$202,0)</f>
        <v>0</v>
      </c>
      <c r="W187" s="184">
        <f>IF(MONTH(Basisgegevens!$E$202)=MONTH(W$7),Basisgegevens!$G$202,0)</f>
        <v>0</v>
      </c>
      <c r="X187" s="184">
        <f>IF(MONTH(Basisgegevens!$E$202)=MONTH(X$7),Basisgegevens!$G$202,0)</f>
        <v>0</v>
      </c>
      <c r="Y187" s="184">
        <f>IF(MONTH(Basisgegevens!$E$202)=MONTH(Y$7),Basisgegevens!$G$202,0)</f>
        <v>0</v>
      </c>
      <c r="Z187" s="184">
        <f>IF(MONTH(Basisgegevens!$E$202)=MONTH(Z$7),Basisgegevens!$G$202,0)</f>
        <v>0</v>
      </c>
      <c r="AA187" s="184">
        <f>IF(MONTH(Basisgegevens!$E$202)=MONTH(AA$7),Basisgegevens!$G$202,0)</f>
        <v>0</v>
      </c>
      <c r="AB187" s="184">
        <f>IF(MONTH(Basisgegevens!$E$202)=MONTH(AB$7),Basisgegevens!$G$202,0)</f>
        <v>0</v>
      </c>
      <c r="AC187" s="193">
        <f t="shared" si="428"/>
        <v>0</v>
      </c>
      <c r="AD187" s="184"/>
      <c r="AE187" s="184"/>
      <c r="AF187" s="184"/>
      <c r="AG187" s="184"/>
      <c r="AH187" s="184"/>
      <c r="AI187" s="184"/>
      <c r="AJ187" s="184"/>
      <c r="AK187" s="184"/>
      <c r="AL187" s="184"/>
      <c r="AM187" s="184"/>
      <c r="AN187" s="184"/>
      <c r="AO187" s="184"/>
      <c r="AP187" s="193">
        <f t="shared" si="430"/>
        <v>0</v>
      </c>
      <c r="AQ187" s="184"/>
      <c r="AR187" s="184"/>
      <c r="AS187" s="184"/>
      <c r="AT187" s="184"/>
      <c r="AU187" s="184"/>
      <c r="AV187" s="184"/>
      <c r="AW187" s="184"/>
      <c r="AX187" s="184"/>
      <c r="AY187" s="184"/>
      <c r="AZ187" s="184"/>
      <c r="BA187" s="184"/>
      <c r="BB187" s="184"/>
      <c r="BC187" s="193">
        <f t="shared" si="432"/>
        <v>0</v>
      </c>
      <c r="BD187" s="184"/>
      <c r="BE187" s="184"/>
      <c r="BF187" s="184"/>
      <c r="BG187" s="184"/>
      <c r="BH187" s="184"/>
      <c r="BI187" s="184"/>
      <c r="BJ187" s="184"/>
      <c r="BK187" s="184"/>
      <c r="BL187" s="184"/>
      <c r="BM187" s="184"/>
      <c r="BN187" s="184"/>
      <c r="BO187" s="184"/>
      <c r="BP187" s="193">
        <f t="shared" si="434"/>
        <v>0</v>
      </c>
    </row>
    <row r="188" spans="2:68" ht="15" hidden="1" customHeight="1" outlineLevel="1" x14ac:dyDescent="0.25">
      <c r="B188" s="223" t="str">
        <f>Basisgegevens!A203</f>
        <v xml:space="preserve"> (-)</v>
      </c>
      <c r="C188" s="229">
        <f>Basisgegevens!D203</f>
        <v>0.21</v>
      </c>
      <c r="D188" s="184"/>
      <c r="E188" s="184"/>
      <c r="F188" s="184"/>
      <c r="G188" s="184"/>
      <c r="H188" s="184"/>
      <c r="I188" s="184"/>
      <c r="J188" s="184"/>
      <c r="K188" s="184"/>
      <c r="L188" s="184"/>
      <c r="M188" s="184"/>
      <c r="N188" s="184"/>
      <c r="O188" s="184"/>
      <c r="P188" s="193">
        <f t="shared" si="426"/>
        <v>0</v>
      </c>
      <c r="Q188" s="184">
        <f>IF(MONTH(Basisgegevens!$E$203)=MONTH(Q$7),Basisgegevens!$G$203,0)</f>
        <v>0</v>
      </c>
      <c r="R188" s="184">
        <f>IF(MONTH(Basisgegevens!$E$203)=MONTH(R$7),Basisgegevens!$G$203,0)</f>
        <v>0</v>
      </c>
      <c r="S188" s="184">
        <f>IF(MONTH(Basisgegevens!$E$203)=MONTH(S$7),Basisgegevens!$G$203,0)</f>
        <v>0</v>
      </c>
      <c r="T188" s="184">
        <f>IF(MONTH(Basisgegevens!$E$203)=MONTH(T$7),Basisgegevens!$G$203,0)</f>
        <v>0</v>
      </c>
      <c r="U188" s="184">
        <f>IF(MONTH(Basisgegevens!$E$203)=MONTH(U$7),Basisgegevens!$G$203,0)</f>
        <v>0</v>
      </c>
      <c r="V188" s="184">
        <f>IF(MONTH(Basisgegevens!$E$203)=MONTH(V$7),Basisgegevens!$G$203,0)</f>
        <v>0</v>
      </c>
      <c r="W188" s="184">
        <f>IF(MONTH(Basisgegevens!$E$203)=MONTH(W$7),Basisgegevens!$G$203,0)</f>
        <v>0</v>
      </c>
      <c r="X188" s="184">
        <f>IF(MONTH(Basisgegevens!$E$203)=MONTH(X$7),Basisgegevens!$G$203,0)</f>
        <v>0</v>
      </c>
      <c r="Y188" s="184">
        <f>IF(MONTH(Basisgegevens!$E$203)=MONTH(Y$7),Basisgegevens!$G$203,0)</f>
        <v>0</v>
      </c>
      <c r="Z188" s="184">
        <f>IF(MONTH(Basisgegevens!$E$203)=MONTH(Z$7),Basisgegevens!$G$203,0)</f>
        <v>0</v>
      </c>
      <c r="AA188" s="184">
        <f>IF(MONTH(Basisgegevens!$E$203)=MONTH(AA$7),Basisgegevens!$G$203,0)</f>
        <v>0</v>
      </c>
      <c r="AB188" s="184">
        <f>IF(MONTH(Basisgegevens!$E$203)=MONTH(AB$7),Basisgegevens!$G$203,0)</f>
        <v>0</v>
      </c>
      <c r="AC188" s="193">
        <f t="shared" si="428"/>
        <v>0</v>
      </c>
      <c r="AD188" s="184"/>
      <c r="AE188" s="184"/>
      <c r="AF188" s="184"/>
      <c r="AG188" s="184"/>
      <c r="AH188" s="184"/>
      <c r="AI188" s="184"/>
      <c r="AJ188" s="184"/>
      <c r="AK188" s="184"/>
      <c r="AL188" s="184"/>
      <c r="AM188" s="184"/>
      <c r="AN188" s="184"/>
      <c r="AO188" s="184"/>
      <c r="AP188" s="193">
        <f t="shared" si="430"/>
        <v>0</v>
      </c>
      <c r="AQ188" s="184"/>
      <c r="AR188" s="184"/>
      <c r="AS188" s="184"/>
      <c r="AT188" s="184"/>
      <c r="AU188" s="184"/>
      <c r="AV188" s="184"/>
      <c r="AW188" s="184"/>
      <c r="AX188" s="184"/>
      <c r="AY188" s="184"/>
      <c r="AZ188" s="184"/>
      <c r="BA188" s="184"/>
      <c r="BB188" s="184"/>
      <c r="BC188" s="193">
        <f t="shared" si="432"/>
        <v>0</v>
      </c>
      <c r="BD188" s="184"/>
      <c r="BE188" s="184"/>
      <c r="BF188" s="184"/>
      <c r="BG188" s="184"/>
      <c r="BH188" s="184"/>
      <c r="BI188" s="184"/>
      <c r="BJ188" s="184"/>
      <c r="BK188" s="184"/>
      <c r="BL188" s="184"/>
      <c r="BM188" s="184"/>
      <c r="BN188" s="184"/>
      <c r="BO188" s="184"/>
      <c r="BP188" s="193">
        <f t="shared" si="434"/>
        <v>0</v>
      </c>
    </row>
    <row r="189" spans="2:68" ht="15" hidden="1" customHeight="1" outlineLevel="1" x14ac:dyDescent="0.25">
      <c r="B189" s="223" t="str">
        <f>Basisgegevens!A204</f>
        <v xml:space="preserve"> (-)</v>
      </c>
      <c r="C189" s="229">
        <f>Basisgegevens!D204</f>
        <v>0.21</v>
      </c>
      <c r="D189" s="184"/>
      <c r="E189" s="184"/>
      <c r="F189" s="184"/>
      <c r="G189" s="184"/>
      <c r="H189" s="184"/>
      <c r="I189" s="184"/>
      <c r="J189" s="184"/>
      <c r="K189" s="184"/>
      <c r="L189" s="184"/>
      <c r="M189" s="184"/>
      <c r="N189" s="184"/>
      <c r="O189" s="184"/>
      <c r="P189" s="193">
        <f t="shared" si="426"/>
        <v>0</v>
      </c>
      <c r="Q189" s="184">
        <f>IF(MONTH(Basisgegevens!$E$204)=MONTH(Q$7),Basisgegevens!$G$204,0)</f>
        <v>0</v>
      </c>
      <c r="R189" s="184">
        <f>IF(MONTH(Basisgegevens!$E$204)=MONTH(R$7),Basisgegevens!$G$204,0)</f>
        <v>0</v>
      </c>
      <c r="S189" s="184">
        <f>IF(MONTH(Basisgegevens!$E$204)=MONTH(S$7),Basisgegevens!$G$204,0)</f>
        <v>0</v>
      </c>
      <c r="T189" s="184">
        <f>IF(MONTH(Basisgegevens!$E$204)=MONTH(T$7),Basisgegevens!$G$204,0)</f>
        <v>0</v>
      </c>
      <c r="U189" s="184">
        <f>IF(MONTH(Basisgegevens!$E$204)=MONTH(U$7),Basisgegevens!$G$204,0)</f>
        <v>0</v>
      </c>
      <c r="V189" s="184">
        <f>IF(MONTH(Basisgegevens!$E$204)=MONTH(V$7),Basisgegevens!$G$204,0)</f>
        <v>0</v>
      </c>
      <c r="W189" s="184">
        <f>IF(MONTH(Basisgegevens!$E$204)=MONTH(W$7),Basisgegevens!$G$204,0)</f>
        <v>0</v>
      </c>
      <c r="X189" s="184">
        <f>IF(MONTH(Basisgegevens!$E$204)=MONTH(X$7),Basisgegevens!$G$204,0)</f>
        <v>0</v>
      </c>
      <c r="Y189" s="184">
        <f>IF(MONTH(Basisgegevens!$E$204)=MONTH(Y$7),Basisgegevens!$G$204,0)</f>
        <v>0</v>
      </c>
      <c r="Z189" s="184">
        <f>IF(MONTH(Basisgegevens!$E$204)=MONTH(Z$7),Basisgegevens!$G$204,0)</f>
        <v>0</v>
      </c>
      <c r="AA189" s="184">
        <f>IF(MONTH(Basisgegevens!$E$204)=MONTH(AA$7),Basisgegevens!$G$204,0)</f>
        <v>0</v>
      </c>
      <c r="AB189" s="184">
        <f>IF(MONTH(Basisgegevens!$E$204)=MONTH(AB$7),Basisgegevens!$G$204,0)</f>
        <v>0</v>
      </c>
      <c r="AC189" s="193">
        <f t="shared" si="428"/>
        <v>0</v>
      </c>
      <c r="AD189" s="184"/>
      <c r="AE189" s="184"/>
      <c r="AF189" s="184"/>
      <c r="AG189" s="184"/>
      <c r="AH189" s="184"/>
      <c r="AI189" s="184"/>
      <c r="AJ189" s="184"/>
      <c r="AK189" s="184"/>
      <c r="AL189" s="184"/>
      <c r="AM189" s="184"/>
      <c r="AN189" s="184"/>
      <c r="AO189" s="184"/>
      <c r="AP189" s="193">
        <f t="shared" si="430"/>
        <v>0</v>
      </c>
      <c r="AQ189" s="184"/>
      <c r="AR189" s="184"/>
      <c r="AS189" s="184"/>
      <c r="AT189" s="184"/>
      <c r="AU189" s="184"/>
      <c r="AV189" s="184"/>
      <c r="AW189" s="184"/>
      <c r="AX189" s="184"/>
      <c r="AY189" s="184"/>
      <c r="AZ189" s="184"/>
      <c r="BA189" s="184"/>
      <c r="BB189" s="184"/>
      <c r="BC189" s="193">
        <f t="shared" si="432"/>
        <v>0</v>
      </c>
      <c r="BD189" s="184"/>
      <c r="BE189" s="184"/>
      <c r="BF189" s="184"/>
      <c r="BG189" s="184"/>
      <c r="BH189" s="184"/>
      <c r="BI189" s="184"/>
      <c r="BJ189" s="184"/>
      <c r="BK189" s="184"/>
      <c r="BL189" s="184"/>
      <c r="BM189" s="184"/>
      <c r="BN189" s="184"/>
      <c r="BO189" s="184"/>
      <c r="BP189" s="193">
        <f t="shared" si="434"/>
        <v>0</v>
      </c>
    </row>
    <row r="190" spans="2:68" ht="15" hidden="1" customHeight="1" outlineLevel="1" x14ac:dyDescent="0.25">
      <c r="B190" s="223" t="str">
        <f>Basisgegevens!A205</f>
        <v xml:space="preserve"> (-)</v>
      </c>
      <c r="C190" s="229">
        <f>Basisgegevens!D205</f>
        <v>0.21</v>
      </c>
      <c r="D190" s="184"/>
      <c r="E190" s="184"/>
      <c r="F190" s="184"/>
      <c r="G190" s="184"/>
      <c r="H190" s="184"/>
      <c r="I190" s="184"/>
      <c r="J190" s="184"/>
      <c r="K190" s="184"/>
      <c r="L190" s="184"/>
      <c r="M190" s="184"/>
      <c r="N190" s="184"/>
      <c r="O190" s="184"/>
      <c r="P190" s="193">
        <f t="shared" si="426"/>
        <v>0</v>
      </c>
      <c r="Q190" s="184">
        <f>IF(MONTH(Basisgegevens!$E$205)=MONTH(Q$7),Basisgegevens!$G$205,0)</f>
        <v>0</v>
      </c>
      <c r="R190" s="184">
        <f>IF(MONTH(Basisgegevens!$E$205)=MONTH(R$7),Basisgegevens!$G$205,0)</f>
        <v>0</v>
      </c>
      <c r="S190" s="184">
        <f>IF(MONTH(Basisgegevens!$E$205)=MONTH(S$7),Basisgegevens!$G$205,0)</f>
        <v>0</v>
      </c>
      <c r="T190" s="184">
        <f>IF(MONTH(Basisgegevens!$E$205)=MONTH(T$7),Basisgegevens!$G$205,0)</f>
        <v>0</v>
      </c>
      <c r="U190" s="184">
        <f>IF(MONTH(Basisgegevens!$E$205)=MONTH(U$7),Basisgegevens!$G$205,0)</f>
        <v>0</v>
      </c>
      <c r="V190" s="184">
        <f>IF(MONTH(Basisgegevens!$E$205)=MONTH(V$7),Basisgegevens!$G$205,0)</f>
        <v>0</v>
      </c>
      <c r="W190" s="184">
        <f>IF(MONTH(Basisgegevens!$E$205)=MONTH(W$7),Basisgegevens!$G$205,0)</f>
        <v>0</v>
      </c>
      <c r="X190" s="184">
        <f>IF(MONTH(Basisgegevens!$E$205)=MONTH(X$7),Basisgegevens!$G$205,0)</f>
        <v>0</v>
      </c>
      <c r="Y190" s="184">
        <f>IF(MONTH(Basisgegevens!$E$205)=MONTH(Y$7),Basisgegevens!$G$205,0)</f>
        <v>0</v>
      </c>
      <c r="Z190" s="184">
        <f>IF(MONTH(Basisgegevens!$E$205)=MONTH(Z$7),Basisgegevens!$G$205,0)</f>
        <v>0</v>
      </c>
      <c r="AA190" s="184">
        <f>IF(MONTH(Basisgegevens!$E$205)=MONTH(AA$7),Basisgegevens!$G$205,0)</f>
        <v>0</v>
      </c>
      <c r="AB190" s="184">
        <f>IF(MONTH(Basisgegevens!$E$205)=MONTH(AB$7),Basisgegevens!$G$205,0)</f>
        <v>0</v>
      </c>
      <c r="AC190" s="193">
        <f t="shared" si="428"/>
        <v>0</v>
      </c>
      <c r="AD190" s="184"/>
      <c r="AE190" s="184"/>
      <c r="AF190" s="184"/>
      <c r="AG190" s="184"/>
      <c r="AH190" s="184"/>
      <c r="AI190" s="184"/>
      <c r="AJ190" s="184"/>
      <c r="AK190" s="184"/>
      <c r="AL190" s="184"/>
      <c r="AM190" s="184"/>
      <c r="AN190" s="184"/>
      <c r="AO190" s="184"/>
      <c r="AP190" s="193">
        <f t="shared" si="430"/>
        <v>0</v>
      </c>
      <c r="AQ190" s="184"/>
      <c r="AR190" s="184"/>
      <c r="AS190" s="184"/>
      <c r="AT190" s="184"/>
      <c r="AU190" s="184"/>
      <c r="AV190" s="184"/>
      <c r="AW190" s="184"/>
      <c r="AX190" s="184"/>
      <c r="AY190" s="184"/>
      <c r="AZ190" s="184"/>
      <c r="BA190" s="184"/>
      <c r="BB190" s="184"/>
      <c r="BC190" s="193">
        <f t="shared" si="432"/>
        <v>0</v>
      </c>
      <c r="BD190" s="184"/>
      <c r="BE190" s="184"/>
      <c r="BF190" s="184"/>
      <c r="BG190" s="184"/>
      <c r="BH190" s="184"/>
      <c r="BI190" s="184"/>
      <c r="BJ190" s="184"/>
      <c r="BK190" s="184"/>
      <c r="BL190" s="184"/>
      <c r="BM190" s="184"/>
      <c r="BN190" s="184"/>
      <c r="BO190" s="184"/>
      <c r="BP190" s="193">
        <f t="shared" si="434"/>
        <v>0</v>
      </c>
    </row>
    <row r="191" spans="2:68" ht="15" hidden="1" customHeight="1" outlineLevel="1" x14ac:dyDescent="0.25">
      <c r="B191" s="223" t="str">
        <f>Basisgegevens!A212</f>
        <v xml:space="preserve"> (-)</v>
      </c>
      <c r="C191" s="229">
        <f>Basisgegevens!D212</f>
        <v>0.21</v>
      </c>
      <c r="D191" s="184"/>
      <c r="E191" s="184"/>
      <c r="F191" s="184"/>
      <c r="G191" s="184"/>
      <c r="H191" s="184"/>
      <c r="I191" s="184"/>
      <c r="J191" s="184"/>
      <c r="K191" s="184"/>
      <c r="L191" s="184"/>
      <c r="M191" s="184"/>
      <c r="N191" s="184"/>
      <c r="O191" s="184"/>
      <c r="P191" s="193">
        <f t="shared" si="426"/>
        <v>0</v>
      </c>
      <c r="Q191" s="184"/>
      <c r="R191" s="184"/>
      <c r="S191" s="184"/>
      <c r="T191" s="184"/>
      <c r="U191" s="184"/>
      <c r="V191" s="184"/>
      <c r="W191" s="184"/>
      <c r="X191" s="184"/>
      <c r="Y191" s="184"/>
      <c r="Z191" s="184"/>
      <c r="AA191" s="184"/>
      <c r="AB191" s="184"/>
      <c r="AC191" s="193">
        <f t="shared" si="428"/>
        <v>0</v>
      </c>
      <c r="AD191" s="184">
        <f>IF(MONTH(Basisgegevens!$E$212)=MONTH(AD$7),Basisgegevens!$G$212,0)</f>
        <v>0</v>
      </c>
      <c r="AE191" s="184">
        <f>IF(MONTH(Basisgegevens!$E$212)=MONTH(AE$7),Basisgegevens!$G$212,0)</f>
        <v>0</v>
      </c>
      <c r="AF191" s="184">
        <f>IF(MONTH(Basisgegevens!$E$212)=MONTH(AF$7),Basisgegevens!$G$212,0)</f>
        <v>0</v>
      </c>
      <c r="AG191" s="184">
        <f>IF(MONTH(Basisgegevens!$E$212)=MONTH(AG$7),Basisgegevens!$G$212,0)</f>
        <v>0</v>
      </c>
      <c r="AH191" s="184">
        <f>IF(MONTH(Basisgegevens!$E$212)=MONTH(AH$7),Basisgegevens!$G$212,0)</f>
        <v>0</v>
      </c>
      <c r="AI191" s="184">
        <f>IF(MONTH(Basisgegevens!$E$212)=MONTH(AI$7),Basisgegevens!$G$212,0)</f>
        <v>0</v>
      </c>
      <c r="AJ191" s="184">
        <f>IF(MONTH(Basisgegevens!$E$212)=MONTH(AJ$7),Basisgegevens!$G$212,0)</f>
        <v>0</v>
      </c>
      <c r="AK191" s="184">
        <f>IF(MONTH(Basisgegevens!$E$212)=MONTH(AK$7),Basisgegevens!$G$212,0)</f>
        <v>0</v>
      </c>
      <c r="AL191" s="184">
        <f>IF(MONTH(Basisgegevens!$E$212)=MONTH(AL$7),Basisgegevens!$G$212,0)</f>
        <v>0</v>
      </c>
      <c r="AM191" s="184">
        <f>IF(MONTH(Basisgegevens!$E$212)=MONTH(AM$7),Basisgegevens!$G$212,0)</f>
        <v>0</v>
      </c>
      <c r="AN191" s="184">
        <f>IF(MONTH(Basisgegevens!$E$212)=MONTH(AN$7),Basisgegevens!$G$212,0)</f>
        <v>0</v>
      </c>
      <c r="AO191" s="184">
        <f>IF(MONTH(Basisgegevens!$E$212)=MONTH(AO$7),Basisgegevens!$G$212,0)</f>
        <v>0</v>
      </c>
      <c r="AP191" s="193">
        <f t="shared" si="430"/>
        <v>0</v>
      </c>
      <c r="AQ191" s="184"/>
      <c r="AR191" s="184"/>
      <c r="AS191" s="184"/>
      <c r="AT191" s="184"/>
      <c r="AU191" s="184"/>
      <c r="AV191" s="184"/>
      <c r="AW191" s="184"/>
      <c r="AX191" s="184"/>
      <c r="AY191" s="184"/>
      <c r="AZ191" s="184"/>
      <c r="BA191" s="184"/>
      <c r="BB191" s="184"/>
      <c r="BC191" s="193">
        <f t="shared" si="432"/>
        <v>0</v>
      </c>
      <c r="BD191" s="184"/>
      <c r="BE191" s="184"/>
      <c r="BF191" s="184"/>
      <c r="BG191" s="184"/>
      <c r="BH191" s="184"/>
      <c r="BI191" s="184"/>
      <c r="BJ191" s="184"/>
      <c r="BK191" s="184"/>
      <c r="BL191" s="184"/>
      <c r="BM191" s="184"/>
      <c r="BN191" s="184"/>
      <c r="BO191" s="184"/>
      <c r="BP191" s="193">
        <f t="shared" si="434"/>
        <v>0</v>
      </c>
    </row>
    <row r="192" spans="2:68" ht="15" hidden="1" customHeight="1" outlineLevel="1" x14ac:dyDescent="0.25">
      <c r="B192" s="223" t="str">
        <f>Basisgegevens!A213</f>
        <v xml:space="preserve"> (-)</v>
      </c>
      <c r="C192" s="229">
        <f>Basisgegevens!D213</f>
        <v>0.21</v>
      </c>
      <c r="D192" s="184"/>
      <c r="E192" s="184"/>
      <c r="F192" s="184"/>
      <c r="G192" s="184"/>
      <c r="H192" s="184"/>
      <c r="I192" s="184"/>
      <c r="J192" s="184"/>
      <c r="K192" s="184"/>
      <c r="L192" s="184"/>
      <c r="M192" s="184"/>
      <c r="N192" s="184"/>
      <c r="O192" s="184"/>
      <c r="P192" s="193">
        <f t="shared" si="426"/>
        <v>0</v>
      </c>
      <c r="Q192" s="184"/>
      <c r="R192" s="184"/>
      <c r="S192" s="184"/>
      <c r="T192" s="184"/>
      <c r="U192" s="184"/>
      <c r="V192" s="184"/>
      <c r="W192" s="184"/>
      <c r="X192" s="184"/>
      <c r="Y192" s="184"/>
      <c r="Z192" s="184"/>
      <c r="AA192" s="184"/>
      <c r="AB192" s="184"/>
      <c r="AC192" s="193">
        <f t="shared" si="428"/>
        <v>0</v>
      </c>
      <c r="AD192" s="184">
        <f>IF(MONTH(Basisgegevens!$E$213)=MONTH(AD$7),Basisgegevens!$G$213,0)</f>
        <v>0</v>
      </c>
      <c r="AE192" s="184">
        <f>IF(MONTH(Basisgegevens!$E$213)=MONTH(AE$7),Basisgegevens!$G$213,0)</f>
        <v>0</v>
      </c>
      <c r="AF192" s="184">
        <f>IF(MONTH(Basisgegevens!$E$213)=MONTH(AF$7),Basisgegevens!$G$213,0)</f>
        <v>0</v>
      </c>
      <c r="AG192" s="184">
        <f>IF(MONTH(Basisgegevens!$E$213)=MONTH(AG$7),Basisgegevens!$G$213,0)</f>
        <v>0</v>
      </c>
      <c r="AH192" s="184">
        <f>IF(MONTH(Basisgegevens!$E$213)=MONTH(AH$7),Basisgegevens!$G$213,0)</f>
        <v>0</v>
      </c>
      <c r="AI192" s="184">
        <f>IF(MONTH(Basisgegevens!$E$213)=MONTH(AI$7),Basisgegevens!$G$213,0)</f>
        <v>0</v>
      </c>
      <c r="AJ192" s="184">
        <f>IF(MONTH(Basisgegevens!$E$213)=MONTH(AJ$7),Basisgegevens!$G$213,0)</f>
        <v>0</v>
      </c>
      <c r="AK192" s="184">
        <f>IF(MONTH(Basisgegevens!$E$213)=MONTH(AK$7),Basisgegevens!$G$213,0)</f>
        <v>0</v>
      </c>
      <c r="AL192" s="184">
        <f>IF(MONTH(Basisgegevens!$E$213)=MONTH(AL$7),Basisgegevens!$G$213,0)</f>
        <v>0</v>
      </c>
      <c r="AM192" s="184">
        <f>IF(MONTH(Basisgegevens!$E$213)=MONTH(AM$7),Basisgegevens!$G$213,0)</f>
        <v>0</v>
      </c>
      <c r="AN192" s="184">
        <f>IF(MONTH(Basisgegevens!$E$213)=MONTH(AN$7),Basisgegevens!$G$213,0)</f>
        <v>0</v>
      </c>
      <c r="AO192" s="184">
        <f>IF(MONTH(Basisgegevens!$E$213)=MONTH(AO$7),Basisgegevens!$G$213,0)</f>
        <v>0</v>
      </c>
      <c r="AP192" s="193">
        <f t="shared" si="430"/>
        <v>0</v>
      </c>
      <c r="AQ192" s="184"/>
      <c r="AR192" s="184"/>
      <c r="AS192" s="184"/>
      <c r="AT192" s="184"/>
      <c r="AU192" s="184"/>
      <c r="AV192" s="184"/>
      <c r="AW192" s="184"/>
      <c r="AX192" s="184"/>
      <c r="AY192" s="184"/>
      <c r="AZ192" s="184"/>
      <c r="BA192" s="184"/>
      <c r="BB192" s="184"/>
      <c r="BC192" s="193">
        <f t="shared" si="432"/>
        <v>0</v>
      </c>
      <c r="BD192" s="184"/>
      <c r="BE192" s="184"/>
      <c r="BF192" s="184"/>
      <c r="BG192" s="184"/>
      <c r="BH192" s="184"/>
      <c r="BI192" s="184"/>
      <c r="BJ192" s="184"/>
      <c r="BK192" s="184"/>
      <c r="BL192" s="184"/>
      <c r="BM192" s="184"/>
      <c r="BN192" s="184"/>
      <c r="BO192" s="184"/>
      <c r="BP192" s="193">
        <f t="shared" si="434"/>
        <v>0</v>
      </c>
    </row>
    <row r="193" spans="2:68" ht="15" hidden="1" customHeight="1" outlineLevel="1" x14ac:dyDescent="0.25">
      <c r="B193" s="223" t="str">
        <f>Basisgegevens!A216</f>
        <v xml:space="preserve"> (-)</v>
      </c>
      <c r="C193" s="229">
        <f>Basisgegevens!D216</f>
        <v>0.21</v>
      </c>
      <c r="D193" s="184"/>
      <c r="E193" s="184"/>
      <c r="F193" s="184"/>
      <c r="G193" s="184"/>
      <c r="H193" s="184"/>
      <c r="I193" s="184"/>
      <c r="J193" s="184"/>
      <c r="K193" s="184"/>
      <c r="L193" s="184"/>
      <c r="M193" s="184"/>
      <c r="N193" s="184"/>
      <c r="O193" s="184"/>
      <c r="P193" s="193">
        <f t="shared" si="426"/>
        <v>0</v>
      </c>
      <c r="Q193" s="184"/>
      <c r="R193" s="184"/>
      <c r="S193" s="184"/>
      <c r="T193" s="184"/>
      <c r="U193" s="184"/>
      <c r="V193" s="184"/>
      <c r="W193" s="184"/>
      <c r="X193" s="184"/>
      <c r="Y193" s="184"/>
      <c r="Z193" s="184"/>
      <c r="AA193" s="184"/>
      <c r="AB193" s="184"/>
      <c r="AC193" s="193">
        <f t="shared" si="428"/>
        <v>0</v>
      </c>
      <c r="AD193" s="184">
        <f>IF(MONTH(Basisgegevens!$E$216)=MONTH(AD$7),Basisgegevens!$G$216,0)</f>
        <v>0</v>
      </c>
      <c r="AE193" s="184">
        <f>IF(MONTH(Basisgegevens!$E$216)=MONTH(AE$7),Basisgegevens!$G$216,0)</f>
        <v>0</v>
      </c>
      <c r="AF193" s="184">
        <f>IF(MONTH(Basisgegevens!$E$216)=MONTH(AF$7),Basisgegevens!$G$216,0)</f>
        <v>0</v>
      </c>
      <c r="AG193" s="184">
        <f>IF(MONTH(Basisgegevens!$E$216)=MONTH(AG$7),Basisgegevens!$G$216,0)</f>
        <v>0</v>
      </c>
      <c r="AH193" s="184">
        <f>IF(MONTH(Basisgegevens!$E$216)=MONTH(AH$7),Basisgegevens!$G$216,0)</f>
        <v>0</v>
      </c>
      <c r="AI193" s="184">
        <f>IF(MONTH(Basisgegevens!$E$216)=MONTH(AI$7),Basisgegevens!$G$216,0)</f>
        <v>0</v>
      </c>
      <c r="AJ193" s="184">
        <f>IF(MONTH(Basisgegevens!$E$216)=MONTH(AJ$7),Basisgegevens!$G$216,0)</f>
        <v>0</v>
      </c>
      <c r="AK193" s="184">
        <f>IF(MONTH(Basisgegevens!$E$216)=MONTH(AK$7),Basisgegevens!$G$216,0)</f>
        <v>0</v>
      </c>
      <c r="AL193" s="184">
        <f>IF(MONTH(Basisgegevens!$E$216)=MONTH(AL$7),Basisgegevens!$G$216,0)</f>
        <v>0</v>
      </c>
      <c r="AM193" s="184">
        <f>IF(MONTH(Basisgegevens!$E$216)=MONTH(AM$7),Basisgegevens!$G$216,0)</f>
        <v>0</v>
      </c>
      <c r="AN193" s="184">
        <f>IF(MONTH(Basisgegevens!$E$216)=MONTH(AN$7),Basisgegevens!$G$216,0)</f>
        <v>0</v>
      </c>
      <c r="AO193" s="184">
        <f>IF(MONTH(Basisgegevens!$E$216)=MONTH(AO$7),Basisgegevens!$G$216,0)</f>
        <v>0</v>
      </c>
      <c r="AP193" s="193">
        <f t="shared" si="430"/>
        <v>0</v>
      </c>
      <c r="AQ193" s="184"/>
      <c r="AR193" s="184"/>
      <c r="AS193" s="184"/>
      <c r="AT193" s="184"/>
      <c r="AU193" s="184"/>
      <c r="AV193" s="184"/>
      <c r="AW193" s="184"/>
      <c r="AX193" s="184"/>
      <c r="AY193" s="184"/>
      <c r="AZ193" s="184"/>
      <c r="BA193" s="184"/>
      <c r="BB193" s="184"/>
      <c r="BC193" s="193">
        <f t="shared" si="432"/>
        <v>0</v>
      </c>
      <c r="BD193" s="184"/>
      <c r="BE193" s="184"/>
      <c r="BF193" s="184"/>
      <c r="BG193" s="184"/>
      <c r="BH193" s="184"/>
      <c r="BI193" s="184"/>
      <c r="BJ193" s="184"/>
      <c r="BK193" s="184"/>
      <c r="BL193" s="184"/>
      <c r="BM193" s="184"/>
      <c r="BN193" s="184"/>
      <c r="BO193" s="184"/>
      <c r="BP193" s="193">
        <f t="shared" si="434"/>
        <v>0</v>
      </c>
    </row>
    <row r="194" spans="2:68" ht="15" hidden="1" customHeight="1" outlineLevel="1" x14ac:dyDescent="0.25">
      <c r="B194" s="223" t="str">
        <f>Basisgegevens!A217</f>
        <v xml:space="preserve"> (-)</v>
      </c>
      <c r="C194" s="229">
        <f>Basisgegevens!D217</f>
        <v>0.21</v>
      </c>
      <c r="D194" s="184"/>
      <c r="E194" s="184"/>
      <c r="F194" s="184"/>
      <c r="G194" s="184"/>
      <c r="H194" s="184"/>
      <c r="I194" s="184"/>
      <c r="J194" s="184"/>
      <c r="K194" s="184"/>
      <c r="L194" s="184"/>
      <c r="M194" s="184"/>
      <c r="N194" s="184"/>
      <c r="O194" s="184"/>
      <c r="P194" s="193">
        <f t="shared" si="426"/>
        <v>0</v>
      </c>
      <c r="Q194" s="184"/>
      <c r="R194" s="184"/>
      <c r="S194" s="184"/>
      <c r="T194" s="184"/>
      <c r="U194" s="184"/>
      <c r="V194" s="184"/>
      <c r="W194" s="184"/>
      <c r="X194" s="184"/>
      <c r="Y194" s="184"/>
      <c r="Z194" s="184"/>
      <c r="AA194" s="184"/>
      <c r="AB194" s="184"/>
      <c r="AC194" s="193">
        <f t="shared" si="428"/>
        <v>0</v>
      </c>
      <c r="AD194" s="184">
        <f>IF(MONTH(Basisgegevens!$E$217)=MONTH(AD$7),Basisgegevens!$G$217,0)</f>
        <v>0</v>
      </c>
      <c r="AE194" s="184">
        <f>IF(MONTH(Basisgegevens!$E$217)=MONTH(AE$7),Basisgegevens!$G$217,0)</f>
        <v>0</v>
      </c>
      <c r="AF194" s="184">
        <f>IF(MONTH(Basisgegevens!$E$217)=MONTH(AF$7),Basisgegevens!$G$217,0)</f>
        <v>0</v>
      </c>
      <c r="AG194" s="184">
        <f>IF(MONTH(Basisgegevens!$E$217)=MONTH(AG$7),Basisgegevens!$G$217,0)</f>
        <v>0</v>
      </c>
      <c r="AH194" s="184">
        <f>IF(MONTH(Basisgegevens!$E$217)=MONTH(AH$7),Basisgegevens!$G$217,0)</f>
        <v>0</v>
      </c>
      <c r="AI194" s="184">
        <f>IF(MONTH(Basisgegevens!$E$217)=MONTH(AI$7),Basisgegevens!$G$217,0)</f>
        <v>0</v>
      </c>
      <c r="AJ194" s="184">
        <f>IF(MONTH(Basisgegevens!$E$217)=MONTH(AJ$7),Basisgegevens!$G$217,0)</f>
        <v>0</v>
      </c>
      <c r="AK194" s="184">
        <f>IF(MONTH(Basisgegevens!$E$217)=MONTH(AK$7),Basisgegevens!$G$217,0)</f>
        <v>0</v>
      </c>
      <c r="AL194" s="184">
        <f>IF(MONTH(Basisgegevens!$E$217)=MONTH(AL$7),Basisgegevens!$G$217,0)</f>
        <v>0</v>
      </c>
      <c r="AM194" s="184">
        <f>IF(MONTH(Basisgegevens!$E$217)=MONTH(AM$7),Basisgegevens!$G$217,0)</f>
        <v>0</v>
      </c>
      <c r="AN194" s="184">
        <f>IF(MONTH(Basisgegevens!$E$217)=MONTH(AN$7),Basisgegevens!$G$217,0)</f>
        <v>0</v>
      </c>
      <c r="AO194" s="184">
        <f>IF(MONTH(Basisgegevens!$E$217)=MONTH(AO$7),Basisgegevens!$G$217,0)</f>
        <v>0</v>
      </c>
      <c r="AP194" s="193">
        <f t="shared" si="430"/>
        <v>0</v>
      </c>
      <c r="AQ194" s="184"/>
      <c r="AR194" s="184"/>
      <c r="AS194" s="184"/>
      <c r="AT194" s="184"/>
      <c r="AU194" s="184"/>
      <c r="AV194" s="184"/>
      <c r="AW194" s="184"/>
      <c r="AX194" s="184"/>
      <c r="AY194" s="184"/>
      <c r="AZ194" s="184"/>
      <c r="BA194" s="184"/>
      <c r="BB194" s="184"/>
      <c r="BC194" s="193">
        <f t="shared" si="432"/>
        <v>0</v>
      </c>
      <c r="BD194" s="184"/>
      <c r="BE194" s="184"/>
      <c r="BF194" s="184"/>
      <c r="BG194" s="184"/>
      <c r="BH194" s="184"/>
      <c r="BI194" s="184"/>
      <c r="BJ194" s="184"/>
      <c r="BK194" s="184"/>
      <c r="BL194" s="184"/>
      <c r="BM194" s="184"/>
      <c r="BN194" s="184"/>
      <c r="BO194" s="184"/>
      <c r="BP194" s="193">
        <f t="shared" si="434"/>
        <v>0</v>
      </c>
    </row>
    <row r="195" spans="2:68" ht="15" hidden="1" customHeight="1" outlineLevel="1" x14ac:dyDescent="0.25">
      <c r="B195" s="223" t="str">
        <f>Basisgegevens!A218</f>
        <v xml:space="preserve"> (-)</v>
      </c>
      <c r="C195" s="229">
        <f>Basisgegevens!D218</f>
        <v>0.21</v>
      </c>
      <c r="D195" s="184"/>
      <c r="E195" s="184"/>
      <c r="F195" s="184"/>
      <c r="G195" s="184"/>
      <c r="H195" s="184"/>
      <c r="I195" s="184"/>
      <c r="J195" s="184"/>
      <c r="K195" s="184"/>
      <c r="L195" s="184"/>
      <c r="M195" s="184"/>
      <c r="N195" s="184"/>
      <c r="O195" s="184"/>
      <c r="P195" s="193">
        <f t="shared" si="426"/>
        <v>0</v>
      </c>
      <c r="Q195" s="184"/>
      <c r="R195" s="184"/>
      <c r="S195" s="184"/>
      <c r="T195" s="184"/>
      <c r="U195" s="184"/>
      <c r="V195" s="184"/>
      <c r="W195" s="184"/>
      <c r="X195" s="184"/>
      <c r="Y195" s="184"/>
      <c r="Z195" s="184"/>
      <c r="AA195" s="184"/>
      <c r="AB195" s="184"/>
      <c r="AC195" s="193">
        <f t="shared" si="428"/>
        <v>0</v>
      </c>
      <c r="AD195" s="184">
        <f>IF(MONTH(Basisgegevens!$E$218)=MONTH(AD$7),Basisgegevens!$G$218,0)</f>
        <v>0</v>
      </c>
      <c r="AE195" s="184">
        <f>IF(MONTH(Basisgegevens!$E$218)=MONTH(AE$7),Basisgegevens!$G$218,0)</f>
        <v>0</v>
      </c>
      <c r="AF195" s="184">
        <f>IF(MONTH(Basisgegevens!$E$218)=MONTH(AF$7),Basisgegevens!$G$218,0)</f>
        <v>0</v>
      </c>
      <c r="AG195" s="184">
        <f>IF(MONTH(Basisgegevens!$E$218)=MONTH(AG$7),Basisgegevens!$G$218,0)</f>
        <v>0</v>
      </c>
      <c r="AH195" s="184">
        <f>IF(MONTH(Basisgegevens!$E$218)=MONTH(AH$7),Basisgegevens!$G$218,0)</f>
        <v>0</v>
      </c>
      <c r="AI195" s="184">
        <f>IF(MONTH(Basisgegevens!$E$218)=MONTH(AI$7),Basisgegevens!$G$218,0)</f>
        <v>0</v>
      </c>
      <c r="AJ195" s="184">
        <f>IF(MONTH(Basisgegevens!$E$218)=MONTH(AJ$7),Basisgegevens!$G$218,0)</f>
        <v>0</v>
      </c>
      <c r="AK195" s="184">
        <f>IF(MONTH(Basisgegevens!$E$218)=MONTH(AK$7),Basisgegevens!$G$218,0)</f>
        <v>0</v>
      </c>
      <c r="AL195" s="184">
        <f>IF(MONTH(Basisgegevens!$E$218)=MONTH(AL$7),Basisgegevens!$G$218,0)</f>
        <v>0</v>
      </c>
      <c r="AM195" s="184">
        <f>IF(MONTH(Basisgegevens!$E$218)=MONTH(AM$7),Basisgegevens!$G$218,0)</f>
        <v>0</v>
      </c>
      <c r="AN195" s="184">
        <f>IF(MONTH(Basisgegevens!$E$218)=MONTH(AN$7),Basisgegevens!$G$218,0)</f>
        <v>0</v>
      </c>
      <c r="AO195" s="184">
        <f>IF(MONTH(Basisgegevens!$E$218)=MONTH(AO$7),Basisgegevens!$G$218,0)</f>
        <v>0</v>
      </c>
      <c r="AP195" s="193">
        <f t="shared" si="430"/>
        <v>0</v>
      </c>
      <c r="AQ195" s="184"/>
      <c r="AR195" s="184"/>
      <c r="AS195" s="184"/>
      <c r="AT195" s="184"/>
      <c r="AU195" s="184"/>
      <c r="AV195" s="184"/>
      <c r="AW195" s="184"/>
      <c r="AX195" s="184"/>
      <c r="AY195" s="184"/>
      <c r="AZ195" s="184"/>
      <c r="BA195" s="184"/>
      <c r="BB195" s="184"/>
      <c r="BC195" s="193">
        <f t="shared" si="432"/>
        <v>0</v>
      </c>
      <c r="BD195" s="184"/>
      <c r="BE195" s="184"/>
      <c r="BF195" s="184"/>
      <c r="BG195" s="184"/>
      <c r="BH195" s="184"/>
      <c r="BI195" s="184"/>
      <c r="BJ195" s="184"/>
      <c r="BK195" s="184"/>
      <c r="BL195" s="184"/>
      <c r="BM195" s="184"/>
      <c r="BN195" s="184"/>
      <c r="BO195" s="184"/>
      <c r="BP195" s="193">
        <f t="shared" si="434"/>
        <v>0</v>
      </c>
    </row>
    <row r="196" spans="2:68" ht="15" hidden="1" customHeight="1" outlineLevel="1" x14ac:dyDescent="0.25">
      <c r="B196" s="223" t="str">
        <f>Basisgegevens!A219</f>
        <v xml:space="preserve"> (-)</v>
      </c>
      <c r="C196" s="229">
        <f>Basisgegevens!D219</f>
        <v>0.21</v>
      </c>
      <c r="D196" s="184"/>
      <c r="E196" s="184"/>
      <c r="F196" s="184"/>
      <c r="G196" s="184"/>
      <c r="H196" s="184"/>
      <c r="I196" s="184"/>
      <c r="J196" s="184"/>
      <c r="K196" s="184"/>
      <c r="L196" s="184"/>
      <c r="M196" s="184"/>
      <c r="N196" s="184"/>
      <c r="O196" s="184"/>
      <c r="P196" s="193">
        <f t="shared" si="426"/>
        <v>0</v>
      </c>
      <c r="Q196" s="184"/>
      <c r="R196" s="184"/>
      <c r="S196" s="184"/>
      <c r="T196" s="184"/>
      <c r="U196" s="184"/>
      <c r="V196" s="184"/>
      <c r="W196" s="184"/>
      <c r="X196" s="184"/>
      <c r="Y196" s="184"/>
      <c r="Z196" s="184"/>
      <c r="AA196" s="184"/>
      <c r="AB196" s="184"/>
      <c r="AC196" s="193">
        <f t="shared" si="428"/>
        <v>0</v>
      </c>
      <c r="AD196" s="184">
        <f>IF(MONTH(Basisgegevens!$E$219)=MONTH(AD$7),Basisgegevens!$G$219,0)</f>
        <v>0</v>
      </c>
      <c r="AE196" s="184">
        <f>IF(MONTH(Basisgegevens!$E$219)=MONTH(AE$7),Basisgegevens!$G$219,0)</f>
        <v>0</v>
      </c>
      <c r="AF196" s="184">
        <f>IF(MONTH(Basisgegevens!$E$219)=MONTH(AF$7),Basisgegevens!$G$219,0)</f>
        <v>0</v>
      </c>
      <c r="AG196" s="184">
        <f>IF(MONTH(Basisgegevens!$E$219)=MONTH(AG$7),Basisgegevens!$G$219,0)</f>
        <v>0</v>
      </c>
      <c r="AH196" s="184">
        <f>IF(MONTH(Basisgegevens!$E$219)=MONTH(AH$7),Basisgegevens!$G$219,0)</f>
        <v>0</v>
      </c>
      <c r="AI196" s="184">
        <f>IF(MONTH(Basisgegevens!$E$219)=MONTH(AI$7),Basisgegevens!$G$219,0)</f>
        <v>0</v>
      </c>
      <c r="AJ196" s="184">
        <f>IF(MONTH(Basisgegevens!$E$219)=MONTH(AJ$7),Basisgegevens!$G$219,0)</f>
        <v>0</v>
      </c>
      <c r="AK196" s="184">
        <f>IF(MONTH(Basisgegevens!$E$219)=MONTH(AK$7),Basisgegevens!$G$219,0)</f>
        <v>0</v>
      </c>
      <c r="AL196" s="184">
        <f>IF(MONTH(Basisgegevens!$E$219)=MONTH(AL$7),Basisgegevens!$G$219,0)</f>
        <v>0</v>
      </c>
      <c r="AM196" s="184">
        <f>IF(MONTH(Basisgegevens!$E$219)=MONTH(AM$7),Basisgegevens!$G$219,0)</f>
        <v>0</v>
      </c>
      <c r="AN196" s="184">
        <f>IF(MONTH(Basisgegevens!$E$219)=MONTH(AN$7),Basisgegevens!$G$219,0)</f>
        <v>0</v>
      </c>
      <c r="AO196" s="184">
        <f>IF(MONTH(Basisgegevens!$E$219)=MONTH(AO$7),Basisgegevens!$G$219,0)</f>
        <v>0</v>
      </c>
      <c r="AP196" s="193">
        <f t="shared" si="430"/>
        <v>0</v>
      </c>
      <c r="AQ196" s="184"/>
      <c r="AR196" s="184"/>
      <c r="AS196" s="184"/>
      <c r="AT196" s="184"/>
      <c r="AU196" s="184"/>
      <c r="AV196" s="184"/>
      <c r="AW196" s="184"/>
      <c r="AX196" s="184"/>
      <c r="AY196" s="184"/>
      <c r="AZ196" s="184"/>
      <c r="BA196" s="184"/>
      <c r="BB196" s="184"/>
      <c r="BC196" s="193">
        <f t="shared" si="432"/>
        <v>0</v>
      </c>
      <c r="BD196" s="184"/>
      <c r="BE196" s="184"/>
      <c r="BF196" s="184"/>
      <c r="BG196" s="184"/>
      <c r="BH196" s="184"/>
      <c r="BI196" s="184"/>
      <c r="BJ196" s="184"/>
      <c r="BK196" s="184"/>
      <c r="BL196" s="184"/>
      <c r="BM196" s="184"/>
      <c r="BN196" s="184"/>
      <c r="BO196" s="184"/>
      <c r="BP196" s="193">
        <f t="shared" si="434"/>
        <v>0</v>
      </c>
    </row>
    <row r="197" spans="2:68" ht="15" hidden="1" customHeight="1" outlineLevel="1" x14ac:dyDescent="0.25">
      <c r="B197" s="223" t="str">
        <f>Basisgegevens!A220</f>
        <v xml:space="preserve"> (-)</v>
      </c>
      <c r="C197" s="229">
        <f>Basisgegevens!D220</f>
        <v>0.21</v>
      </c>
      <c r="D197" s="184"/>
      <c r="E197" s="184"/>
      <c r="F197" s="184"/>
      <c r="G197" s="184"/>
      <c r="H197" s="184"/>
      <c r="I197" s="184"/>
      <c r="J197" s="184"/>
      <c r="K197" s="184"/>
      <c r="L197" s="184"/>
      <c r="M197" s="184"/>
      <c r="N197" s="184"/>
      <c r="O197" s="184"/>
      <c r="P197" s="193">
        <f t="shared" si="426"/>
        <v>0</v>
      </c>
      <c r="Q197" s="184"/>
      <c r="R197" s="184"/>
      <c r="S197" s="184"/>
      <c r="T197" s="184"/>
      <c r="U197" s="184"/>
      <c r="V197" s="184"/>
      <c r="W197" s="184"/>
      <c r="X197" s="184"/>
      <c r="Y197" s="184"/>
      <c r="Z197" s="184"/>
      <c r="AA197" s="184"/>
      <c r="AB197" s="184"/>
      <c r="AC197" s="193">
        <f t="shared" si="428"/>
        <v>0</v>
      </c>
      <c r="AD197" s="184">
        <f>IF(MONTH(Basisgegevens!$E$220)=MONTH(AD$7),Basisgegevens!$G$220,0)</f>
        <v>0</v>
      </c>
      <c r="AE197" s="184">
        <f>IF(MONTH(Basisgegevens!$E$220)=MONTH(AE$7),Basisgegevens!$G$220,0)</f>
        <v>0</v>
      </c>
      <c r="AF197" s="184">
        <f>IF(MONTH(Basisgegevens!$E$220)=MONTH(AF$7),Basisgegevens!$G$220,0)</f>
        <v>0</v>
      </c>
      <c r="AG197" s="184">
        <f>IF(MONTH(Basisgegevens!$E$220)=MONTH(AG$7),Basisgegevens!$G$220,0)</f>
        <v>0</v>
      </c>
      <c r="AH197" s="184">
        <f>IF(MONTH(Basisgegevens!$E$220)=MONTH(AH$7),Basisgegevens!$G$220,0)</f>
        <v>0</v>
      </c>
      <c r="AI197" s="184">
        <f>IF(MONTH(Basisgegevens!$E$220)=MONTH(AI$7),Basisgegevens!$G$220,0)</f>
        <v>0</v>
      </c>
      <c r="AJ197" s="184">
        <f>IF(MONTH(Basisgegevens!$E$220)=MONTH(AJ$7),Basisgegevens!$G$220,0)</f>
        <v>0</v>
      </c>
      <c r="AK197" s="184">
        <f>IF(MONTH(Basisgegevens!$E$220)=MONTH(AK$7),Basisgegevens!$G$220,0)</f>
        <v>0</v>
      </c>
      <c r="AL197" s="184">
        <f>IF(MONTH(Basisgegevens!$E$220)=MONTH(AL$7),Basisgegevens!$G$220,0)</f>
        <v>0</v>
      </c>
      <c r="AM197" s="184">
        <f>IF(MONTH(Basisgegevens!$E$220)=MONTH(AM$7),Basisgegevens!$G$220,0)</f>
        <v>0</v>
      </c>
      <c r="AN197" s="184">
        <f>IF(MONTH(Basisgegevens!$E$220)=MONTH(AN$7),Basisgegevens!$G$220,0)</f>
        <v>0</v>
      </c>
      <c r="AO197" s="184">
        <f>IF(MONTH(Basisgegevens!$E$220)=MONTH(AO$7),Basisgegevens!$G$220,0)</f>
        <v>0</v>
      </c>
      <c r="AP197" s="193">
        <f t="shared" si="430"/>
        <v>0</v>
      </c>
      <c r="AQ197" s="184"/>
      <c r="AR197" s="184"/>
      <c r="AS197" s="184"/>
      <c r="AT197" s="184"/>
      <c r="AU197" s="184"/>
      <c r="AV197" s="184"/>
      <c r="AW197" s="184"/>
      <c r="AX197" s="184"/>
      <c r="AY197" s="184"/>
      <c r="AZ197" s="184"/>
      <c r="BA197" s="184"/>
      <c r="BB197" s="184"/>
      <c r="BC197" s="193">
        <f t="shared" si="432"/>
        <v>0</v>
      </c>
      <c r="BD197" s="184"/>
      <c r="BE197" s="184"/>
      <c r="BF197" s="184"/>
      <c r="BG197" s="184"/>
      <c r="BH197" s="184"/>
      <c r="BI197" s="184"/>
      <c r="BJ197" s="184"/>
      <c r="BK197" s="184"/>
      <c r="BL197" s="184"/>
      <c r="BM197" s="184"/>
      <c r="BN197" s="184"/>
      <c r="BO197" s="184"/>
      <c r="BP197" s="193">
        <f t="shared" si="434"/>
        <v>0</v>
      </c>
    </row>
    <row r="198" spans="2:68" ht="15" hidden="1" customHeight="1" outlineLevel="1" x14ac:dyDescent="0.25">
      <c r="B198" s="223" t="str">
        <f>Basisgegevens!A227</f>
        <v xml:space="preserve"> (-)</v>
      </c>
      <c r="C198" s="229">
        <f>Basisgegevens!D227</f>
        <v>0.21</v>
      </c>
      <c r="D198" s="184"/>
      <c r="E198" s="184"/>
      <c r="F198" s="184"/>
      <c r="G198" s="184"/>
      <c r="H198" s="184"/>
      <c r="I198" s="184"/>
      <c r="J198" s="184"/>
      <c r="K198" s="184"/>
      <c r="L198" s="184"/>
      <c r="M198" s="184"/>
      <c r="N198" s="184"/>
      <c r="O198" s="184"/>
      <c r="P198" s="193">
        <f t="shared" si="426"/>
        <v>0</v>
      </c>
      <c r="Q198" s="184"/>
      <c r="R198" s="184"/>
      <c r="S198" s="184"/>
      <c r="T198" s="184"/>
      <c r="U198" s="184"/>
      <c r="V198" s="184"/>
      <c r="W198" s="184"/>
      <c r="X198" s="184"/>
      <c r="Y198" s="184"/>
      <c r="Z198" s="184"/>
      <c r="AA198" s="184"/>
      <c r="AB198" s="184"/>
      <c r="AC198" s="193">
        <f t="shared" si="428"/>
        <v>0</v>
      </c>
      <c r="AD198" s="184"/>
      <c r="AE198" s="184"/>
      <c r="AF198" s="184"/>
      <c r="AG198" s="184"/>
      <c r="AH198" s="184"/>
      <c r="AI198" s="184"/>
      <c r="AJ198" s="184"/>
      <c r="AK198" s="184"/>
      <c r="AL198" s="184"/>
      <c r="AM198" s="184"/>
      <c r="AN198" s="184"/>
      <c r="AO198" s="184"/>
      <c r="AP198" s="193">
        <f t="shared" si="430"/>
        <v>0</v>
      </c>
      <c r="AQ198" s="184">
        <f>IF(MONTH(Basisgegevens!$E$227)=MONTH(AQ$7),Basisgegevens!$G$227,0)</f>
        <v>0</v>
      </c>
      <c r="AR198" s="184">
        <f>IF(MONTH(Basisgegevens!$E$227)=MONTH(AR$7),Basisgegevens!$G$227,0)</f>
        <v>0</v>
      </c>
      <c r="AS198" s="184">
        <f>IF(MONTH(Basisgegevens!$E$227)=MONTH(AS$7),Basisgegevens!$G$227,0)</f>
        <v>0</v>
      </c>
      <c r="AT198" s="184">
        <f>IF(MONTH(Basisgegevens!$E$227)=MONTH(AT$7),Basisgegevens!$G$227,0)</f>
        <v>0</v>
      </c>
      <c r="AU198" s="184">
        <f>IF(MONTH(Basisgegevens!$E$227)=MONTH(AU$7),Basisgegevens!$G$227,0)</f>
        <v>0</v>
      </c>
      <c r="AV198" s="184">
        <f>IF(MONTH(Basisgegevens!$E$227)=MONTH(AV$7),Basisgegevens!$G$227,0)</f>
        <v>0</v>
      </c>
      <c r="AW198" s="184">
        <f>IF(MONTH(Basisgegevens!$E$227)=MONTH(AW$7),Basisgegevens!$G$227,0)</f>
        <v>0</v>
      </c>
      <c r="AX198" s="184">
        <f>IF(MONTH(Basisgegevens!$E$227)=MONTH(AX$7),Basisgegevens!$G$227,0)</f>
        <v>0</v>
      </c>
      <c r="AY198" s="184">
        <f>IF(MONTH(Basisgegevens!$E$227)=MONTH(AY$7),Basisgegevens!$G$227,0)</f>
        <v>0</v>
      </c>
      <c r="AZ198" s="184">
        <f>IF(MONTH(Basisgegevens!$E$227)=MONTH(AZ$7),Basisgegevens!$G$227,0)</f>
        <v>0</v>
      </c>
      <c r="BA198" s="184">
        <f>IF(MONTH(Basisgegevens!$E$227)=MONTH(BA$7),Basisgegevens!$G$227,0)</f>
        <v>0</v>
      </c>
      <c r="BB198" s="184">
        <f>IF(MONTH(Basisgegevens!$E$227)=MONTH(BB$7),Basisgegevens!$G$227,0)</f>
        <v>0</v>
      </c>
      <c r="BC198" s="193">
        <f t="shared" si="432"/>
        <v>0</v>
      </c>
      <c r="BD198" s="184"/>
      <c r="BE198" s="184"/>
      <c r="BF198" s="184"/>
      <c r="BG198" s="184"/>
      <c r="BH198" s="184"/>
      <c r="BI198" s="184"/>
      <c r="BJ198" s="184"/>
      <c r="BK198" s="184"/>
      <c r="BL198" s="184"/>
      <c r="BM198" s="184"/>
      <c r="BN198" s="184"/>
      <c r="BO198" s="184"/>
      <c r="BP198" s="193">
        <f t="shared" si="434"/>
        <v>0</v>
      </c>
    </row>
    <row r="199" spans="2:68" ht="15" hidden="1" customHeight="1" outlineLevel="1" x14ac:dyDescent="0.25">
      <c r="B199" s="223" t="str">
        <f>Basisgegevens!A228</f>
        <v xml:space="preserve"> (-)</v>
      </c>
      <c r="C199" s="229">
        <f>Basisgegevens!D228</f>
        <v>0.21</v>
      </c>
      <c r="D199" s="184"/>
      <c r="E199" s="184"/>
      <c r="F199" s="184"/>
      <c r="G199" s="184"/>
      <c r="H199" s="184"/>
      <c r="I199" s="184"/>
      <c r="J199" s="184"/>
      <c r="K199" s="184"/>
      <c r="L199" s="184"/>
      <c r="M199" s="184"/>
      <c r="N199" s="184"/>
      <c r="O199" s="184"/>
      <c r="P199" s="193">
        <f t="shared" si="426"/>
        <v>0</v>
      </c>
      <c r="Q199" s="184"/>
      <c r="R199" s="184"/>
      <c r="S199" s="184"/>
      <c r="T199" s="184"/>
      <c r="U199" s="184"/>
      <c r="V199" s="184"/>
      <c r="W199" s="184"/>
      <c r="X199" s="184"/>
      <c r="Y199" s="184"/>
      <c r="Z199" s="184"/>
      <c r="AA199" s="184"/>
      <c r="AB199" s="184"/>
      <c r="AC199" s="193">
        <f t="shared" si="428"/>
        <v>0</v>
      </c>
      <c r="AD199" s="184"/>
      <c r="AE199" s="184"/>
      <c r="AF199" s="184"/>
      <c r="AG199" s="184"/>
      <c r="AH199" s="184"/>
      <c r="AI199" s="184"/>
      <c r="AJ199" s="184"/>
      <c r="AK199" s="184"/>
      <c r="AL199" s="184"/>
      <c r="AM199" s="184"/>
      <c r="AN199" s="184"/>
      <c r="AO199" s="184"/>
      <c r="AP199" s="193">
        <f t="shared" si="430"/>
        <v>0</v>
      </c>
      <c r="AQ199" s="184">
        <f>IF(MONTH(Basisgegevens!$E$228)=MONTH(AQ$7),Basisgegevens!$G$228,0)</f>
        <v>0</v>
      </c>
      <c r="AR199" s="184">
        <f>IF(MONTH(Basisgegevens!$E$228)=MONTH(AR$7),Basisgegevens!$G$228,0)</f>
        <v>0</v>
      </c>
      <c r="AS199" s="184">
        <f>IF(MONTH(Basisgegevens!$E$228)=MONTH(AS$7),Basisgegevens!$G$228,0)</f>
        <v>0</v>
      </c>
      <c r="AT199" s="184">
        <f>IF(MONTH(Basisgegevens!$E$228)=MONTH(AT$7),Basisgegevens!$G$228,0)</f>
        <v>0</v>
      </c>
      <c r="AU199" s="184">
        <f>IF(MONTH(Basisgegevens!$E$228)=MONTH(AU$7),Basisgegevens!$G$228,0)</f>
        <v>0</v>
      </c>
      <c r="AV199" s="184">
        <f>IF(MONTH(Basisgegevens!$E$228)=MONTH(AV$7),Basisgegevens!$G$228,0)</f>
        <v>0</v>
      </c>
      <c r="AW199" s="184">
        <f>IF(MONTH(Basisgegevens!$E$228)=MONTH(AW$7),Basisgegevens!$G$228,0)</f>
        <v>0</v>
      </c>
      <c r="AX199" s="184">
        <f>IF(MONTH(Basisgegevens!$E$228)=MONTH(AX$7),Basisgegevens!$G$228,0)</f>
        <v>0</v>
      </c>
      <c r="AY199" s="184">
        <f>IF(MONTH(Basisgegevens!$E$228)=MONTH(AY$7),Basisgegevens!$G$228,0)</f>
        <v>0</v>
      </c>
      <c r="AZ199" s="184">
        <f>IF(MONTH(Basisgegevens!$E$228)=MONTH(AZ$7),Basisgegevens!$G$228,0)</f>
        <v>0</v>
      </c>
      <c r="BA199" s="184">
        <f>IF(MONTH(Basisgegevens!$E$228)=MONTH(BA$7),Basisgegevens!$G$228,0)</f>
        <v>0</v>
      </c>
      <c r="BB199" s="184">
        <f>IF(MONTH(Basisgegevens!$E$228)=MONTH(BB$7),Basisgegevens!$G$228,0)</f>
        <v>0</v>
      </c>
      <c r="BC199" s="193">
        <f t="shared" si="432"/>
        <v>0</v>
      </c>
      <c r="BD199" s="184"/>
      <c r="BE199" s="184"/>
      <c r="BF199" s="184"/>
      <c r="BG199" s="184"/>
      <c r="BH199" s="184"/>
      <c r="BI199" s="184"/>
      <c r="BJ199" s="184"/>
      <c r="BK199" s="184"/>
      <c r="BL199" s="184"/>
      <c r="BM199" s="184"/>
      <c r="BN199" s="184"/>
      <c r="BO199" s="184"/>
      <c r="BP199" s="193">
        <f t="shared" si="434"/>
        <v>0</v>
      </c>
    </row>
    <row r="200" spans="2:68" ht="15" hidden="1" customHeight="1" outlineLevel="1" x14ac:dyDescent="0.25">
      <c r="B200" s="223" t="str">
        <f>Basisgegevens!A231</f>
        <v xml:space="preserve"> (-)</v>
      </c>
      <c r="C200" s="229">
        <f>Basisgegevens!D231</f>
        <v>0.21</v>
      </c>
      <c r="D200" s="184"/>
      <c r="E200" s="184"/>
      <c r="F200" s="184"/>
      <c r="G200" s="184"/>
      <c r="H200" s="184"/>
      <c r="I200" s="184"/>
      <c r="J200" s="184"/>
      <c r="K200" s="184"/>
      <c r="L200" s="184"/>
      <c r="M200" s="184"/>
      <c r="N200" s="184"/>
      <c r="O200" s="184"/>
      <c r="P200" s="193">
        <f t="shared" si="426"/>
        <v>0</v>
      </c>
      <c r="Q200" s="184"/>
      <c r="R200" s="184"/>
      <c r="S200" s="184"/>
      <c r="T200" s="184"/>
      <c r="U200" s="184"/>
      <c r="V200" s="184"/>
      <c r="W200" s="184"/>
      <c r="X200" s="184"/>
      <c r="Y200" s="184"/>
      <c r="Z200" s="184"/>
      <c r="AA200" s="184"/>
      <c r="AB200" s="184"/>
      <c r="AC200" s="193">
        <f t="shared" si="428"/>
        <v>0</v>
      </c>
      <c r="AD200" s="184"/>
      <c r="AE200" s="184"/>
      <c r="AF200" s="184"/>
      <c r="AG200" s="184"/>
      <c r="AH200" s="184"/>
      <c r="AI200" s="184"/>
      <c r="AJ200" s="184"/>
      <c r="AK200" s="184"/>
      <c r="AL200" s="184"/>
      <c r="AM200" s="184"/>
      <c r="AN200" s="184"/>
      <c r="AO200" s="184"/>
      <c r="AP200" s="193">
        <f t="shared" si="430"/>
        <v>0</v>
      </c>
      <c r="AQ200" s="184">
        <f>IF(MONTH(Basisgegevens!$E$231)=MONTH(AQ$7),Basisgegevens!$G$231,0)</f>
        <v>0</v>
      </c>
      <c r="AR200" s="184">
        <f>IF(MONTH(Basisgegevens!$E$231)=MONTH(AR$7),Basisgegevens!$G$231,0)</f>
        <v>0</v>
      </c>
      <c r="AS200" s="184">
        <f>IF(MONTH(Basisgegevens!$E$231)=MONTH(AS$7),Basisgegevens!$G$231,0)</f>
        <v>0</v>
      </c>
      <c r="AT200" s="184">
        <f>IF(MONTH(Basisgegevens!$E$231)=MONTH(AT$7),Basisgegevens!$G$231,0)</f>
        <v>0</v>
      </c>
      <c r="AU200" s="184">
        <f>IF(MONTH(Basisgegevens!$E$231)=MONTH(AU$7),Basisgegevens!$G$231,0)</f>
        <v>0</v>
      </c>
      <c r="AV200" s="184">
        <f>IF(MONTH(Basisgegevens!$E$231)=MONTH(AV$7),Basisgegevens!$G$231,0)</f>
        <v>0</v>
      </c>
      <c r="AW200" s="184">
        <f>IF(MONTH(Basisgegevens!$E$231)=MONTH(AW$7),Basisgegevens!$G$231,0)</f>
        <v>0</v>
      </c>
      <c r="AX200" s="184">
        <f>IF(MONTH(Basisgegevens!$E$231)=MONTH(AX$7),Basisgegevens!$G$231,0)</f>
        <v>0</v>
      </c>
      <c r="AY200" s="184">
        <f>IF(MONTH(Basisgegevens!$E$231)=MONTH(AY$7),Basisgegevens!$G$231,0)</f>
        <v>0</v>
      </c>
      <c r="AZ200" s="184">
        <f>IF(MONTH(Basisgegevens!$E$231)=MONTH(AZ$7),Basisgegevens!$G$231,0)</f>
        <v>0</v>
      </c>
      <c r="BA200" s="184">
        <f>IF(MONTH(Basisgegevens!$E$231)=MONTH(BA$7),Basisgegevens!$G$231,0)</f>
        <v>0</v>
      </c>
      <c r="BB200" s="184">
        <f>IF(MONTH(Basisgegevens!$E$231)=MONTH(BB$7),Basisgegevens!$G$231,0)</f>
        <v>0</v>
      </c>
      <c r="BC200" s="193">
        <f t="shared" si="432"/>
        <v>0</v>
      </c>
      <c r="BD200" s="184"/>
      <c r="BE200" s="184"/>
      <c r="BF200" s="184"/>
      <c r="BG200" s="184"/>
      <c r="BH200" s="184"/>
      <c r="BI200" s="184"/>
      <c r="BJ200" s="184"/>
      <c r="BK200" s="184"/>
      <c r="BL200" s="184"/>
      <c r="BM200" s="184"/>
      <c r="BN200" s="184"/>
      <c r="BO200" s="184"/>
      <c r="BP200" s="193">
        <f t="shared" si="434"/>
        <v>0</v>
      </c>
    </row>
    <row r="201" spans="2:68" ht="15" hidden="1" customHeight="1" outlineLevel="1" x14ac:dyDescent="0.25">
      <c r="B201" s="223" t="str">
        <f>Basisgegevens!A232</f>
        <v xml:space="preserve"> (-)</v>
      </c>
      <c r="C201" s="229">
        <f>Basisgegevens!D232</f>
        <v>0.21</v>
      </c>
      <c r="D201" s="184"/>
      <c r="E201" s="184"/>
      <c r="F201" s="184"/>
      <c r="G201" s="184"/>
      <c r="H201" s="184"/>
      <c r="I201" s="184"/>
      <c r="J201" s="184"/>
      <c r="K201" s="184"/>
      <c r="L201" s="184"/>
      <c r="M201" s="184"/>
      <c r="N201" s="184"/>
      <c r="O201" s="184"/>
      <c r="P201" s="193">
        <f t="shared" si="426"/>
        <v>0</v>
      </c>
      <c r="Q201" s="184"/>
      <c r="R201" s="184"/>
      <c r="S201" s="184"/>
      <c r="T201" s="184"/>
      <c r="U201" s="184"/>
      <c r="V201" s="184"/>
      <c r="W201" s="184"/>
      <c r="X201" s="184"/>
      <c r="Y201" s="184"/>
      <c r="Z201" s="184"/>
      <c r="AA201" s="184"/>
      <c r="AB201" s="184"/>
      <c r="AC201" s="193">
        <f t="shared" si="428"/>
        <v>0</v>
      </c>
      <c r="AD201" s="184"/>
      <c r="AE201" s="184"/>
      <c r="AF201" s="184"/>
      <c r="AG201" s="184"/>
      <c r="AH201" s="184"/>
      <c r="AI201" s="184"/>
      <c r="AJ201" s="184"/>
      <c r="AK201" s="184"/>
      <c r="AL201" s="184"/>
      <c r="AM201" s="184"/>
      <c r="AN201" s="184"/>
      <c r="AO201" s="184"/>
      <c r="AP201" s="193">
        <f t="shared" si="430"/>
        <v>0</v>
      </c>
      <c r="AQ201" s="184">
        <f>IF(MONTH(Basisgegevens!$E$232)=MONTH(AQ$7),Basisgegevens!$G$232,0)</f>
        <v>0</v>
      </c>
      <c r="AR201" s="184">
        <f>IF(MONTH(Basisgegevens!$E$232)=MONTH(AR$7),Basisgegevens!$G$232,0)</f>
        <v>0</v>
      </c>
      <c r="AS201" s="184">
        <f>IF(MONTH(Basisgegevens!$E$232)=MONTH(AS$7),Basisgegevens!$G$232,0)</f>
        <v>0</v>
      </c>
      <c r="AT201" s="184">
        <f>IF(MONTH(Basisgegevens!$E$232)=MONTH(AT$7),Basisgegevens!$G$232,0)</f>
        <v>0</v>
      </c>
      <c r="AU201" s="184">
        <f>IF(MONTH(Basisgegevens!$E$232)=MONTH(AU$7),Basisgegevens!$G$232,0)</f>
        <v>0</v>
      </c>
      <c r="AV201" s="184">
        <f>IF(MONTH(Basisgegevens!$E$232)=MONTH(AV$7),Basisgegevens!$G$232,0)</f>
        <v>0</v>
      </c>
      <c r="AW201" s="184">
        <f>IF(MONTH(Basisgegevens!$E$232)=MONTH(AW$7),Basisgegevens!$G$232,0)</f>
        <v>0</v>
      </c>
      <c r="AX201" s="184">
        <f>IF(MONTH(Basisgegevens!$E$232)=MONTH(AX$7),Basisgegevens!$G$232,0)</f>
        <v>0</v>
      </c>
      <c r="AY201" s="184">
        <f>IF(MONTH(Basisgegevens!$E$232)=MONTH(AY$7),Basisgegevens!$G$232,0)</f>
        <v>0</v>
      </c>
      <c r="AZ201" s="184">
        <f>IF(MONTH(Basisgegevens!$E$232)=MONTH(AZ$7),Basisgegevens!$G$232,0)</f>
        <v>0</v>
      </c>
      <c r="BA201" s="184">
        <f>IF(MONTH(Basisgegevens!$E$232)=MONTH(BA$7),Basisgegevens!$G$232,0)</f>
        <v>0</v>
      </c>
      <c r="BB201" s="184">
        <f>IF(MONTH(Basisgegevens!$E$232)=MONTH(BB$7),Basisgegevens!$G$232,0)</f>
        <v>0</v>
      </c>
      <c r="BC201" s="193">
        <f t="shared" si="432"/>
        <v>0</v>
      </c>
      <c r="BD201" s="184"/>
      <c r="BE201" s="184"/>
      <c r="BF201" s="184"/>
      <c r="BG201" s="184"/>
      <c r="BH201" s="184"/>
      <c r="BI201" s="184"/>
      <c r="BJ201" s="184"/>
      <c r="BK201" s="184"/>
      <c r="BL201" s="184"/>
      <c r="BM201" s="184"/>
      <c r="BN201" s="184"/>
      <c r="BO201" s="184"/>
      <c r="BP201" s="193">
        <f t="shared" si="434"/>
        <v>0</v>
      </c>
    </row>
    <row r="202" spans="2:68" ht="15" hidden="1" customHeight="1" outlineLevel="1" x14ac:dyDescent="0.25">
      <c r="B202" s="223" t="str">
        <f>Basisgegevens!A233</f>
        <v xml:space="preserve"> (-)</v>
      </c>
      <c r="C202" s="229">
        <f>Basisgegevens!D233</f>
        <v>0.21</v>
      </c>
      <c r="D202" s="184"/>
      <c r="E202" s="184"/>
      <c r="F202" s="184"/>
      <c r="G202" s="184"/>
      <c r="H202" s="184"/>
      <c r="I202" s="184"/>
      <c r="J202" s="184"/>
      <c r="K202" s="184"/>
      <c r="L202" s="184"/>
      <c r="M202" s="184"/>
      <c r="N202" s="184"/>
      <c r="O202" s="184"/>
      <c r="P202" s="193">
        <f t="shared" si="426"/>
        <v>0</v>
      </c>
      <c r="Q202" s="184"/>
      <c r="R202" s="184"/>
      <c r="S202" s="184"/>
      <c r="T202" s="184"/>
      <c r="U202" s="184"/>
      <c r="V202" s="184"/>
      <c r="W202" s="184"/>
      <c r="X202" s="184"/>
      <c r="Y202" s="184"/>
      <c r="Z202" s="184"/>
      <c r="AA202" s="184"/>
      <c r="AB202" s="184"/>
      <c r="AC202" s="193">
        <f t="shared" si="428"/>
        <v>0</v>
      </c>
      <c r="AD202" s="184"/>
      <c r="AE202" s="184"/>
      <c r="AF202" s="184"/>
      <c r="AG202" s="184"/>
      <c r="AH202" s="184"/>
      <c r="AI202" s="184"/>
      <c r="AJ202" s="184"/>
      <c r="AK202" s="184"/>
      <c r="AL202" s="184"/>
      <c r="AM202" s="184"/>
      <c r="AN202" s="184"/>
      <c r="AO202" s="184"/>
      <c r="AP202" s="193">
        <f t="shared" si="430"/>
        <v>0</v>
      </c>
      <c r="AQ202" s="184">
        <f>IF(MONTH(Basisgegevens!$E$233)=MONTH(AQ$7),Basisgegevens!$G$233,0)</f>
        <v>0</v>
      </c>
      <c r="AR202" s="184">
        <f>IF(MONTH(Basisgegevens!$E$233)=MONTH(AR$7),Basisgegevens!$G$233,0)</f>
        <v>0</v>
      </c>
      <c r="AS202" s="184">
        <f>IF(MONTH(Basisgegevens!$E$233)=MONTH(AS$7),Basisgegevens!$G$233,0)</f>
        <v>0</v>
      </c>
      <c r="AT202" s="184">
        <f>IF(MONTH(Basisgegevens!$E$233)=MONTH(AT$7),Basisgegevens!$G$233,0)</f>
        <v>0</v>
      </c>
      <c r="AU202" s="184">
        <f>IF(MONTH(Basisgegevens!$E$233)=MONTH(AU$7),Basisgegevens!$G$233,0)</f>
        <v>0</v>
      </c>
      <c r="AV202" s="184">
        <f>IF(MONTH(Basisgegevens!$E$233)=MONTH(AV$7),Basisgegevens!$G$233,0)</f>
        <v>0</v>
      </c>
      <c r="AW202" s="184">
        <f>IF(MONTH(Basisgegevens!$E$233)=MONTH(AW$7),Basisgegevens!$G$233,0)</f>
        <v>0</v>
      </c>
      <c r="AX202" s="184">
        <f>IF(MONTH(Basisgegevens!$E$233)=MONTH(AX$7),Basisgegevens!$G$233,0)</f>
        <v>0</v>
      </c>
      <c r="AY202" s="184">
        <f>IF(MONTH(Basisgegevens!$E$233)=MONTH(AY$7),Basisgegevens!$G$233,0)</f>
        <v>0</v>
      </c>
      <c r="AZ202" s="184">
        <f>IF(MONTH(Basisgegevens!$E$233)=MONTH(AZ$7),Basisgegevens!$G$233,0)</f>
        <v>0</v>
      </c>
      <c r="BA202" s="184">
        <f>IF(MONTH(Basisgegevens!$E$233)=MONTH(BA$7),Basisgegevens!$G$233,0)</f>
        <v>0</v>
      </c>
      <c r="BB202" s="184">
        <f>IF(MONTH(Basisgegevens!$E$233)=MONTH(BB$7),Basisgegevens!$G$233,0)</f>
        <v>0</v>
      </c>
      <c r="BC202" s="193">
        <f t="shared" si="432"/>
        <v>0</v>
      </c>
      <c r="BD202" s="184"/>
      <c r="BE202" s="184"/>
      <c r="BF202" s="184"/>
      <c r="BG202" s="184"/>
      <c r="BH202" s="184"/>
      <c r="BI202" s="184"/>
      <c r="BJ202" s="184"/>
      <c r="BK202" s="184"/>
      <c r="BL202" s="184"/>
      <c r="BM202" s="184"/>
      <c r="BN202" s="184"/>
      <c r="BO202" s="184"/>
      <c r="BP202" s="193">
        <f t="shared" si="434"/>
        <v>0</v>
      </c>
    </row>
    <row r="203" spans="2:68" ht="15" hidden="1" customHeight="1" outlineLevel="1" x14ac:dyDescent="0.25">
      <c r="B203" s="223" t="str">
        <f>Basisgegevens!A234</f>
        <v xml:space="preserve"> (-)</v>
      </c>
      <c r="C203" s="229">
        <f>Basisgegevens!D234</f>
        <v>0.21</v>
      </c>
      <c r="D203" s="184"/>
      <c r="E203" s="184"/>
      <c r="F203" s="184"/>
      <c r="G203" s="184"/>
      <c r="H203" s="184"/>
      <c r="I203" s="184"/>
      <c r="J203" s="184"/>
      <c r="K203" s="184"/>
      <c r="L203" s="184"/>
      <c r="M203" s="184"/>
      <c r="N203" s="184"/>
      <c r="O203" s="184"/>
      <c r="P203" s="193">
        <f t="shared" si="426"/>
        <v>0</v>
      </c>
      <c r="Q203" s="184"/>
      <c r="R203" s="184"/>
      <c r="S203" s="184"/>
      <c r="T203" s="184"/>
      <c r="U203" s="184"/>
      <c r="V203" s="184"/>
      <c r="W203" s="184"/>
      <c r="X203" s="184"/>
      <c r="Y203" s="184"/>
      <c r="Z203" s="184"/>
      <c r="AA203" s="184"/>
      <c r="AB203" s="184"/>
      <c r="AC203" s="193">
        <f t="shared" si="428"/>
        <v>0</v>
      </c>
      <c r="AD203" s="184"/>
      <c r="AE203" s="184"/>
      <c r="AF203" s="184"/>
      <c r="AG203" s="184"/>
      <c r="AH203" s="184"/>
      <c r="AI203" s="184"/>
      <c r="AJ203" s="184"/>
      <c r="AK203" s="184"/>
      <c r="AL203" s="184"/>
      <c r="AM203" s="184"/>
      <c r="AN203" s="184"/>
      <c r="AO203" s="184"/>
      <c r="AP203" s="193">
        <f t="shared" si="430"/>
        <v>0</v>
      </c>
      <c r="AQ203" s="184">
        <f>IF(MONTH(Basisgegevens!$E$234)=MONTH(AQ$7),Basisgegevens!$G$234,0)</f>
        <v>0</v>
      </c>
      <c r="AR203" s="184">
        <f>IF(MONTH(Basisgegevens!$E$234)=MONTH(AR$7),Basisgegevens!$G$234,0)</f>
        <v>0</v>
      </c>
      <c r="AS203" s="184">
        <f>IF(MONTH(Basisgegevens!$E$234)=MONTH(AS$7),Basisgegevens!$G$234,0)</f>
        <v>0</v>
      </c>
      <c r="AT203" s="184">
        <f>IF(MONTH(Basisgegevens!$E$234)=MONTH(AT$7),Basisgegevens!$G$234,0)</f>
        <v>0</v>
      </c>
      <c r="AU203" s="184">
        <f>IF(MONTH(Basisgegevens!$E$234)=MONTH(AU$7),Basisgegevens!$G$234,0)</f>
        <v>0</v>
      </c>
      <c r="AV203" s="184">
        <f>IF(MONTH(Basisgegevens!$E$234)=MONTH(AV$7),Basisgegevens!$G$234,0)</f>
        <v>0</v>
      </c>
      <c r="AW203" s="184">
        <f>IF(MONTH(Basisgegevens!$E$234)=MONTH(AW$7),Basisgegevens!$G$234,0)</f>
        <v>0</v>
      </c>
      <c r="AX203" s="184">
        <f>IF(MONTH(Basisgegevens!$E$234)=MONTH(AX$7),Basisgegevens!$G$234,0)</f>
        <v>0</v>
      </c>
      <c r="AY203" s="184">
        <f>IF(MONTH(Basisgegevens!$E$234)=MONTH(AY$7),Basisgegevens!$G$234,0)</f>
        <v>0</v>
      </c>
      <c r="AZ203" s="184">
        <f>IF(MONTH(Basisgegevens!$E$234)=MONTH(AZ$7),Basisgegevens!$G$234,0)</f>
        <v>0</v>
      </c>
      <c r="BA203" s="184">
        <f>IF(MONTH(Basisgegevens!$E$234)=MONTH(BA$7),Basisgegevens!$G$234,0)</f>
        <v>0</v>
      </c>
      <c r="BB203" s="184">
        <f>IF(MONTH(Basisgegevens!$E$234)=MONTH(BB$7),Basisgegevens!$G$234,0)</f>
        <v>0</v>
      </c>
      <c r="BC203" s="193">
        <f t="shared" si="432"/>
        <v>0</v>
      </c>
      <c r="BD203" s="184"/>
      <c r="BE203" s="184"/>
      <c r="BF203" s="184"/>
      <c r="BG203" s="184"/>
      <c r="BH203" s="184"/>
      <c r="BI203" s="184"/>
      <c r="BJ203" s="184"/>
      <c r="BK203" s="184"/>
      <c r="BL203" s="184"/>
      <c r="BM203" s="184"/>
      <c r="BN203" s="184"/>
      <c r="BO203" s="184"/>
      <c r="BP203" s="193">
        <f t="shared" si="434"/>
        <v>0</v>
      </c>
    </row>
    <row r="204" spans="2:68" ht="15" hidden="1" customHeight="1" outlineLevel="1" x14ac:dyDescent="0.25">
      <c r="B204" s="223" t="str">
        <f>Basisgegevens!A235</f>
        <v xml:space="preserve"> (-)</v>
      </c>
      <c r="C204" s="229">
        <f>Basisgegevens!D235</f>
        <v>0.21</v>
      </c>
      <c r="D204" s="184"/>
      <c r="E204" s="184"/>
      <c r="F204" s="184"/>
      <c r="G204" s="184"/>
      <c r="H204" s="184"/>
      <c r="I204" s="184"/>
      <c r="J204" s="184"/>
      <c r="K204" s="184"/>
      <c r="L204" s="184"/>
      <c r="M204" s="184"/>
      <c r="N204" s="184"/>
      <c r="O204" s="184"/>
      <c r="P204" s="193">
        <f t="shared" si="426"/>
        <v>0</v>
      </c>
      <c r="Q204" s="184"/>
      <c r="R204" s="184"/>
      <c r="S204" s="184"/>
      <c r="T204" s="184"/>
      <c r="U204" s="184"/>
      <c r="V204" s="184"/>
      <c r="W204" s="184"/>
      <c r="X204" s="184"/>
      <c r="Y204" s="184"/>
      <c r="Z204" s="184"/>
      <c r="AA204" s="184"/>
      <c r="AB204" s="184"/>
      <c r="AC204" s="193">
        <f t="shared" si="428"/>
        <v>0</v>
      </c>
      <c r="AD204" s="184"/>
      <c r="AE204" s="184"/>
      <c r="AF204" s="184"/>
      <c r="AG204" s="184"/>
      <c r="AH204" s="184"/>
      <c r="AI204" s="184"/>
      <c r="AJ204" s="184"/>
      <c r="AK204" s="184"/>
      <c r="AL204" s="184"/>
      <c r="AM204" s="184"/>
      <c r="AN204" s="184"/>
      <c r="AO204" s="184"/>
      <c r="AP204" s="193">
        <f t="shared" si="430"/>
        <v>0</v>
      </c>
      <c r="AQ204" s="184">
        <f>IF(MONTH(Basisgegevens!$E$235)=MONTH(AQ$7),Basisgegevens!$G$235,0)</f>
        <v>0</v>
      </c>
      <c r="AR204" s="184">
        <f>IF(MONTH(Basisgegevens!$E$235)=MONTH(AR$7),Basisgegevens!$G$235,0)</f>
        <v>0</v>
      </c>
      <c r="AS204" s="184">
        <f>IF(MONTH(Basisgegevens!$E$235)=MONTH(AS$7),Basisgegevens!$G$235,0)</f>
        <v>0</v>
      </c>
      <c r="AT204" s="184">
        <f>IF(MONTH(Basisgegevens!$E$235)=MONTH(AT$7),Basisgegevens!$G$235,0)</f>
        <v>0</v>
      </c>
      <c r="AU204" s="184">
        <f>IF(MONTH(Basisgegevens!$E$235)=MONTH(AU$7),Basisgegevens!$G$235,0)</f>
        <v>0</v>
      </c>
      <c r="AV204" s="184">
        <f>IF(MONTH(Basisgegevens!$E$235)=MONTH(AV$7),Basisgegevens!$G$235,0)</f>
        <v>0</v>
      </c>
      <c r="AW204" s="184">
        <f>IF(MONTH(Basisgegevens!$E$235)=MONTH(AW$7),Basisgegevens!$G$235,0)</f>
        <v>0</v>
      </c>
      <c r="AX204" s="184">
        <f>IF(MONTH(Basisgegevens!$E$235)=MONTH(AX$7),Basisgegevens!$G$235,0)</f>
        <v>0</v>
      </c>
      <c r="AY204" s="184">
        <f>IF(MONTH(Basisgegevens!$E$235)=MONTH(AY$7),Basisgegevens!$G$235,0)</f>
        <v>0</v>
      </c>
      <c r="AZ204" s="184">
        <f>IF(MONTH(Basisgegevens!$E$235)=MONTH(AZ$7),Basisgegevens!$G$235,0)</f>
        <v>0</v>
      </c>
      <c r="BA204" s="184">
        <f>IF(MONTH(Basisgegevens!$E$235)=MONTH(BA$7),Basisgegevens!$G$235,0)</f>
        <v>0</v>
      </c>
      <c r="BB204" s="184">
        <f>IF(MONTH(Basisgegevens!$E$235)=MONTH(BB$7),Basisgegevens!$G$235,0)</f>
        <v>0</v>
      </c>
      <c r="BC204" s="193">
        <f t="shared" si="432"/>
        <v>0</v>
      </c>
      <c r="BD204" s="184"/>
      <c r="BE204" s="184"/>
      <c r="BF204" s="184"/>
      <c r="BG204" s="184"/>
      <c r="BH204" s="184"/>
      <c r="BI204" s="184"/>
      <c r="BJ204" s="184"/>
      <c r="BK204" s="184"/>
      <c r="BL204" s="184"/>
      <c r="BM204" s="184"/>
      <c r="BN204" s="184"/>
      <c r="BO204" s="184"/>
      <c r="BP204" s="193">
        <f t="shared" si="434"/>
        <v>0</v>
      </c>
    </row>
    <row r="205" spans="2:68" ht="15" hidden="1" customHeight="1" outlineLevel="1" x14ac:dyDescent="0.25">
      <c r="B205" s="223" t="str">
        <f>Basisgegevens!A242</f>
        <v xml:space="preserve"> (-)</v>
      </c>
      <c r="C205" s="229">
        <f>Basisgegevens!D242</f>
        <v>0.21</v>
      </c>
      <c r="D205" s="184"/>
      <c r="E205" s="184"/>
      <c r="F205" s="184"/>
      <c r="G205" s="184"/>
      <c r="H205" s="184"/>
      <c r="I205" s="184"/>
      <c r="J205" s="184"/>
      <c r="K205" s="184"/>
      <c r="L205" s="184"/>
      <c r="M205" s="184"/>
      <c r="N205" s="184"/>
      <c r="O205" s="184"/>
      <c r="P205" s="193">
        <f t="shared" si="426"/>
        <v>0</v>
      </c>
      <c r="Q205" s="184"/>
      <c r="R205" s="184"/>
      <c r="S205" s="184"/>
      <c r="T205" s="184"/>
      <c r="U205" s="184"/>
      <c r="V205" s="184"/>
      <c r="W205" s="184"/>
      <c r="X205" s="184"/>
      <c r="Y205" s="184"/>
      <c r="Z205" s="184"/>
      <c r="AA205" s="184"/>
      <c r="AB205" s="184"/>
      <c r="AC205" s="193">
        <f t="shared" si="428"/>
        <v>0</v>
      </c>
      <c r="AD205" s="184"/>
      <c r="AE205" s="184"/>
      <c r="AF205" s="184"/>
      <c r="AG205" s="184"/>
      <c r="AH205" s="184"/>
      <c r="AI205" s="184"/>
      <c r="AJ205" s="184"/>
      <c r="AK205" s="184"/>
      <c r="AL205" s="184"/>
      <c r="AM205" s="184"/>
      <c r="AN205" s="184"/>
      <c r="AO205" s="184"/>
      <c r="AP205" s="193">
        <f t="shared" si="430"/>
        <v>0</v>
      </c>
      <c r="AQ205" s="184"/>
      <c r="AR205" s="184"/>
      <c r="AS205" s="184"/>
      <c r="AT205" s="184"/>
      <c r="AU205" s="184"/>
      <c r="AV205" s="184"/>
      <c r="AW205" s="184"/>
      <c r="AX205" s="184"/>
      <c r="AY205" s="184"/>
      <c r="AZ205" s="184"/>
      <c r="BA205" s="184"/>
      <c r="BB205" s="184"/>
      <c r="BC205" s="193">
        <f t="shared" si="432"/>
        <v>0</v>
      </c>
      <c r="BD205" s="184">
        <f>IF(MONTH(Basisgegevens!$E$242)=MONTH(BD$7),Basisgegevens!$G$242,0)</f>
        <v>0</v>
      </c>
      <c r="BE205" s="184">
        <f>IF(MONTH(Basisgegevens!$E$242)=MONTH(BE$7),Basisgegevens!$G$242,0)</f>
        <v>0</v>
      </c>
      <c r="BF205" s="184">
        <f>IF(MONTH(Basisgegevens!$E$242)=MONTH(BF$7),Basisgegevens!$G$242,0)</f>
        <v>0</v>
      </c>
      <c r="BG205" s="184">
        <f>IF(MONTH(Basisgegevens!$E$242)=MONTH(BG$7),Basisgegevens!$G$242,0)</f>
        <v>0</v>
      </c>
      <c r="BH205" s="184">
        <f>IF(MONTH(Basisgegevens!$E$242)=MONTH(BH$7),Basisgegevens!$G$242,0)</f>
        <v>0</v>
      </c>
      <c r="BI205" s="184">
        <f>IF(MONTH(Basisgegevens!$E$242)=MONTH(BI$7),Basisgegevens!$G$242,0)</f>
        <v>0</v>
      </c>
      <c r="BJ205" s="184">
        <f>IF(MONTH(Basisgegevens!$E$242)=MONTH(BJ$7),Basisgegevens!$G$242,0)</f>
        <v>0</v>
      </c>
      <c r="BK205" s="184">
        <f>IF(MONTH(Basisgegevens!$E$242)=MONTH(BK$7),Basisgegevens!$G$242,0)</f>
        <v>0</v>
      </c>
      <c r="BL205" s="184">
        <f>IF(MONTH(Basisgegevens!$E$242)=MONTH(BL$7),Basisgegevens!$G$242,0)</f>
        <v>0</v>
      </c>
      <c r="BM205" s="184">
        <f>IF(MONTH(Basisgegevens!$E$242)=MONTH(BM$7),Basisgegevens!$G$242,0)</f>
        <v>0</v>
      </c>
      <c r="BN205" s="184">
        <f>IF(MONTH(Basisgegevens!$E$242)=MONTH(BN$7),Basisgegevens!$G$242,0)</f>
        <v>0</v>
      </c>
      <c r="BO205" s="184">
        <f>IF(MONTH(Basisgegevens!$E$242)=MONTH(BO$7),Basisgegevens!$G$242,0)</f>
        <v>0</v>
      </c>
      <c r="BP205" s="193">
        <f t="shared" si="434"/>
        <v>0</v>
      </c>
    </row>
    <row r="206" spans="2:68" ht="15" hidden="1" customHeight="1" outlineLevel="1" x14ac:dyDescent="0.25">
      <c r="B206" s="223" t="str">
        <f>Basisgegevens!A243</f>
        <v xml:space="preserve"> (-)</v>
      </c>
      <c r="C206" s="229">
        <f>Basisgegevens!D243</f>
        <v>0.21</v>
      </c>
      <c r="D206" s="184"/>
      <c r="E206" s="184"/>
      <c r="F206" s="184"/>
      <c r="G206" s="184"/>
      <c r="H206" s="184"/>
      <c r="I206" s="184"/>
      <c r="J206" s="184"/>
      <c r="K206" s="184"/>
      <c r="L206" s="184"/>
      <c r="M206" s="184"/>
      <c r="N206" s="184"/>
      <c r="O206" s="184"/>
      <c r="P206" s="193">
        <f t="shared" si="426"/>
        <v>0</v>
      </c>
      <c r="Q206" s="184"/>
      <c r="R206" s="184"/>
      <c r="S206" s="184"/>
      <c r="T206" s="184"/>
      <c r="U206" s="184"/>
      <c r="V206" s="184"/>
      <c r="W206" s="184"/>
      <c r="X206" s="184"/>
      <c r="Y206" s="184"/>
      <c r="Z206" s="184"/>
      <c r="AA206" s="184"/>
      <c r="AB206" s="184"/>
      <c r="AC206" s="193">
        <f t="shared" si="428"/>
        <v>0</v>
      </c>
      <c r="AD206" s="184"/>
      <c r="AE206" s="184"/>
      <c r="AF206" s="184"/>
      <c r="AG206" s="184"/>
      <c r="AH206" s="184"/>
      <c r="AI206" s="184"/>
      <c r="AJ206" s="184"/>
      <c r="AK206" s="184"/>
      <c r="AL206" s="184"/>
      <c r="AM206" s="184"/>
      <c r="AN206" s="184"/>
      <c r="AO206" s="184"/>
      <c r="AP206" s="193">
        <f t="shared" si="430"/>
        <v>0</v>
      </c>
      <c r="AQ206" s="184"/>
      <c r="AR206" s="184"/>
      <c r="AS206" s="184"/>
      <c r="AT206" s="184"/>
      <c r="AU206" s="184"/>
      <c r="AV206" s="184"/>
      <c r="AW206" s="184"/>
      <c r="AX206" s="184"/>
      <c r="AY206" s="184"/>
      <c r="AZ206" s="184"/>
      <c r="BA206" s="184"/>
      <c r="BB206" s="184"/>
      <c r="BC206" s="193">
        <f t="shared" si="432"/>
        <v>0</v>
      </c>
      <c r="BD206" s="184">
        <f>IF(MONTH(Basisgegevens!$E$243)=MONTH(BD$7),Basisgegevens!$G$243,0)</f>
        <v>0</v>
      </c>
      <c r="BE206" s="184">
        <f>IF(MONTH(Basisgegevens!$E$243)=MONTH(BE$7),Basisgegevens!$G$243,0)</f>
        <v>0</v>
      </c>
      <c r="BF206" s="184">
        <f>IF(MONTH(Basisgegevens!$E$243)=MONTH(BF$7),Basisgegevens!$G$243,0)</f>
        <v>0</v>
      </c>
      <c r="BG206" s="184">
        <f>IF(MONTH(Basisgegevens!$E$243)=MONTH(BG$7),Basisgegevens!$G$243,0)</f>
        <v>0</v>
      </c>
      <c r="BH206" s="184">
        <f>IF(MONTH(Basisgegevens!$E$243)=MONTH(BH$7),Basisgegevens!$G$243,0)</f>
        <v>0</v>
      </c>
      <c r="BI206" s="184">
        <f>IF(MONTH(Basisgegevens!$E$243)=MONTH(BI$7),Basisgegevens!$G$243,0)</f>
        <v>0</v>
      </c>
      <c r="BJ206" s="184">
        <f>IF(MONTH(Basisgegevens!$E$243)=MONTH(BJ$7),Basisgegevens!$G$243,0)</f>
        <v>0</v>
      </c>
      <c r="BK206" s="184">
        <f>IF(MONTH(Basisgegevens!$E$243)=MONTH(BK$7),Basisgegevens!$G$243,0)</f>
        <v>0</v>
      </c>
      <c r="BL206" s="184">
        <f>IF(MONTH(Basisgegevens!$E$243)=MONTH(BL$7),Basisgegevens!$G$243,0)</f>
        <v>0</v>
      </c>
      <c r="BM206" s="184">
        <f>IF(MONTH(Basisgegevens!$E$243)=MONTH(BM$7),Basisgegevens!$G$243,0)</f>
        <v>0</v>
      </c>
      <c r="BN206" s="184">
        <f>IF(MONTH(Basisgegevens!$E$243)=MONTH(BN$7),Basisgegevens!$G$243,0)</f>
        <v>0</v>
      </c>
      <c r="BO206" s="184">
        <f>IF(MONTH(Basisgegevens!$E$243)=MONTH(BO$7),Basisgegevens!$G$243,0)</f>
        <v>0</v>
      </c>
      <c r="BP206" s="193">
        <f t="shared" si="434"/>
        <v>0</v>
      </c>
    </row>
    <row r="207" spans="2:68" ht="15" hidden="1" customHeight="1" outlineLevel="1" x14ac:dyDescent="0.25">
      <c r="B207" s="223" t="str">
        <f>Basisgegevens!A246</f>
        <v xml:space="preserve"> (-)</v>
      </c>
      <c r="C207" s="229">
        <f>Basisgegevens!D246</f>
        <v>0.21</v>
      </c>
      <c r="D207" s="184"/>
      <c r="E207" s="184"/>
      <c r="F207" s="184"/>
      <c r="G207" s="184"/>
      <c r="H207" s="184"/>
      <c r="I207" s="184"/>
      <c r="J207" s="184"/>
      <c r="K207" s="184"/>
      <c r="L207" s="184"/>
      <c r="M207" s="184"/>
      <c r="N207" s="184"/>
      <c r="O207" s="184"/>
      <c r="P207" s="193">
        <f t="shared" si="426"/>
        <v>0</v>
      </c>
      <c r="Q207" s="184"/>
      <c r="R207" s="184"/>
      <c r="S207" s="184"/>
      <c r="T207" s="184"/>
      <c r="U207" s="184"/>
      <c r="V207" s="184"/>
      <c r="W207" s="184"/>
      <c r="X207" s="184"/>
      <c r="Y207" s="184"/>
      <c r="Z207" s="184"/>
      <c r="AA207" s="184"/>
      <c r="AB207" s="184"/>
      <c r="AC207" s="193">
        <f t="shared" si="428"/>
        <v>0</v>
      </c>
      <c r="AD207" s="184"/>
      <c r="AE207" s="184"/>
      <c r="AF207" s="184"/>
      <c r="AG207" s="184"/>
      <c r="AH207" s="184"/>
      <c r="AI207" s="184"/>
      <c r="AJ207" s="184"/>
      <c r="AK207" s="184"/>
      <c r="AL207" s="184"/>
      <c r="AM207" s="184"/>
      <c r="AN207" s="184"/>
      <c r="AO207" s="184"/>
      <c r="AP207" s="193">
        <f t="shared" si="430"/>
        <v>0</v>
      </c>
      <c r="AQ207" s="184"/>
      <c r="AR207" s="184"/>
      <c r="AS207" s="184"/>
      <c r="AT207" s="184"/>
      <c r="AU207" s="184"/>
      <c r="AV207" s="184"/>
      <c r="AW207" s="184"/>
      <c r="AX207" s="184"/>
      <c r="AY207" s="184"/>
      <c r="AZ207" s="184"/>
      <c r="BA207" s="184"/>
      <c r="BB207" s="184"/>
      <c r="BC207" s="193">
        <f t="shared" si="432"/>
        <v>0</v>
      </c>
      <c r="BD207" s="184">
        <f>IF(MONTH(Basisgegevens!$E$246)=MONTH(BD$7),Basisgegevens!$G$246,0)</f>
        <v>0</v>
      </c>
      <c r="BE207" s="184">
        <f>IF(MONTH(Basisgegevens!$E$246)=MONTH(BE$7),Basisgegevens!$G$246,0)</f>
        <v>0</v>
      </c>
      <c r="BF207" s="184">
        <f>IF(MONTH(Basisgegevens!$E$246)=MONTH(BF$7),Basisgegevens!$G$246,0)</f>
        <v>0</v>
      </c>
      <c r="BG207" s="184">
        <f>IF(MONTH(Basisgegevens!$E$246)=MONTH(BG$7),Basisgegevens!$G$246,0)</f>
        <v>0</v>
      </c>
      <c r="BH207" s="184">
        <f>IF(MONTH(Basisgegevens!$E$246)=MONTH(BH$7),Basisgegevens!$G$246,0)</f>
        <v>0</v>
      </c>
      <c r="BI207" s="184">
        <f>IF(MONTH(Basisgegevens!$E$246)=MONTH(BI$7),Basisgegevens!$G$246,0)</f>
        <v>0</v>
      </c>
      <c r="BJ207" s="184">
        <f>IF(MONTH(Basisgegevens!$E$246)=MONTH(BJ$7),Basisgegevens!$G$246,0)</f>
        <v>0</v>
      </c>
      <c r="BK207" s="184">
        <f>IF(MONTH(Basisgegevens!$E$246)=MONTH(BK$7),Basisgegevens!$G$246,0)</f>
        <v>0</v>
      </c>
      <c r="BL207" s="184">
        <f>IF(MONTH(Basisgegevens!$E$246)=MONTH(BL$7),Basisgegevens!$G$246,0)</f>
        <v>0</v>
      </c>
      <c r="BM207" s="184">
        <f>IF(MONTH(Basisgegevens!$E$246)=MONTH(BM$7),Basisgegevens!$G$246,0)</f>
        <v>0</v>
      </c>
      <c r="BN207" s="184">
        <f>IF(MONTH(Basisgegevens!$E$246)=MONTH(BN$7),Basisgegevens!$G$246,0)</f>
        <v>0</v>
      </c>
      <c r="BO207" s="184">
        <f>IF(MONTH(Basisgegevens!$E$246)=MONTH(BO$7),Basisgegevens!$G$246,0)</f>
        <v>0</v>
      </c>
      <c r="BP207" s="193">
        <f t="shared" si="434"/>
        <v>0</v>
      </c>
    </row>
    <row r="208" spans="2:68" ht="15" hidden="1" customHeight="1" outlineLevel="1" x14ac:dyDescent="0.25">
      <c r="B208" s="223" t="str">
        <f>Basisgegevens!A247</f>
        <v xml:space="preserve"> (-)</v>
      </c>
      <c r="C208" s="229">
        <f>Basisgegevens!D247</f>
        <v>0.21</v>
      </c>
      <c r="D208" s="184"/>
      <c r="E208" s="184"/>
      <c r="F208" s="184"/>
      <c r="G208" s="184"/>
      <c r="H208" s="184"/>
      <c r="I208" s="184"/>
      <c r="J208" s="184"/>
      <c r="K208" s="184"/>
      <c r="L208" s="184"/>
      <c r="M208" s="184"/>
      <c r="N208" s="184"/>
      <c r="O208" s="184"/>
      <c r="P208" s="193">
        <f t="shared" si="426"/>
        <v>0</v>
      </c>
      <c r="Q208" s="184"/>
      <c r="R208" s="184"/>
      <c r="S208" s="184"/>
      <c r="T208" s="184"/>
      <c r="U208" s="184"/>
      <c r="V208" s="184"/>
      <c r="W208" s="184"/>
      <c r="X208" s="184"/>
      <c r="Y208" s="184"/>
      <c r="Z208" s="184"/>
      <c r="AA208" s="184"/>
      <c r="AB208" s="184"/>
      <c r="AC208" s="193">
        <f t="shared" si="428"/>
        <v>0</v>
      </c>
      <c r="AD208" s="184"/>
      <c r="AE208" s="184"/>
      <c r="AF208" s="184"/>
      <c r="AG208" s="184"/>
      <c r="AH208" s="184"/>
      <c r="AI208" s="184"/>
      <c r="AJ208" s="184"/>
      <c r="AK208" s="184"/>
      <c r="AL208" s="184"/>
      <c r="AM208" s="184"/>
      <c r="AN208" s="184"/>
      <c r="AO208" s="184"/>
      <c r="AP208" s="193">
        <f t="shared" si="430"/>
        <v>0</v>
      </c>
      <c r="AQ208" s="184"/>
      <c r="AR208" s="184"/>
      <c r="AS208" s="184"/>
      <c r="AT208" s="184"/>
      <c r="AU208" s="184"/>
      <c r="AV208" s="184"/>
      <c r="AW208" s="184"/>
      <c r="AX208" s="184"/>
      <c r="AY208" s="184"/>
      <c r="AZ208" s="184"/>
      <c r="BA208" s="184"/>
      <c r="BB208" s="184"/>
      <c r="BC208" s="193">
        <f t="shared" si="432"/>
        <v>0</v>
      </c>
      <c r="BD208" s="184">
        <f>IF(MONTH(Basisgegevens!$E$247)=MONTH(BD$7),Basisgegevens!$G$247,0)</f>
        <v>0</v>
      </c>
      <c r="BE208" s="184">
        <f>IF(MONTH(Basisgegevens!$E$247)=MONTH(BE$7),Basisgegevens!$G$247,0)</f>
        <v>0</v>
      </c>
      <c r="BF208" s="184">
        <f>IF(MONTH(Basisgegevens!$E$247)=MONTH(BF$7),Basisgegevens!$G$247,0)</f>
        <v>0</v>
      </c>
      <c r="BG208" s="184">
        <f>IF(MONTH(Basisgegevens!$E$247)=MONTH(BG$7),Basisgegevens!$G$247,0)</f>
        <v>0</v>
      </c>
      <c r="BH208" s="184">
        <f>IF(MONTH(Basisgegevens!$E$247)=MONTH(BH$7),Basisgegevens!$G$247,0)</f>
        <v>0</v>
      </c>
      <c r="BI208" s="184">
        <f>IF(MONTH(Basisgegevens!$E$247)=MONTH(BI$7),Basisgegevens!$G$247,0)</f>
        <v>0</v>
      </c>
      <c r="BJ208" s="184">
        <f>IF(MONTH(Basisgegevens!$E$247)=MONTH(BJ$7),Basisgegevens!$G$247,0)</f>
        <v>0</v>
      </c>
      <c r="BK208" s="184">
        <f>IF(MONTH(Basisgegevens!$E$247)=MONTH(BK$7),Basisgegevens!$G$247,0)</f>
        <v>0</v>
      </c>
      <c r="BL208" s="184">
        <f>IF(MONTH(Basisgegevens!$E$247)=MONTH(BL$7),Basisgegevens!$G$247,0)</f>
        <v>0</v>
      </c>
      <c r="BM208" s="184">
        <f>IF(MONTH(Basisgegevens!$E$247)=MONTH(BM$7),Basisgegevens!$G$247,0)</f>
        <v>0</v>
      </c>
      <c r="BN208" s="184">
        <f>IF(MONTH(Basisgegevens!$E$247)=MONTH(BN$7),Basisgegevens!$G$247,0)</f>
        <v>0</v>
      </c>
      <c r="BO208" s="184">
        <f>IF(MONTH(Basisgegevens!$E$247)=MONTH(BO$7),Basisgegevens!$G$247,0)</f>
        <v>0</v>
      </c>
      <c r="BP208" s="193">
        <f t="shared" si="434"/>
        <v>0</v>
      </c>
    </row>
    <row r="209" spans="2:68" ht="15" hidden="1" customHeight="1" outlineLevel="1" x14ac:dyDescent="0.25">
      <c r="B209" s="223" t="str">
        <f>Basisgegevens!A248</f>
        <v xml:space="preserve"> (-)</v>
      </c>
      <c r="C209" s="229">
        <f>Basisgegevens!D248</f>
        <v>0.21</v>
      </c>
      <c r="D209" s="184"/>
      <c r="E209" s="184"/>
      <c r="F209" s="184"/>
      <c r="G209" s="184"/>
      <c r="H209" s="184"/>
      <c r="I209" s="184"/>
      <c r="J209" s="184"/>
      <c r="K209" s="184"/>
      <c r="L209" s="184"/>
      <c r="M209" s="184"/>
      <c r="N209" s="184"/>
      <c r="O209" s="184"/>
      <c r="P209" s="193">
        <f t="shared" si="426"/>
        <v>0</v>
      </c>
      <c r="Q209" s="184"/>
      <c r="R209" s="184"/>
      <c r="S209" s="184"/>
      <c r="T209" s="184"/>
      <c r="U209" s="184"/>
      <c r="V209" s="184"/>
      <c r="W209" s="184"/>
      <c r="X209" s="184"/>
      <c r="Y209" s="184"/>
      <c r="Z209" s="184"/>
      <c r="AA209" s="184"/>
      <c r="AB209" s="184"/>
      <c r="AC209" s="193">
        <f t="shared" si="428"/>
        <v>0</v>
      </c>
      <c r="AD209" s="184"/>
      <c r="AE209" s="184"/>
      <c r="AF209" s="184"/>
      <c r="AG209" s="184"/>
      <c r="AH209" s="184"/>
      <c r="AI209" s="184"/>
      <c r="AJ209" s="184"/>
      <c r="AK209" s="184"/>
      <c r="AL209" s="184"/>
      <c r="AM209" s="184"/>
      <c r="AN209" s="184"/>
      <c r="AO209" s="184"/>
      <c r="AP209" s="193">
        <f t="shared" si="430"/>
        <v>0</v>
      </c>
      <c r="AQ209" s="184"/>
      <c r="AR209" s="184"/>
      <c r="AS209" s="184"/>
      <c r="AT209" s="184"/>
      <c r="AU209" s="184"/>
      <c r="AV209" s="184"/>
      <c r="AW209" s="184"/>
      <c r="AX209" s="184"/>
      <c r="AY209" s="184"/>
      <c r="AZ209" s="184"/>
      <c r="BA209" s="184"/>
      <c r="BB209" s="184"/>
      <c r="BC209" s="193">
        <f t="shared" si="432"/>
        <v>0</v>
      </c>
      <c r="BD209" s="184">
        <f>IF(MONTH(Basisgegevens!$E$248)=MONTH(BD$7),Basisgegevens!$G$248,0)</f>
        <v>0</v>
      </c>
      <c r="BE209" s="184">
        <f>IF(MONTH(Basisgegevens!$E$248)=MONTH(BE$7),Basisgegevens!$G$248,0)</f>
        <v>0</v>
      </c>
      <c r="BF209" s="184">
        <f>IF(MONTH(Basisgegevens!$E$248)=MONTH(BF$7),Basisgegevens!$G$248,0)</f>
        <v>0</v>
      </c>
      <c r="BG209" s="184">
        <f>IF(MONTH(Basisgegevens!$E$248)=MONTH(BG$7),Basisgegevens!$G$248,0)</f>
        <v>0</v>
      </c>
      <c r="BH209" s="184">
        <f>IF(MONTH(Basisgegevens!$E$248)=MONTH(BH$7),Basisgegevens!$G$248,0)</f>
        <v>0</v>
      </c>
      <c r="BI209" s="184">
        <f>IF(MONTH(Basisgegevens!$E$248)=MONTH(BI$7),Basisgegevens!$G$248,0)</f>
        <v>0</v>
      </c>
      <c r="BJ209" s="184">
        <f>IF(MONTH(Basisgegevens!$E$248)=MONTH(BJ$7),Basisgegevens!$G$248,0)</f>
        <v>0</v>
      </c>
      <c r="BK209" s="184">
        <f>IF(MONTH(Basisgegevens!$E$248)=MONTH(BK$7),Basisgegevens!$G$248,0)</f>
        <v>0</v>
      </c>
      <c r="BL209" s="184">
        <f>IF(MONTH(Basisgegevens!$E$248)=MONTH(BL$7),Basisgegevens!$G$248,0)</f>
        <v>0</v>
      </c>
      <c r="BM209" s="184">
        <f>IF(MONTH(Basisgegevens!$E$248)=MONTH(BM$7),Basisgegevens!$G$248,0)</f>
        <v>0</v>
      </c>
      <c r="BN209" s="184">
        <f>IF(MONTH(Basisgegevens!$E$248)=MONTH(BN$7),Basisgegevens!$G$248,0)</f>
        <v>0</v>
      </c>
      <c r="BO209" s="184">
        <f>IF(MONTH(Basisgegevens!$E$248)=MONTH(BO$7),Basisgegevens!$G$248,0)</f>
        <v>0</v>
      </c>
      <c r="BP209" s="193">
        <f t="shared" si="434"/>
        <v>0</v>
      </c>
    </row>
    <row r="210" spans="2:68" ht="15" hidden="1" customHeight="1" outlineLevel="1" x14ac:dyDescent="0.25">
      <c r="B210" s="223" t="str">
        <f>Basisgegevens!A249</f>
        <v xml:space="preserve"> (-)</v>
      </c>
      <c r="C210" s="229">
        <f>Basisgegevens!D249</f>
        <v>0.21</v>
      </c>
      <c r="D210" s="184"/>
      <c r="E210" s="184"/>
      <c r="F210" s="184"/>
      <c r="G210" s="184"/>
      <c r="H210" s="184"/>
      <c r="I210" s="184"/>
      <c r="J210" s="184"/>
      <c r="K210" s="184"/>
      <c r="L210" s="184"/>
      <c r="M210" s="184"/>
      <c r="N210" s="184"/>
      <c r="O210" s="184"/>
      <c r="P210" s="193">
        <f t="shared" si="426"/>
        <v>0</v>
      </c>
      <c r="Q210" s="184"/>
      <c r="R210" s="184"/>
      <c r="S210" s="184"/>
      <c r="T210" s="184"/>
      <c r="U210" s="184"/>
      <c r="V210" s="184"/>
      <c r="W210" s="184"/>
      <c r="X210" s="184"/>
      <c r="Y210" s="184"/>
      <c r="Z210" s="184"/>
      <c r="AA210" s="184"/>
      <c r="AB210" s="184"/>
      <c r="AC210" s="193">
        <f t="shared" si="428"/>
        <v>0</v>
      </c>
      <c r="AD210" s="184"/>
      <c r="AE210" s="184"/>
      <c r="AF210" s="184"/>
      <c r="AG210" s="184"/>
      <c r="AH210" s="184"/>
      <c r="AI210" s="184"/>
      <c r="AJ210" s="184"/>
      <c r="AK210" s="184"/>
      <c r="AL210" s="184"/>
      <c r="AM210" s="184"/>
      <c r="AN210" s="184"/>
      <c r="AO210" s="184"/>
      <c r="AP210" s="193">
        <f t="shared" si="430"/>
        <v>0</v>
      </c>
      <c r="AQ210" s="184"/>
      <c r="AR210" s="184"/>
      <c r="AS210" s="184"/>
      <c r="AT210" s="184"/>
      <c r="AU210" s="184"/>
      <c r="AV210" s="184"/>
      <c r="AW210" s="184"/>
      <c r="AX210" s="184"/>
      <c r="AY210" s="184"/>
      <c r="AZ210" s="184"/>
      <c r="BA210" s="184"/>
      <c r="BB210" s="184"/>
      <c r="BC210" s="193">
        <f t="shared" si="432"/>
        <v>0</v>
      </c>
      <c r="BD210" s="184">
        <f>IF(MONTH(Basisgegevens!$E$249)=MONTH(BD$7),Basisgegevens!$G$249,0)</f>
        <v>0</v>
      </c>
      <c r="BE210" s="184">
        <f>IF(MONTH(Basisgegevens!$E$249)=MONTH(BE$7),Basisgegevens!$G$249,0)</f>
        <v>0</v>
      </c>
      <c r="BF210" s="184">
        <f>IF(MONTH(Basisgegevens!$E$249)=MONTH(BF$7),Basisgegevens!$G$249,0)</f>
        <v>0</v>
      </c>
      <c r="BG210" s="184">
        <f>IF(MONTH(Basisgegevens!$E$249)=MONTH(BG$7),Basisgegevens!$G$249,0)</f>
        <v>0</v>
      </c>
      <c r="BH210" s="184">
        <f>IF(MONTH(Basisgegevens!$E$249)=MONTH(BH$7),Basisgegevens!$G$249,0)</f>
        <v>0</v>
      </c>
      <c r="BI210" s="184">
        <f>IF(MONTH(Basisgegevens!$E$249)=MONTH(BI$7),Basisgegevens!$G$249,0)</f>
        <v>0</v>
      </c>
      <c r="BJ210" s="184">
        <f>IF(MONTH(Basisgegevens!$E$249)=MONTH(BJ$7),Basisgegevens!$G$249,0)</f>
        <v>0</v>
      </c>
      <c r="BK210" s="184">
        <f>IF(MONTH(Basisgegevens!$E$249)=MONTH(BK$7),Basisgegevens!$G$249,0)</f>
        <v>0</v>
      </c>
      <c r="BL210" s="184">
        <f>IF(MONTH(Basisgegevens!$E$249)=MONTH(BL$7),Basisgegevens!$G$249,0)</f>
        <v>0</v>
      </c>
      <c r="BM210" s="184">
        <f>IF(MONTH(Basisgegevens!$E$249)=MONTH(BM$7),Basisgegevens!$G$249,0)</f>
        <v>0</v>
      </c>
      <c r="BN210" s="184">
        <f>IF(MONTH(Basisgegevens!$E$249)=MONTH(BN$7),Basisgegevens!$G$249,0)</f>
        <v>0</v>
      </c>
      <c r="BO210" s="184">
        <f>IF(MONTH(Basisgegevens!$E$249)=MONTH(BO$7),Basisgegevens!$G$249,0)</f>
        <v>0</v>
      </c>
      <c r="BP210" s="193">
        <f t="shared" si="434"/>
        <v>0</v>
      </c>
    </row>
    <row r="211" spans="2:68" ht="15" hidden="1" customHeight="1" outlineLevel="1" x14ac:dyDescent="0.25">
      <c r="B211" s="223" t="str">
        <f>Basisgegevens!A250</f>
        <v xml:space="preserve"> (-)</v>
      </c>
      <c r="C211" s="229">
        <f>Basisgegevens!D250</f>
        <v>0.21</v>
      </c>
      <c r="D211" s="184"/>
      <c r="E211" s="184"/>
      <c r="F211" s="184"/>
      <c r="G211" s="184"/>
      <c r="H211" s="184"/>
      <c r="I211" s="184"/>
      <c r="J211" s="184"/>
      <c r="K211" s="184"/>
      <c r="L211" s="184"/>
      <c r="M211" s="184"/>
      <c r="N211" s="184"/>
      <c r="O211" s="184"/>
      <c r="P211" s="193">
        <f t="shared" si="426"/>
        <v>0</v>
      </c>
      <c r="Q211" s="184"/>
      <c r="R211" s="184"/>
      <c r="S211" s="184"/>
      <c r="T211" s="184"/>
      <c r="U211" s="184"/>
      <c r="V211" s="184"/>
      <c r="W211" s="184"/>
      <c r="X211" s="184"/>
      <c r="Y211" s="184"/>
      <c r="Z211" s="184"/>
      <c r="AA211" s="184"/>
      <c r="AB211" s="184"/>
      <c r="AC211" s="193">
        <f t="shared" si="428"/>
        <v>0</v>
      </c>
      <c r="AD211" s="184"/>
      <c r="AE211" s="184"/>
      <c r="AF211" s="184"/>
      <c r="AG211" s="184"/>
      <c r="AH211" s="184"/>
      <c r="AI211" s="184"/>
      <c r="AJ211" s="184"/>
      <c r="AK211" s="184"/>
      <c r="AL211" s="184"/>
      <c r="AM211" s="184"/>
      <c r="AN211" s="184"/>
      <c r="AO211" s="184"/>
      <c r="AP211" s="193">
        <f t="shared" si="430"/>
        <v>0</v>
      </c>
      <c r="AQ211" s="184"/>
      <c r="AR211" s="184"/>
      <c r="AS211" s="184"/>
      <c r="AT211" s="184"/>
      <c r="AU211" s="184"/>
      <c r="AV211" s="184"/>
      <c r="AW211" s="184"/>
      <c r="AX211" s="184"/>
      <c r="AY211" s="184"/>
      <c r="AZ211" s="184"/>
      <c r="BA211" s="184"/>
      <c r="BB211" s="184"/>
      <c r="BC211" s="193">
        <f t="shared" si="432"/>
        <v>0</v>
      </c>
      <c r="BD211" s="184">
        <f>IF(MONTH(Basisgegevens!$E$250)=MONTH(BD$7),Basisgegevens!$G$250,0)</f>
        <v>0</v>
      </c>
      <c r="BE211" s="184">
        <f>IF(MONTH(Basisgegevens!$E$250)=MONTH(BE$7),Basisgegevens!$G$250,0)</f>
        <v>0</v>
      </c>
      <c r="BF211" s="184">
        <f>IF(MONTH(Basisgegevens!$E$250)=MONTH(BF$7),Basisgegevens!$G$250,0)</f>
        <v>0</v>
      </c>
      <c r="BG211" s="184">
        <f>IF(MONTH(Basisgegevens!$E$250)=MONTH(BG$7),Basisgegevens!$G$250,0)</f>
        <v>0</v>
      </c>
      <c r="BH211" s="184">
        <f>IF(MONTH(Basisgegevens!$E$250)=MONTH(BH$7),Basisgegevens!$G$250,0)</f>
        <v>0</v>
      </c>
      <c r="BI211" s="184">
        <f>IF(MONTH(Basisgegevens!$E$250)=MONTH(BI$7),Basisgegevens!$G$250,0)</f>
        <v>0</v>
      </c>
      <c r="BJ211" s="184">
        <f>IF(MONTH(Basisgegevens!$E$250)=MONTH(BJ$7),Basisgegevens!$G$250,0)</f>
        <v>0</v>
      </c>
      <c r="BK211" s="184">
        <f>IF(MONTH(Basisgegevens!$E$250)=MONTH(BK$7),Basisgegevens!$G$250,0)</f>
        <v>0</v>
      </c>
      <c r="BL211" s="184">
        <f>IF(MONTH(Basisgegevens!$E$250)=MONTH(BL$7),Basisgegevens!$G$250,0)</f>
        <v>0</v>
      </c>
      <c r="BM211" s="184">
        <f>IF(MONTH(Basisgegevens!$E$250)=MONTH(BM$7),Basisgegevens!$G$250,0)</f>
        <v>0</v>
      </c>
      <c r="BN211" s="184">
        <f>IF(MONTH(Basisgegevens!$E$250)=MONTH(BN$7),Basisgegevens!$G$250,0)</f>
        <v>0</v>
      </c>
      <c r="BO211" s="184">
        <f>IF(MONTH(Basisgegevens!$E$250)=MONTH(BO$7),Basisgegevens!$G$250,0)</f>
        <v>0</v>
      </c>
      <c r="BP211" s="193">
        <f t="shared" si="434"/>
        <v>0</v>
      </c>
    </row>
    <row r="212" spans="2:68" ht="15" customHeight="1" collapsed="1" x14ac:dyDescent="0.25">
      <c r="C212" s="79"/>
    </row>
    <row r="213" spans="2:68" s="45" customFormat="1" ht="15" customHeight="1" x14ac:dyDescent="0.25">
      <c r="B213" s="200" t="s">
        <v>163</v>
      </c>
      <c r="D213" s="193">
        <f>SUM(D214:D254)</f>
        <v>0</v>
      </c>
      <c r="E213" s="193">
        <f t="shared" ref="E213:BO213" si="435">SUM(E214:E254)</f>
        <v>0</v>
      </c>
      <c r="F213" s="193">
        <f t="shared" si="435"/>
        <v>0</v>
      </c>
      <c r="G213" s="193">
        <f t="shared" si="435"/>
        <v>0</v>
      </c>
      <c r="H213" s="193">
        <f t="shared" si="435"/>
        <v>0</v>
      </c>
      <c r="I213" s="193">
        <f t="shared" si="435"/>
        <v>0</v>
      </c>
      <c r="J213" s="193">
        <f t="shared" si="435"/>
        <v>0</v>
      </c>
      <c r="K213" s="193">
        <f t="shared" si="435"/>
        <v>0</v>
      </c>
      <c r="L213" s="193">
        <f t="shared" si="435"/>
        <v>0</v>
      </c>
      <c r="M213" s="193">
        <f t="shared" si="435"/>
        <v>0</v>
      </c>
      <c r="N213" s="193">
        <f t="shared" si="435"/>
        <v>0</v>
      </c>
      <c r="O213" s="193">
        <f t="shared" si="435"/>
        <v>0</v>
      </c>
      <c r="P213" s="193">
        <f t="shared" si="426"/>
        <v>0</v>
      </c>
      <c r="Q213" s="193">
        <f t="shared" si="435"/>
        <v>0</v>
      </c>
      <c r="R213" s="193">
        <f t="shared" si="435"/>
        <v>0</v>
      </c>
      <c r="S213" s="193">
        <f t="shared" si="435"/>
        <v>0</v>
      </c>
      <c r="T213" s="193">
        <f t="shared" si="435"/>
        <v>0</v>
      </c>
      <c r="U213" s="193">
        <f t="shared" si="435"/>
        <v>0</v>
      </c>
      <c r="V213" s="193">
        <f t="shared" si="435"/>
        <v>0</v>
      </c>
      <c r="W213" s="193">
        <f t="shared" si="435"/>
        <v>0</v>
      </c>
      <c r="X213" s="193">
        <f t="shared" si="435"/>
        <v>0</v>
      </c>
      <c r="Y213" s="193">
        <f t="shared" si="435"/>
        <v>0</v>
      </c>
      <c r="Z213" s="193">
        <f t="shared" si="435"/>
        <v>0</v>
      </c>
      <c r="AA213" s="193">
        <f t="shared" si="435"/>
        <v>0</v>
      </c>
      <c r="AB213" s="193">
        <f t="shared" si="435"/>
        <v>0</v>
      </c>
      <c r="AC213" s="193">
        <f t="shared" si="428"/>
        <v>0</v>
      </c>
      <c r="AD213" s="193">
        <f t="shared" si="435"/>
        <v>0</v>
      </c>
      <c r="AE213" s="193">
        <f t="shared" si="435"/>
        <v>0</v>
      </c>
      <c r="AF213" s="193">
        <f t="shared" si="435"/>
        <v>0</v>
      </c>
      <c r="AG213" s="193">
        <f t="shared" si="435"/>
        <v>0</v>
      </c>
      <c r="AH213" s="193">
        <f t="shared" si="435"/>
        <v>0</v>
      </c>
      <c r="AI213" s="193">
        <f t="shared" si="435"/>
        <v>0</v>
      </c>
      <c r="AJ213" s="193">
        <f t="shared" si="435"/>
        <v>0</v>
      </c>
      <c r="AK213" s="193">
        <f t="shared" si="435"/>
        <v>0</v>
      </c>
      <c r="AL213" s="193">
        <f t="shared" si="435"/>
        <v>0</v>
      </c>
      <c r="AM213" s="193">
        <f t="shared" si="435"/>
        <v>0</v>
      </c>
      <c r="AN213" s="193">
        <f t="shared" si="435"/>
        <v>0</v>
      </c>
      <c r="AO213" s="193">
        <f t="shared" si="435"/>
        <v>0</v>
      </c>
      <c r="AP213" s="193">
        <f t="shared" si="430"/>
        <v>0</v>
      </c>
      <c r="AQ213" s="193">
        <f t="shared" si="435"/>
        <v>0</v>
      </c>
      <c r="AR213" s="193">
        <f t="shared" si="435"/>
        <v>0</v>
      </c>
      <c r="AS213" s="193">
        <f t="shared" si="435"/>
        <v>0</v>
      </c>
      <c r="AT213" s="193">
        <f t="shared" si="435"/>
        <v>0</v>
      </c>
      <c r="AU213" s="193">
        <f t="shared" si="435"/>
        <v>0</v>
      </c>
      <c r="AV213" s="193">
        <f t="shared" si="435"/>
        <v>0</v>
      </c>
      <c r="AW213" s="193">
        <f t="shared" si="435"/>
        <v>0</v>
      </c>
      <c r="AX213" s="193">
        <f t="shared" si="435"/>
        <v>0</v>
      </c>
      <c r="AY213" s="193">
        <f t="shared" si="435"/>
        <v>0</v>
      </c>
      <c r="AZ213" s="193">
        <f t="shared" si="435"/>
        <v>0</v>
      </c>
      <c r="BA213" s="193">
        <f t="shared" si="435"/>
        <v>0</v>
      </c>
      <c r="BB213" s="193">
        <f t="shared" si="435"/>
        <v>0</v>
      </c>
      <c r="BC213" s="193">
        <f t="shared" si="432"/>
        <v>0</v>
      </c>
      <c r="BD213" s="193">
        <f t="shared" si="435"/>
        <v>0</v>
      </c>
      <c r="BE213" s="193">
        <f t="shared" si="435"/>
        <v>0</v>
      </c>
      <c r="BF213" s="193">
        <f t="shared" si="435"/>
        <v>0</v>
      </c>
      <c r="BG213" s="193">
        <f t="shared" si="435"/>
        <v>0</v>
      </c>
      <c r="BH213" s="193">
        <f t="shared" si="435"/>
        <v>0</v>
      </c>
      <c r="BI213" s="193">
        <f t="shared" si="435"/>
        <v>0</v>
      </c>
      <c r="BJ213" s="193">
        <f t="shared" si="435"/>
        <v>0</v>
      </c>
      <c r="BK213" s="193">
        <f t="shared" si="435"/>
        <v>0</v>
      </c>
      <c r="BL213" s="193">
        <f t="shared" si="435"/>
        <v>0</v>
      </c>
      <c r="BM213" s="193">
        <f t="shared" si="435"/>
        <v>0</v>
      </c>
      <c r="BN213" s="193">
        <f t="shared" si="435"/>
        <v>0</v>
      </c>
      <c r="BO213" s="193">
        <f t="shared" si="435"/>
        <v>0</v>
      </c>
      <c r="BP213" s="193">
        <f t="shared" si="434"/>
        <v>0</v>
      </c>
    </row>
    <row r="214" spans="2:68" ht="15" hidden="1" customHeight="1" outlineLevel="1" x14ac:dyDescent="0.25">
      <c r="B214" s="223" t="str">
        <f>B171</f>
        <v xml:space="preserve"> (-)</v>
      </c>
      <c r="D214" s="184">
        <f t="shared" ref="D214:G226" si="436">+D171*(1+$C171)</f>
        <v>0</v>
      </c>
      <c r="E214" s="184">
        <f t="shared" si="436"/>
        <v>0</v>
      </c>
      <c r="F214" s="184">
        <f t="shared" si="436"/>
        <v>0</v>
      </c>
      <c r="G214" s="184">
        <f t="shared" si="436"/>
        <v>0</v>
      </c>
      <c r="H214" s="184">
        <f t="shared" ref="H214:O214" si="437">+H171*(1+$C171)</f>
        <v>0</v>
      </c>
      <c r="I214" s="184">
        <f t="shared" si="437"/>
        <v>0</v>
      </c>
      <c r="J214" s="184">
        <f t="shared" si="437"/>
        <v>0</v>
      </c>
      <c r="K214" s="184">
        <f t="shared" si="437"/>
        <v>0</v>
      </c>
      <c r="L214" s="184">
        <f t="shared" si="437"/>
        <v>0</v>
      </c>
      <c r="M214" s="184">
        <f t="shared" si="437"/>
        <v>0</v>
      </c>
      <c r="N214" s="184">
        <f t="shared" si="437"/>
        <v>0</v>
      </c>
      <c r="O214" s="184">
        <f t="shared" si="437"/>
        <v>0</v>
      </c>
      <c r="P214" s="193">
        <f t="shared" si="426"/>
        <v>0</v>
      </c>
      <c r="Q214" s="184"/>
      <c r="R214" s="184"/>
      <c r="S214" s="184"/>
      <c r="T214" s="184"/>
      <c r="U214" s="184"/>
      <c r="V214" s="184"/>
      <c r="W214" s="184"/>
      <c r="X214" s="184"/>
      <c r="Y214" s="184"/>
      <c r="Z214" s="184"/>
      <c r="AA214" s="184"/>
      <c r="AB214" s="184"/>
      <c r="AC214" s="193">
        <f t="shared" si="428"/>
        <v>0</v>
      </c>
      <c r="AD214" s="184"/>
      <c r="AE214" s="184"/>
      <c r="AF214" s="184"/>
      <c r="AG214" s="184"/>
      <c r="AH214" s="184"/>
      <c r="AI214" s="184"/>
      <c r="AJ214" s="184"/>
      <c r="AK214" s="184"/>
      <c r="AL214" s="184"/>
      <c r="AM214" s="184"/>
      <c r="AN214" s="184"/>
      <c r="AO214" s="184"/>
      <c r="AP214" s="193">
        <f t="shared" si="430"/>
        <v>0</v>
      </c>
      <c r="AQ214" s="184"/>
      <c r="AR214" s="184"/>
      <c r="AS214" s="184"/>
      <c r="AT214" s="184"/>
      <c r="AU214" s="184"/>
      <c r="AV214" s="184"/>
      <c r="AW214" s="184"/>
      <c r="AX214" s="184"/>
      <c r="AY214" s="184"/>
      <c r="AZ214" s="184"/>
      <c r="BA214" s="184"/>
      <c r="BB214" s="184"/>
      <c r="BC214" s="193">
        <f t="shared" si="432"/>
        <v>0</v>
      </c>
      <c r="BD214" s="184"/>
      <c r="BE214" s="184"/>
      <c r="BF214" s="184"/>
      <c r="BG214" s="184"/>
      <c r="BH214" s="184"/>
      <c r="BI214" s="184"/>
      <c r="BJ214" s="184"/>
      <c r="BK214" s="184"/>
      <c r="BL214" s="184"/>
      <c r="BM214" s="184"/>
      <c r="BN214" s="184"/>
      <c r="BO214" s="184"/>
      <c r="BP214" s="193">
        <f t="shared" si="434"/>
        <v>0</v>
      </c>
    </row>
    <row r="215" spans="2:68" ht="15" hidden="1" customHeight="1" outlineLevel="1" x14ac:dyDescent="0.25">
      <c r="B215" s="223" t="str">
        <f t="shared" ref="B215:B254" si="438">B172</f>
        <v xml:space="preserve"> (-)</v>
      </c>
      <c r="D215" s="184">
        <f t="shared" si="436"/>
        <v>0</v>
      </c>
      <c r="E215" s="184">
        <f t="shared" si="436"/>
        <v>0</v>
      </c>
      <c r="F215" s="184">
        <f t="shared" si="436"/>
        <v>0</v>
      </c>
      <c r="G215" s="184">
        <f t="shared" si="436"/>
        <v>0</v>
      </c>
      <c r="H215" s="184">
        <f t="shared" ref="H215:O215" si="439">+H172*(1+$C172)</f>
        <v>0</v>
      </c>
      <c r="I215" s="184">
        <f t="shared" si="439"/>
        <v>0</v>
      </c>
      <c r="J215" s="184">
        <f t="shared" si="439"/>
        <v>0</v>
      </c>
      <c r="K215" s="184">
        <f t="shared" si="439"/>
        <v>0</v>
      </c>
      <c r="L215" s="184">
        <f t="shared" si="439"/>
        <v>0</v>
      </c>
      <c r="M215" s="184">
        <f t="shared" si="439"/>
        <v>0</v>
      </c>
      <c r="N215" s="184">
        <f t="shared" si="439"/>
        <v>0</v>
      </c>
      <c r="O215" s="184">
        <f t="shared" si="439"/>
        <v>0</v>
      </c>
      <c r="P215" s="193">
        <f t="shared" si="426"/>
        <v>0</v>
      </c>
      <c r="Q215" s="184"/>
      <c r="R215" s="184"/>
      <c r="S215" s="184"/>
      <c r="T215" s="184"/>
      <c r="U215" s="184"/>
      <c r="V215" s="184"/>
      <c r="W215" s="184"/>
      <c r="X215" s="184"/>
      <c r="Y215" s="184"/>
      <c r="Z215" s="184"/>
      <c r="AA215" s="184"/>
      <c r="AB215" s="184"/>
      <c r="AC215" s="193">
        <f t="shared" si="428"/>
        <v>0</v>
      </c>
      <c r="AD215" s="184"/>
      <c r="AE215" s="184"/>
      <c r="AF215" s="184"/>
      <c r="AG215" s="184"/>
      <c r="AH215" s="184"/>
      <c r="AI215" s="184"/>
      <c r="AJ215" s="184"/>
      <c r="AK215" s="184"/>
      <c r="AL215" s="184"/>
      <c r="AM215" s="184"/>
      <c r="AN215" s="184"/>
      <c r="AO215" s="184"/>
      <c r="AP215" s="193">
        <f t="shared" si="430"/>
        <v>0</v>
      </c>
      <c r="AQ215" s="184"/>
      <c r="AR215" s="184"/>
      <c r="AS215" s="184"/>
      <c r="AT215" s="184"/>
      <c r="AU215" s="184"/>
      <c r="AV215" s="184"/>
      <c r="AW215" s="184"/>
      <c r="AX215" s="184"/>
      <c r="AY215" s="184"/>
      <c r="AZ215" s="184"/>
      <c r="BA215" s="184"/>
      <c r="BB215" s="184"/>
      <c r="BC215" s="193">
        <f t="shared" si="432"/>
        <v>0</v>
      </c>
      <c r="BD215" s="184"/>
      <c r="BE215" s="184"/>
      <c r="BF215" s="184"/>
      <c r="BG215" s="184"/>
      <c r="BH215" s="184"/>
      <c r="BI215" s="184"/>
      <c r="BJ215" s="184"/>
      <c r="BK215" s="184"/>
      <c r="BL215" s="184"/>
      <c r="BM215" s="184"/>
      <c r="BN215" s="184"/>
      <c r="BO215" s="184"/>
      <c r="BP215" s="193">
        <f t="shared" si="434"/>
        <v>0</v>
      </c>
    </row>
    <row r="216" spans="2:68" ht="15" hidden="1" customHeight="1" outlineLevel="1" x14ac:dyDescent="0.25">
      <c r="B216" s="223" t="str">
        <f t="shared" si="438"/>
        <v xml:space="preserve"> (-)</v>
      </c>
      <c r="D216" s="184">
        <f t="shared" si="436"/>
        <v>0</v>
      </c>
      <c r="E216" s="184">
        <f t="shared" si="436"/>
        <v>0</v>
      </c>
      <c r="F216" s="184">
        <f t="shared" si="436"/>
        <v>0</v>
      </c>
      <c r="G216" s="184">
        <f t="shared" si="436"/>
        <v>0</v>
      </c>
      <c r="H216" s="184">
        <f t="shared" ref="H216:O216" si="440">+H173*(1+$C173)</f>
        <v>0</v>
      </c>
      <c r="I216" s="184">
        <f t="shared" si="440"/>
        <v>0</v>
      </c>
      <c r="J216" s="184">
        <f t="shared" si="440"/>
        <v>0</v>
      </c>
      <c r="K216" s="184">
        <f t="shared" si="440"/>
        <v>0</v>
      </c>
      <c r="L216" s="184">
        <f t="shared" si="440"/>
        <v>0</v>
      </c>
      <c r="M216" s="184">
        <f t="shared" si="440"/>
        <v>0</v>
      </c>
      <c r="N216" s="184">
        <f t="shared" si="440"/>
        <v>0</v>
      </c>
      <c r="O216" s="184">
        <f t="shared" si="440"/>
        <v>0</v>
      </c>
      <c r="P216" s="193">
        <f t="shared" si="426"/>
        <v>0</v>
      </c>
      <c r="Q216" s="184"/>
      <c r="R216" s="184"/>
      <c r="S216" s="184"/>
      <c r="T216" s="184"/>
      <c r="U216" s="184"/>
      <c r="V216" s="184"/>
      <c r="W216" s="184"/>
      <c r="X216" s="184"/>
      <c r="Y216" s="184"/>
      <c r="Z216" s="184"/>
      <c r="AA216" s="184"/>
      <c r="AB216" s="184"/>
      <c r="AC216" s="193">
        <f t="shared" si="428"/>
        <v>0</v>
      </c>
      <c r="AD216" s="184"/>
      <c r="AE216" s="184"/>
      <c r="AF216" s="184"/>
      <c r="AG216" s="184"/>
      <c r="AH216" s="184"/>
      <c r="AI216" s="184"/>
      <c r="AJ216" s="184"/>
      <c r="AK216" s="184"/>
      <c r="AL216" s="184"/>
      <c r="AM216" s="184"/>
      <c r="AN216" s="184"/>
      <c r="AO216" s="184"/>
      <c r="AP216" s="193">
        <f t="shared" si="430"/>
        <v>0</v>
      </c>
      <c r="AQ216" s="184"/>
      <c r="AR216" s="184"/>
      <c r="AS216" s="184"/>
      <c r="AT216" s="184"/>
      <c r="AU216" s="184"/>
      <c r="AV216" s="184"/>
      <c r="AW216" s="184"/>
      <c r="AX216" s="184"/>
      <c r="AY216" s="184"/>
      <c r="AZ216" s="184"/>
      <c r="BA216" s="184"/>
      <c r="BB216" s="184"/>
      <c r="BC216" s="193">
        <f t="shared" si="432"/>
        <v>0</v>
      </c>
      <c r="BD216" s="184"/>
      <c r="BE216" s="184"/>
      <c r="BF216" s="184"/>
      <c r="BG216" s="184"/>
      <c r="BH216" s="184"/>
      <c r="BI216" s="184"/>
      <c r="BJ216" s="184"/>
      <c r="BK216" s="184"/>
      <c r="BL216" s="184"/>
      <c r="BM216" s="184"/>
      <c r="BN216" s="184"/>
      <c r="BO216" s="184"/>
      <c r="BP216" s="193">
        <f t="shared" si="434"/>
        <v>0</v>
      </c>
    </row>
    <row r="217" spans="2:68" ht="15" hidden="1" customHeight="1" outlineLevel="1" x14ac:dyDescent="0.25">
      <c r="B217" s="223" t="str">
        <f t="shared" si="438"/>
        <v xml:space="preserve"> (-)</v>
      </c>
      <c r="D217" s="184">
        <f t="shared" si="436"/>
        <v>0</v>
      </c>
      <c r="E217" s="184">
        <f t="shared" si="436"/>
        <v>0</v>
      </c>
      <c r="F217" s="184">
        <f t="shared" si="436"/>
        <v>0</v>
      </c>
      <c r="G217" s="184">
        <f t="shared" si="436"/>
        <v>0</v>
      </c>
      <c r="H217" s="184">
        <f t="shared" ref="H217:O217" si="441">+H174*(1+$C174)</f>
        <v>0</v>
      </c>
      <c r="I217" s="184">
        <f t="shared" si="441"/>
        <v>0</v>
      </c>
      <c r="J217" s="184">
        <f t="shared" si="441"/>
        <v>0</v>
      </c>
      <c r="K217" s="184">
        <f t="shared" si="441"/>
        <v>0</v>
      </c>
      <c r="L217" s="184">
        <f t="shared" si="441"/>
        <v>0</v>
      </c>
      <c r="M217" s="184">
        <f t="shared" si="441"/>
        <v>0</v>
      </c>
      <c r="N217" s="184">
        <f t="shared" si="441"/>
        <v>0</v>
      </c>
      <c r="O217" s="184">
        <f t="shared" si="441"/>
        <v>0</v>
      </c>
      <c r="P217" s="193">
        <f t="shared" si="426"/>
        <v>0</v>
      </c>
      <c r="Q217" s="184"/>
      <c r="R217" s="184"/>
      <c r="S217" s="184"/>
      <c r="T217" s="184"/>
      <c r="U217" s="184"/>
      <c r="V217" s="184"/>
      <c r="W217" s="184"/>
      <c r="X217" s="184"/>
      <c r="Y217" s="184"/>
      <c r="Z217" s="184"/>
      <c r="AA217" s="184"/>
      <c r="AB217" s="184"/>
      <c r="AC217" s="193">
        <f t="shared" si="428"/>
        <v>0</v>
      </c>
      <c r="AD217" s="184"/>
      <c r="AE217" s="184"/>
      <c r="AF217" s="184"/>
      <c r="AG217" s="184"/>
      <c r="AH217" s="184"/>
      <c r="AI217" s="184"/>
      <c r="AJ217" s="184"/>
      <c r="AK217" s="184"/>
      <c r="AL217" s="184"/>
      <c r="AM217" s="184"/>
      <c r="AN217" s="184"/>
      <c r="AO217" s="184"/>
      <c r="AP217" s="193">
        <f t="shared" si="430"/>
        <v>0</v>
      </c>
      <c r="AQ217" s="184"/>
      <c r="AR217" s="184"/>
      <c r="AS217" s="184"/>
      <c r="AT217" s="184"/>
      <c r="AU217" s="184"/>
      <c r="AV217" s="184"/>
      <c r="AW217" s="184"/>
      <c r="AX217" s="184"/>
      <c r="AY217" s="184"/>
      <c r="AZ217" s="184"/>
      <c r="BA217" s="184"/>
      <c r="BB217" s="184"/>
      <c r="BC217" s="193">
        <f t="shared" si="432"/>
        <v>0</v>
      </c>
      <c r="BD217" s="184"/>
      <c r="BE217" s="184"/>
      <c r="BF217" s="184"/>
      <c r="BG217" s="184"/>
      <c r="BH217" s="184"/>
      <c r="BI217" s="184"/>
      <c r="BJ217" s="184"/>
      <c r="BK217" s="184"/>
      <c r="BL217" s="184"/>
      <c r="BM217" s="184"/>
      <c r="BN217" s="184"/>
      <c r="BO217" s="184"/>
      <c r="BP217" s="193">
        <f t="shared" si="434"/>
        <v>0</v>
      </c>
    </row>
    <row r="218" spans="2:68" ht="15" hidden="1" customHeight="1" outlineLevel="1" x14ac:dyDescent="0.25">
      <c r="B218" s="223" t="str">
        <f t="shared" si="438"/>
        <v xml:space="preserve"> (-)</v>
      </c>
      <c r="D218" s="184">
        <f t="shared" si="436"/>
        <v>0</v>
      </c>
      <c r="E218" s="184">
        <f t="shared" si="436"/>
        <v>0</v>
      </c>
      <c r="F218" s="184">
        <f t="shared" si="436"/>
        <v>0</v>
      </c>
      <c r="G218" s="184">
        <f t="shared" si="436"/>
        <v>0</v>
      </c>
      <c r="H218" s="184">
        <f t="shared" ref="H218:O218" si="442">+H175*(1+$C175)</f>
        <v>0</v>
      </c>
      <c r="I218" s="184">
        <f t="shared" si="442"/>
        <v>0</v>
      </c>
      <c r="J218" s="184">
        <f t="shared" si="442"/>
        <v>0</v>
      </c>
      <c r="K218" s="184">
        <f t="shared" si="442"/>
        <v>0</v>
      </c>
      <c r="L218" s="184">
        <f t="shared" si="442"/>
        <v>0</v>
      </c>
      <c r="M218" s="184">
        <f t="shared" si="442"/>
        <v>0</v>
      </c>
      <c r="N218" s="184">
        <f t="shared" si="442"/>
        <v>0</v>
      </c>
      <c r="O218" s="184">
        <f t="shared" si="442"/>
        <v>0</v>
      </c>
      <c r="P218" s="193">
        <f t="shared" si="426"/>
        <v>0</v>
      </c>
      <c r="Q218" s="184"/>
      <c r="R218" s="184"/>
      <c r="S218" s="184"/>
      <c r="T218" s="184"/>
      <c r="U218" s="184"/>
      <c r="V218" s="184"/>
      <c r="W218" s="184"/>
      <c r="X218" s="184"/>
      <c r="Y218" s="184"/>
      <c r="Z218" s="184"/>
      <c r="AA218" s="184"/>
      <c r="AB218" s="184"/>
      <c r="AC218" s="193">
        <f t="shared" si="428"/>
        <v>0</v>
      </c>
      <c r="AD218" s="184"/>
      <c r="AE218" s="184"/>
      <c r="AF218" s="184"/>
      <c r="AG218" s="184"/>
      <c r="AH218" s="184"/>
      <c r="AI218" s="184"/>
      <c r="AJ218" s="184"/>
      <c r="AK218" s="184"/>
      <c r="AL218" s="184"/>
      <c r="AM218" s="184"/>
      <c r="AN218" s="184"/>
      <c r="AO218" s="184"/>
      <c r="AP218" s="193">
        <f t="shared" si="430"/>
        <v>0</v>
      </c>
      <c r="AQ218" s="184"/>
      <c r="AR218" s="184"/>
      <c r="AS218" s="184"/>
      <c r="AT218" s="184"/>
      <c r="AU218" s="184"/>
      <c r="AV218" s="184"/>
      <c r="AW218" s="184"/>
      <c r="AX218" s="184"/>
      <c r="AY218" s="184"/>
      <c r="AZ218" s="184"/>
      <c r="BA218" s="184"/>
      <c r="BB218" s="184"/>
      <c r="BC218" s="193">
        <f t="shared" si="432"/>
        <v>0</v>
      </c>
      <c r="BD218" s="184"/>
      <c r="BE218" s="184"/>
      <c r="BF218" s="184"/>
      <c r="BG218" s="184"/>
      <c r="BH218" s="184"/>
      <c r="BI218" s="184"/>
      <c r="BJ218" s="184"/>
      <c r="BK218" s="184"/>
      <c r="BL218" s="184"/>
      <c r="BM218" s="184"/>
      <c r="BN218" s="184"/>
      <c r="BO218" s="184"/>
      <c r="BP218" s="193">
        <f t="shared" si="434"/>
        <v>0</v>
      </c>
    </row>
    <row r="219" spans="2:68" ht="15" hidden="1" customHeight="1" outlineLevel="1" x14ac:dyDescent="0.25">
      <c r="B219" s="223" t="str">
        <f t="shared" si="438"/>
        <v xml:space="preserve"> (-)</v>
      </c>
      <c r="D219" s="184">
        <f t="shared" si="436"/>
        <v>0</v>
      </c>
      <c r="E219" s="184">
        <f t="shared" si="436"/>
        <v>0</v>
      </c>
      <c r="F219" s="184">
        <f t="shared" si="436"/>
        <v>0</v>
      </c>
      <c r="G219" s="184">
        <f t="shared" si="436"/>
        <v>0</v>
      </c>
      <c r="H219" s="184">
        <f t="shared" ref="H219:O219" si="443">+H176*(1+$C176)</f>
        <v>0</v>
      </c>
      <c r="I219" s="184">
        <f t="shared" si="443"/>
        <v>0</v>
      </c>
      <c r="J219" s="184">
        <f t="shared" si="443"/>
        <v>0</v>
      </c>
      <c r="K219" s="184">
        <f t="shared" si="443"/>
        <v>0</v>
      </c>
      <c r="L219" s="184">
        <f t="shared" si="443"/>
        <v>0</v>
      </c>
      <c r="M219" s="184">
        <f t="shared" si="443"/>
        <v>0</v>
      </c>
      <c r="N219" s="184">
        <f t="shared" si="443"/>
        <v>0</v>
      </c>
      <c r="O219" s="184">
        <f t="shared" si="443"/>
        <v>0</v>
      </c>
      <c r="P219" s="193">
        <f t="shared" si="426"/>
        <v>0</v>
      </c>
      <c r="Q219" s="184"/>
      <c r="R219" s="184"/>
      <c r="S219" s="184"/>
      <c r="T219" s="184"/>
      <c r="U219" s="184"/>
      <c r="V219" s="184"/>
      <c r="W219" s="184"/>
      <c r="X219" s="184"/>
      <c r="Y219" s="184"/>
      <c r="Z219" s="184"/>
      <c r="AA219" s="184"/>
      <c r="AB219" s="184"/>
      <c r="AC219" s="193">
        <f t="shared" si="428"/>
        <v>0</v>
      </c>
      <c r="AD219" s="184"/>
      <c r="AE219" s="184"/>
      <c r="AF219" s="184"/>
      <c r="AG219" s="184"/>
      <c r="AH219" s="184"/>
      <c r="AI219" s="184"/>
      <c r="AJ219" s="184"/>
      <c r="AK219" s="184"/>
      <c r="AL219" s="184"/>
      <c r="AM219" s="184"/>
      <c r="AN219" s="184"/>
      <c r="AO219" s="184"/>
      <c r="AP219" s="193">
        <f t="shared" si="430"/>
        <v>0</v>
      </c>
      <c r="AQ219" s="184"/>
      <c r="AR219" s="184"/>
      <c r="AS219" s="184"/>
      <c r="AT219" s="184"/>
      <c r="AU219" s="184"/>
      <c r="AV219" s="184"/>
      <c r="AW219" s="184"/>
      <c r="AX219" s="184"/>
      <c r="AY219" s="184"/>
      <c r="AZ219" s="184"/>
      <c r="BA219" s="184"/>
      <c r="BB219" s="184"/>
      <c r="BC219" s="193">
        <f t="shared" si="432"/>
        <v>0</v>
      </c>
      <c r="BD219" s="184"/>
      <c r="BE219" s="184"/>
      <c r="BF219" s="184"/>
      <c r="BG219" s="184"/>
      <c r="BH219" s="184"/>
      <c r="BI219" s="184"/>
      <c r="BJ219" s="184"/>
      <c r="BK219" s="184"/>
      <c r="BL219" s="184"/>
      <c r="BM219" s="184"/>
      <c r="BN219" s="184"/>
      <c r="BO219" s="184"/>
      <c r="BP219" s="193">
        <f t="shared" si="434"/>
        <v>0</v>
      </c>
    </row>
    <row r="220" spans="2:68" ht="15" hidden="1" customHeight="1" outlineLevel="1" x14ac:dyDescent="0.25">
      <c r="B220" s="223" t="str">
        <f t="shared" si="438"/>
        <v xml:space="preserve"> (-)</v>
      </c>
      <c r="D220" s="184">
        <f t="shared" si="436"/>
        <v>0</v>
      </c>
      <c r="E220" s="184">
        <f t="shared" si="436"/>
        <v>0</v>
      </c>
      <c r="F220" s="184">
        <f t="shared" si="436"/>
        <v>0</v>
      </c>
      <c r="G220" s="184">
        <f t="shared" si="436"/>
        <v>0</v>
      </c>
      <c r="H220" s="184">
        <f t="shared" ref="H220:O220" si="444">+H177*(1+$C177)</f>
        <v>0</v>
      </c>
      <c r="I220" s="184">
        <f t="shared" si="444"/>
        <v>0</v>
      </c>
      <c r="J220" s="184">
        <f t="shared" si="444"/>
        <v>0</v>
      </c>
      <c r="K220" s="184">
        <f t="shared" si="444"/>
        <v>0</v>
      </c>
      <c r="L220" s="184">
        <f t="shared" si="444"/>
        <v>0</v>
      </c>
      <c r="M220" s="184">
        <f t="shared" si="444"/>
        <v>0</v>
      </c>
      <c r="N220" s="184">
        <f t="shared" si="444"/>
        <v>0</v>
      </c>
      <c r="O220" s="184">
        <f t="shared" si="444"/>
        <v>0</v>
      </c>
      <c r="P220" s="193">
        <f t="shared" si="426"/>
        <v>0</v>
      </c>
      <c r="Q220" s="184"/>
      <c r="R220" s="184"/>
      <c r="S220" s="184"/>
      <c r="T220" s="184"/>
      <c r="U220" s="184"/>
      <c r="V220" s="184"/>
      <c r="W220" s="184"/>
      <c r="X220" s="184"/>
      <c r="Y220" s="184"/>
      <c r="Z220" s="184"/>
      <c r="AA220" s="184"/>
      <c r="AB220" s="184"/>
      <c r="AC220" s="193">
        <f t="shared" si="428"/>
        <v>0</v>
      </c>
      <c r="AD220" s="184"/>
      <c r="AE220" s="184"/>
      <c r="AF220" s="184"/>
      <c r="AG220" s="184"/>
      <c r="AH220" s="184"/>
      <c r="AI220" s="184"/>
      <c r="AJ220" s="184"/>
      <c r="AK220" s="184"/>
      <c r="AL220" s="184"/>
      <c r="AM220" s="184"/>
      <c r="AN220" s="184"/>
      <c r="AO220" s="184"/>
      <c r="AP220" s="193">
        <f t="shared" si="430"/>
        <v>0</v>
      </c>
      <c r="AQ220" s="184"/>
      <c r="AR220" s="184"/>
      <c r="AS220" s="184"/>
      <c r="AT220" s="184"/>
      <c r="AU220" s="184"/>
      <c r="AV220" s="184"/>
      <c r="AW220" s="184"/>
      <c r="AX220" s="184"/>
      <c r="AY220" s="184"/>
      <c r="AZ220" s="184"/>
      <c r="BA220" s="184"/>
      <c r="BB220" s="184"/>
      <c r="BC220" s="193">
        <f t="shared" si="432"/>
        <v>0</v>
      </c>
      <c r="BD220" s="184"/>
      <c r="BE220" s="184"/>
      <c r="BF220" s="184"/>
      <c r="BG220" s="184"/>
      <c r="BH220" s="184"/>
      <c r="BI220" s="184"/>
      <c r="BJ220" s="184"/>
      <c r="BK220" s="184"/>
      <c r="BL220" s="184"/>
      <c r="BM220" s="184"/>
      <c r="BN220" s="184"/>
      <c r="BO220" s="184"/>
      <c r="BP220" s="193">
        <f t="shared" si="434"/>
        <v>0</v>
      </c>
    </row>
    <row r="221" spans="2:68" ht="15" hidden="1" customHeight="1" outlineLevel="1" x14ac:dyDescent="0.25">
      <c r="B221" s="223" t="str">
        <f t="shared" si="438"/>
        <v xml:space="preserve"> (-)</v>
      </c>
      <c r="D221" s="184">
        <f t="shared" si="436"/>
        <v>0</v>
      </c>
      <c r="E221" s="184">
        <f t="shared" si="436"/>
        <v>0</v>
      </c>
      <c r="F221" s="184">
        <f t="shared" si="436"/>
        <v>0</v>
      </c>
      <c r="G221" s="184">
        <f t="shared" si="436"/>
        <v>0</v>
      </c>
      <c r="H221" s="184">
        <f t="shared" ref="H221:O221" si="445">+H178*(1+$C178)</f>
        <v>0</v>
      </c>
      <c r="I221" s="184">
        <f t="shared" si="445"/>
        <v>0</v>
      </c>
      <c r="J221" s="184">
        <f t="shared" si="445"/>
        <v>0</v>
      </c>
      <c r="K221" s="184">
        <f t="shared" si="445"/>
        <v>0</v>
      </c>
      <c r="L221" s="184">
        <f t="shared" si="445"/>
        <v>0</v>
      </c>
      <c r="M221" s="184">
        <f t="shared" si="445"/>
        <v>0</v>
      </c>
      <c r="N221" s="184">
        <f t="shared" si="445"/>
        <v>0</v>
      </c>
      <c r="O221" s="184">
        <f t="shared" si="445"/>
        <v>0</v>
      </c>
      <c r="P221" s="193">
        <f t="shared" si="426"/>
        <v>0</v>
      </c>
      <c r="Q221" s="184"/>
      <c r="R221" s="184"/>
      <c r="S221" s="184"/>
      <c r="T221" s="184"/>
      <c r="U221" s="184"/>
      <c r="V221" s="184"/>
      <c r="W221" s="184"/>
      <c r="X221" s="184"/>
      <c r="Y221" s="184"/>
      <c r="Z221" s="184"/>
      <c r="AA221" s="184"/>
      <c r="AB221" s="184"/>
      <c r="AC221" s="193">
        <f t="shared" si="428"/>
        <v>0</v>
      </c>
      <c r="AD221" s="184"/>
      <c r="AE221" s="184"/>
      <c r="AF221" s="184"/>
      <c r="AG221" s="184"/>
      <c r="AH221" s="184"/>
      <c r="AI221" s="184"/>
      <c r="AJ221" s="184"/>
      <c r="AK221" s="184"/>
      <c r="AL221" s="184"/>
      <c r="AM221" s="184"/>
      <c r="AN221" s="184"/>
      <c r="AO221" s="184"/>
      <c r="AP221" s="193">
        <f t="shared" si="430"/>
        <v>0</v>
      </c>
      <c r="AQ221" s="184"/>
      <c r="AR221" s="184"/>
      <c r="AS221" s="184"/>
      <c r="AT221" s="184"/>
      <c r="AU221" s="184"/>
      <c r="AV221" s="184"/>
      <c r="AW221" s="184"/>
      <c r="AX221" s="184"/>
      <c r="AY221" s="184"/>
      <c r="AZ221" s="184"/>
      <c r="BA221" s="184"/>
      <c r="BB221" s="184"/>
      <c r="BC221" s="193">
        <f t="shared" si="432"/>
        <v>0</v>
      </c>
      <c r="BD221" s="184"/>
      <c r="BE221" s="184"/>
      <c r="BF221" s="184"/>
      <c r="BG221" s="184"/>
      <c r="BH221" s="184"/>
      <c r="BI221" s="184"/>
      <c r="BJ221" s="184"/>
      <c r="BK221" s="184"/>
      <c r="BL221" s="184"/>
      <c r="BM221" s="184"/>
      <c r="BN221" s="184"/>
      <c r="BO221" s="184"/>
      <c r="BP221" s="193">
        <f t="shared" si="434"/>
        <v>0</v>
      </c>
    </row>
    <row r="222" spans="2:68" ht="15" hidden="1" customHeight="1" outlineLevel="1" x14ac:dyDescent="0.25">
      <c r="B222" s="223" t="str">
        <f t="shared" si="438"/>
        <v xml:space="preserve"> (-)</v>
      </c>
      <c r="D222" s="184">
        <f t="shared" si="436"/>
        <v>0</v>
      </c>
      <c r="E222" s="184">
        <f t="shared" si="436"/>
        <v>0</v>
      </c>
      <c r="F222" s="184">
        <f t="shared" si="436"/>
        <v>0</v>
      </c>
      <c r="G222" s="184">
        <f t="shared" si="436"/>
        <v>0</v>
      </c>
      <c r="H222" s="184">
        <f t="shared" ref="H222:O222" si="446">+H179*(1+$C179)</f>
        <v>0</v>
      </c>
      <c r="I222" s="184">
        <f t="shared" si="446"/>
        <v>0</v>
      </c>
      <c r="J222" s="184">
        <f t="shared" si="446"/>
        <v>0</v>
      </c>
      <c r="K222" s="184">
        <f t="shared" si="446"/>
        <v>0</v>
      </c>
      <c r="L222" s="184">
        <f t="shared" si="446"/>
        <v>0</v>
      </c>
      <c r="M222" s="184">
        <f t="shared" si="446"/>
        <v>0</v>
      </c>
      <c r="N222" s="184">
        <f t="shared" si="446"/>
        <v>0</v>
      </c>
      <c r="O222" s="184">
        <f t="shared" si="446"/>
        <v>0</v>
      </c>
      <c r="P222" s="193">
        <f t="shared" si="426"/>
        <v>0</v>
      </c>
      <c r="Q222" s="184"/>
      <c r="R222" s="184"/>
      <c r="S222" s="184"/>
      <c r="T222" s="184"/>
      <c r="U222" s="184"/>
      <c r="V222" s="184"/>
      <c r="W222" s="184"/>
      <c r="X222" s="184"/>
      <c r="Y222" s="184"/>
      <c r="Z222" s="184"/>
      <c r="AA222" s="184"/>
      <c r="AB222" s="184"/>
      <c r="AC222" s="193">
        <f t="shared" si="428"/>
        <v>0</v>
      </c>
      <c r="AD222" s="184"/>
      <c r="AE222" s="184"/>
      <c r="AF222" s="184"/>
      <c r="AG222" s="184"/>
      <c r="AH222" s="184"/>
      <c r="AI222" s="184"/>
      <c r="AJ222" s="184"/>
      <c r="AK222" s="184"/>
      <c r="AL222" s="184"/>
      <c r="AM222" s="184"/>
      <c r="AN222" s="184"/>
      <c r="AO222" s="184"/>
      <c r="AP222" s="193">
        <f t="shared" si="430"/>
        <v>0</v>
      </c>
      <c r="AQ222" s="184"/>
      <c r="AR222" s="184"/>
      <c r="AS222" s="184"/>
      <c r="AT222" s="184"/>
      <c r="AU222" s="184"/>
      <c r="AV222" s="184"/>
      <c r="AW222" s="184"/>
      <c r="AX222" s="184"/>
      <c r="AY222" s="184"/>
      <c r="AZ222" s="184"/>
      <c r="BA222" s="184"/>
      <c r="BB222" s="184"/>
      <c r="BC222" s="193">
        <f t="shared" si="432"/>
        <v>0</v>
      </c>
      <c r="BD222" s="184"/>
      <c r="BE222" s="184"/>
      <c r="BF222" s="184"/>
      <c r="BG222" s="184"/>
      <c r="BH222" s="184"/>
      <c r="BI222" s="184"/>
      <c r="BJ222" s="184"/>
      <c r="BK222" s="184"/>
      <c r="BL222" s="184"/>
      <c r="BM222" s="184"/>
      <c r="BN222" s="184"/>
      <c r="BO222" s="184"/>
      <c r="BP222" s="193">
        <f t="shared" si="434"/>
        <v>0</v>
      </c>
    </row>
    <row r="223" spans="2:68" ht="15" hidden="1" customHeight="1" outlineLevel="1" x14ac:dyDescent="0.25">
      <c r="B223" s="223" t="str">
        <f t="shared" si="438"/>
        <v xml:space="preserve"> (-)</v>
      </c>
      <c r="D223" s="184">
        <f t="shared" si="436"/>
        <v>0</v>
      </c>
      <c r="E223" s="184">
        <f t="shared" si="436"/>
        <v>0</v>
      </c>
      <c r="F223" s="184">
        <f t="shared" si="436"/>
        <v>0</v>
      </c>
      <c r="G223" s="184">
        <f t="shared" si="436"/>
        <v>0</v>
      </c>
      <c r="H223" s="184">
        <f t="shared" ref="H223:O223" si="447">+H180*(1+$C180)</f>
        <v>0</v>
      </c>
      <c r="I223" s="184">
        <f t="shared" si="447"/>
        <v>0</v>
      </c>
      <c r="J223" s="184">
        <f t="shared" si="447"/>
        <v>0</v>
      </c>
      <c r="K223" s="184">
        <f t="shared" si="447"/>
        <v>0</v>
      </c>
      <c r="L223" s="184">
        <f t="shared" si="447"/>
        <v>0</v>
      </c>
      <c r="M223" s="184">
        <f t="shared" si="447"/>
        <v>0</v>
      </c>
      <c r="N223" s="184">
        <f t="shared" si="447"/>
        <v>0</v>
      </c>
      <c r="O223" s="184">
        <f t="shared" si="447"/>
        <v>0</v>
      </c>
      <c r="P223" s="193">
        <f t="shared" si="426"/>
        <v>0</v>
      </c>
      <c r="Q223" s="184"/>
      <c r="R223" s="184"/>
      <c r="S223" s="184"/>
      <c r="T223" s="184"/>
      <c r="U223" s="184"/>
      <c r="V223" s="184"/>
      <c r="W223" s="184"/>
      <c r="X223" s="184"/>
      <c r="Y223" s="184"/>
      <c r="Z223" s="184"/>
      <c r="AA223" s="184"/>
      <c r="AB223" s="184"/>
      <c r="AC223" s="193">
        <f t="shared" si="428"/>
        <v>0</v>
      </c>
      <c r="AD223" s="184"/>
      <c r="AE223" s="184"/>
      <c r="AF223" s="184"/>
      <c r="AG223" s="184"/>
      <c r="AH223" s="184"/>
      <c r="AI223" s="184"/>
      <c r="AJ223" s="184"/>
      <c r="AK223" s="184"/>
      <c r="AL223" s="184"/>
      <c r="AM223" s="184"/>
      <c r="AN223" s="184"/>
      <c r="AO223" s="184"/>
      <c r="AP223" s="193">
        <f t="shared" si="430"/>
        <v>0</v>
      </c>
      <c r="AQ223" s="184"/>
      <c r="AR223" s="184"/>
      <c r="AS223" s="184"/>
      <c r="AT223" s="184"/>
      <c r="AU223" s="184"/>
      <c r="AV223" s="184"/>
      <c r="AW223" s="184"/>
      <c r="AX223" s="184"/>
      <c r="AY223" s="184"/>
      <c r="AZ223" s="184"/>
      <c r="BA223" s="184"/>
      <c r="BB223" s="184"/>
      <c r="BC223" s="193">
        <f t="shared" si="432"/>
        <v>0</v>
      </c>
      <c r="BD223" s="184"/>
      <c r="BE223" s="184"/>
      <c r="BF223" s="184"/>
      <c r="BG223" s="184"/>
      <c r="BH223" s="184"/>
      <c r="BI223" s="184"/>
      <c r="BJ223" s="184"/>
      <c r="BK223" s="184"/>
      <c r="BL223" s="184"/>
      <c r="BM223" s="184"/>
      <c r="BN223" s="184"/>
      <c r="BO223" s="184"/>
      <c r="BP223" s="193">
        <f t="shared" si="434"/>
        <v>0</v>
      </c>
    </row>
    <row r="224" spans="2:68" ht="15" hidden="1" customHeight="1" outlineLevel="1" x14ac:dyDescent="0.25">
      <c r="B224" s="223" t="str">
        <f t="shared" si="438"/>
        <v xml:space="preserve"> (-)</v>
      </c>
      <c r="D224" s="184">
        <f t="shared" si="436"/>
        <v>0</v>
      </c>
      <c r="E224" s="184">
        <f t="shared" si="436"/>
        <v>0</v>
      </c>
      <c r="F224" s="184">
        <f t="shared" si="436"/>
        <v>0</v>
      </c>
      <c r="G224" s="184">
        <f t="shared" si="436"/>
        <v>0</v>
      </c>
      <c r="H224" s="184">
        <f t="shared" ref="H224:O224" si="448">+H181*(1+$C181)</f>
        <v>0</v>
      </c>
      <c r="I224" s="184">
        <f t="shared" si="448"/>
        <v>0</v>
      </c>
      <c r="J224" s="184">
        <f t="shared" si="448"/>
        <v>0</v>
      </c>
      <c r="K224" s="184">
        <f t="shared" si="448"/>
        <v>0</v>
      </c>
      <c r="L224" s="184">
        <f t="shared" si="448"/>
        <v>0</v>
      </c>
      <c r="M224" s="184">
        <f t="shared" si="448"/>
        <v>0</v>
      </c>
      <c r="N224" s="184">
        <f t="shared" si="448"/>
        <v>0</v>
      </c>
      <c r="O224" s="184">
        <f t="shared" si="448"/>
        <v>0</v>
      </c>
      <c r="P224" s="193">
        <f t="shared" si="426"/>
        <v>0</v>
      </c>
      <c r="Q224" s="184"/>
      <c r="R224" s="184"/>
      <c r="S224" s="184"/>
      <c r="T224" s="184"/>
      <c r="U224" s="184"/>
      <c r="V224" s="184"/>
      <c r="W224" s="184"/>
      <c r="X224" s="184"/>
      <c r="Y224" s="184"/>
      <c r="Z224" s="184"/>
      <c r="AA224" s="184"/>
      <c r="AB224" s="184"/>
      <c r="AC224" s="193">
        <f t="shared" si="428"/>
        <v>0</v>
      </c>
      <c r="AD224" s="184"/>
      <c r="AE224" s="184"/>
      <c r="AF224" s="184"/>
      <c r="AG224" s="184"/>
      <c r="AH224" s="184"/>
      <c r="AI224" s="184"/>
      <c r="AJ224" s="184"/>
      <c r="AK224" s="184"/>
      <c r="AL224" s="184"/>
      <c r="AM224" s="184"/>
      <c r="AN224" s="184"/>
      <c r="AO224" s="184"/>
      <c r="AP224" s="193">
        <f t="shared" si="430"/>
        <v>0</v>
      </c>
      <c r="AQ224" s="184"/>
      <c r="AR224" s="184"/>
      <c r="AS224" s="184"/>
      <c r="AT224" s="184"/>
      <c r="AU224" s="184"/>
      <c r="AV224" s="184"/>
      <c r="AW224" s="184"/>
      <c r="AX224" s="184"/>
      <c r="AY224" s="184"/>
      <c r="AZ224" s="184"/>
      <c r="BA224" s="184"/>
      <c r="BB224" s="184"/>
      <c r="BC224" s="193">
        <f t="shared" si="432"/>
        <v>0</v>
      </c>
      <c r="BD224" s="184"/>
      <c r="BE224" s="184"/>
      <c r="BF224" s="184"/>
      <c r="BG224" s="184"/>
      <c r="BH224" s="184"/>
      <c r="BI224" s="184"/>
      <c r="BJ224" s="184"/>
      <c r="BK224" s="184"/>
      <c r="BL224" s="184"/>
      <c r="BM224" s="184"/>
      <c r="BN224" s="184"/>
      <c r="BO224" s="184"/>
      <c r="BP224" s="193">
        <f t="shared" si="434"/>
        <v>0</v>
      </c>
    </row>
    <row r="225" spans="2:68" ht="15" hidden="1" customHeight="1" outlineLevel="1" x14ac:dyDescent="0.25">
      <c r="B225" s="223" t="str">
        <f t="shared" si="438"/>
        <v xml:space="preserve"> (-)</v>
      </c>
      <c r="D225" s="184">
        <f t="shared" si="436"/>
        <v>0</v>
      </c>
      <c r="E225" s="184">
        <f t="shared" si="436"/>
        <v>0</v>
      </c>
      <c r="F225" s="184">
        <f t="shared" si="436"/>
        <v>0</v>
      </c>
      <c r="G225" s="184">
        <f t="shared" si="436"/>
        <v>0</v>
      </c>
      <c r="H225" s="184">
        <f t="shared" ref="H225:O225" si="449">+H182*(1+$C182)</f>
        <v>0</v>
      </c>
      <c r="I225" s="184">
        <f t="shared" si="449"/>
        <v>0</v>
      </c>
      <c r="J225" s="184">
        <f t="shared" si="449"/>
        <v>0</v>
      </c>
      <c r="K225" s="184">
        <f t="shared" si="449"/>
        <v>0</v>
      </c>
      <c r="L225" s="184">
        <f t="shared" si="449"/>
        <v>0</v>
      </c>
      <c r="M225" s="184">
        <f t="shared" si="449"/>
        <v>0</v>
      </c>
      <c r="N225" s="184">
        <f t="shared" si="449"/>
        <v>0</v>
      </c>
      <c r="O225" s="184">
        <f t="shared" si="449"/>
        <v>0</v>
      </c>
      <c r="P225" s="193">
        <f t="shared" si="426"/>
        <v>0</v>
      </c>
      <c r="Q225" s="184"/>
      <c r="R225" s="184"/>
      <c r="S225" s="184"/>
      <c r="T225" s="184"/>
      <c r="U225" s="184"/>
      <c r="V225" s="184"/>
      <c r="W225" s="184"/>
      <c r="X225" s="184"/>
      <c r="Y225" s="184"/>
      <c r="Z225" s="184"/>
      <c r="AA225" s="184"/>
      <c r="AB225" s="184"/>
      <c r="AC225" s="193">
        <f t="shared" si="428"/>
        <v>0</v>
      </c>
      <c r="AD225" s="184"/>
      <c r="AE225" s="184"/>
      <c r="AF225" s="184"/>
      <c r="AG225" s="184"/>
      <c r="AH225" s="184"/>
      <c r="AI225" s="184"/>
      <c r="AJ225" s="184"/>
      <c r="AK225" s="184"/>
      <c r="AL225" s="184"/>
      <c r="AM225" s="184"/>
      <c r="AN225" s="184"/>
      <c r="AO225" s="184"/>
      <c r="AP225" s="193">
        <f t="shared" si="430"/>
        <v>0</v>
      </c>
      <c r="AQ225" s="184"/>
      <c r="AR225" s="184"/>
      <c r="AS225" s="184"/>
      <c r="AT225" s="184"/>
      <c r="AU225" s="184"/>
      <c r="AV225" s="184"/>
      <c r="AW225" s="184"/>
      <c r="AX225" s="184"/>
      <c r="AY225" s="184"/>
      <c r="AZ225" s="184"/>
      <c r="BA225" s="184"/>
      <c r="BB225" s="184"/>
      <c r="BC225" s="193">
        <f t="shared" si="432"/>
        <v>0</v>
      </c>
      <c r="BD225" s="184"/>
      <c r="BE225" s="184"/>
      <c r="BF225" s="184"/>
      <c r="BG225" s="184"/>
      <c r="BH225" s="184"/>
      <c r="BI225" s="184"/>
      <c r="BJ225" s="184"/>
      <c r="BK225" s="184"/>
      <c r="BL225" s="184"/>
      <c r="BM225" s="184"/>
      <c r="BN225" s="184"/>
      <c r="BO225" s="184"/>
      <c r="BP225" s="193">
        <f t="shared" si="434"/>
        <v>0</v>
      </c>
    </row>
    <row r="226" spans="2:68" ht="15" hidden="1" customHeight="1" outlineLevel="1" x14ac:dyDescent="0.25">
      <c r="B226" s="223" t="str">
        <f t="shared" si="438"/>
        <v xml:space="preserve"> (-)</v>
      </c>
      <c r="D226" s="184">
        <f t="shared" si="436"/>
        <v>0</v>
      </c>
      <c r="E226" s="184">
        <f t="shared" si="436"/>
        <v>0</v>
      </c>
      <c r="F226" s="184">
        <f t="shared" si="436"/>
        <v>0</v>
      </c>
      <c r="G226" s="184">
        <f t="shared" si="436"/>
        <v>0</v>
      </c>
      <c r="H226" s="184">
        <f t="shared" ref="H226:O226" si="450">+H183*(1+$C183)</f>
        <v>0</v>
      </c>
      <c r="I226" s="184">
        <f t="shared" si="450"/>
        <v>0</v>
      </c>
      <c r="J226" s="184">
        <f t="shared" si="450"/>
        <v>0</v>
      </c>
      <c r="K226" s="184">
        <f t="shared" si="450"/>
        <v>0</v>
      </c>
      <c r="L226" s="184">
        <f t="shared" si="450"/>
        <v>0</v>
      </c>
      <c r="M226" s="184">
        <f t="shared" si="450"/>
        <v>0</v>
      </c>
      <c r="N226" s="184">
        <f t="shared" si="450"/>
        <v>0</v>
      </c>
      <c r="O226" s="184">
        <f t="shared" si="450"/>
        <v>0</v>
      </c>
      <c r="P226" s="193">
        <f t="shared" si="426"/>
        <v>0</v>
      </c>
      <c r="Q226" s="184"/>
      <c r="R226" s="184"/>
      <c r="S226" s="184"/>
      <c r="T226" s="184"/>
      <c r="U226" s="184"/>
      <c r="V226" s="184"/>
      <c r="W226" s="184"/>
      <c r="X226" s="184"/>
      <c r="Y226" s="184"/>
      <c r="Z226" s="184"/>
      <c r="AA226" s="184"/>
      <c r="AB226" s="184"/>
      <c r="AC226" s="193">
        <f t="shared" si="428"/>
        <v>0</v>
      </c>
      <c r="AD226" s="184"/>
      <c r="AE226" s="184"/>
      <c r="AF226" s="184"/>
      <c r="AG226" s="184"/>
      <c r="AH226" s="184"/>
      <c r="AI226" s="184"/>
      <c r="AJ226" s="184"/>
      <c r="AK226" s="184"/>
      <c r="AL226" s="184"/>
      <c r="AM226" s="184"/>
      <c r="AN226" s="184"/>
      <c r="AO226" s="184"/>
      <c r="AP226" s="193">
        <f t="shared" si="430"/>
        <v>0</v>
      </c>
      <c r="AQ226" s="184"/>
      <c r="AR226" s="184"/>
      <c r="AS226" s="184"/>
      <c r="AT226" s="184"/>
      <c r="AU226" s="184"/>
      <c r="AV226" s="184"/>
      <c r="AW226" s="184"/>
      <c r="AX226" s="184"/>
      <c r="AY226" s="184"/>
      <c r="AZ226" s="184"/>
      <c r="BA226" s="184"/>
      <c r="BB226" s="184"/>
      <c r="BC226" s="193">
        <f t="shared" si="432"/>
        <v>0</v>
      </c>
      <c r="BD226" s="184"/>
      <c r="BE226" s="184"/>
      <c r="BF226" s="184"/>
      <c r="BG226" s="184"/>
      <c r="BH226" s="184"/>
      <c r="BI226" s="184"/>
      <c r="BJ226" s="184"/>
      <c r="BK226" s="184"/>
      <c r="BL226" s="184"/>
      <c r="BM226" s="184"/>
      <c r="BN226" s="184"/>
      <c r="BO226" s="184"/>
      <c r="BP226" s="193">
        <f t="shared" si="434"/>
        <v>0</v>
      </c>
    </row>
    <row r="227" spans="2:68" ht="15" hidden="1" customHeight="1" outlineLevel="1" x14ac:dyDescent="0.25">
      <c r="B227" s="223" t="str">
        <f t="shared" si="438"/>
        <v xml:space="preserve"> (-)</v>
      </c>
      <c r="D227" s="184"/>
      <c r="E227" s="184"/>
      <c r="F227" s="184"/>
      <c r="G227" s="184"/>
      <c r="H227" s="184"/>
      <c r="I227" s="184"/>
      <c r="J227" s="184"/>
      <c r="K227" s="184"/>
      <c r="L227" s="184"/>
      <c r="M227" s="184"/>
      <c r="N227" s="184"/>
      <c r="O227" s="184"/>
      <c r="P227" s="193">
        <f t="shared" si="426"/>
        <v>0</v>
      </c>
      <c r="Q227" s="184">
        <f t="shared" ref="Q227:T233" si="451">+Q184*(1+$C184)</f>
        <v>0</v>
      </c>
      <c r="R227" s="184">
        <f t="shared" si="451"/>
        <v>0</v>
      </c>
      <c r="S227" s="184">
        <f t="shared" si="451"/>
        <v>0</v>
      </c>
      <c r="T227" s="184">
        <f t="shared" si="451"/>
        <v>0</v>
      </c>
      <c r="U227" s="184">
        <f t="shared" ref="U227:AB227" si="452">+U184*(1+$C184)</f>
        <v>0</v>
      </c>
      <c r="V227" s="184">
        <f t="shared" si="452"/>
        <v>0</v>
      </c>
      <c r="W227" s="184">
        <f t="shared" si="452"/>
        <v>0</v>
      </c>
      <c r="X227" s="184">
        <f t="shared" si="452"/>
        <v>0</v>
      </c>
      <c r="Y227" s="184">
        <f t="shared" si="452"/>
        <v>0</v>
      </c>
      <c r="Z227" s="184">
        <f t="shared" si="452"/>
        <v>0</v>
      </c>
      <c r="AA227" s="184">
        <f t="shared" si="452"/>
        <v>0</v>
      </c>
      <c r="AB227" s="184">
        <f t="shared" si="452"/>
        <v>0</v>
      </c>
      <c r="AC227" s="193">
        <f t="shared" si="428"/>
        <v>0</v>
      </c>
      <c r="AD227" s="184"/>
      <c r="AE227" s="184"/>
      <c r="AF227" s="184"/>
      <c r="AG227" s="184"/>
      <c r="AH227" s="184"/>
      <c r="AI227" s="184"/>
      <c r="AJ227" s="184"/>
      <c r="AK227" s="184"/>
      <c r="AL227" s="184"/>
      <c r="AM227" s="184"/>
      <c r="AN227" s="184"/>
      <c r="AO227" s="184"/>
      <c r="AP227" s="193">
        <f t="shared" si="430"/>
        <v>0</v>
      </c>
      <c r="AQ227" s="184"/>
      <c r="AR227" s="184"/>
      <c r="AS227" s="184"/>
      <c r="AT227" s="184"/>
      <c r="AU227" s="184"/>
      <c r="AV227" s="184"/>
      <c r="AW227" s="184"/>
      <c r="AX227" s="184"/>
      <c r="AY227" s="184"/>
      <c r="AZ227" s="184"/>
      <c r="BA227" s="184"/>
      <c r="BB227" s="184"/>
      <c r="BC227" s="193">
        <f t="shared" si="432"/>
        <v>0</v>
      </c>
      <c r="BD227" s="184"/>
      <c r="BE227" s="184"/>
      <c r="BF227" s="184"/>
      <c r="BG227" s="184"/>
      <c r="BH227" s="184"/>
      <c r="BI227" s="184"/>
      <c r="BJ227" s="184"/>
      <c r="BK227" s="184"/>
      <c r="BL227" s="184"/>
      <c r="BM227" s="184"/>
      <c r="BN227" s="184"/>
      <c r="BO227" s="184"/>
      <c r="BP227" s="193">
        <f t="shared" si="434"/>
        <v>0</v>
      </c>
    </row>
    <row r="228" spans="2:68" ht="15" hidden="1" customHeight="1" outlineLevel="1" x14ac:dyDescent="0.25">
      <c r="B228" s="223" t="str">
        <f t="shared" si="438"/>
        <v xml:space="preserve"> (-)</v>
      </c>
      <c r="D228" s="184"/>
      <c r="E228" s="184"/>
      <c r="F228" s="184"/>
      <c r="G228" s="184"/>
      <c r="H228" s="184"/>
      <c r="I228" s="184"/>
      <c r="J228" s="184"/>
      <c r="K228" s="184"/>
      <c r="L228" s="184"/>
      <c r="M228" s="184"/>
      <c r="N228" s="184"/>
      <c r="O228" s="184"/>
      <c r="P228" s="193">
        <f t="shared" si="426"/>
        <v>0</v>
      </c>
      <c r="Q228" s="184">
        <f t="shared" si="451"/>
        <v>0</v>
      </c>
      <c r="R228" s="184">
        <f t="shared" si="451"/>
        <v>0</v>
      </c>
      <c r="S228" s="184">
        <f t="shared" si="451"/>
        <v>0</v>
      </c>
      <c r="T228" s="184">
        <f t="shared" si="451"/>
        <v>0</v>
      </c>
      <c r="U228" s="184">
        <f t="shared" ref="U228:AB228" si="453">+U185*(1+$C185)</f>
        <v>0</v>
      </c>
      <c r="V228" s="184">
        <f t="shared" si="453"/>
        <v>0</v>
      </c>
      <c r="W228" s="184">
        <f t="shared" si="453"/>
        <v>0</v>
      </c>
      <c r="X228" s="184">
        <f t="shared" si="453"/>
        <v>0</v>
      </c>
      <c r="Y228" s="184">
        <f t="shared" si="453"/>
        <v>0</v>
      </c>
      <c r="Z228" s="184">
        <f t="shared" si="453"/>
        <v>0</v>
      </c>
      <c r="AA228" s="184">
        <f t="shared" si="453"/>
        <v>0</v>
      </c>
      <c r="AB228" s="184">
        <f t="shared" si="453"/>
        <v>0</v>
      </c>
      <c r="AC228" s="193">
        <f t="shared" si="428"/>
        <v>0</v>
      </c>
      <c r="AD228" s="184"/>
      <c r="AE228" s="184"/>
      <c r="AF228" s="184"/>
      <c r="AG228" s="184"/>
      <c r="AH228" s="184"/>
      <c r="AI228" s="184"/>
      <c r="AJ228" s="184"/>
      <c r="AK228" s="184"/>
      <c r="AL228" s="184"/>
      <c r="AM228" s="184"/>
      <c r="AN228" s="184"/>
      <c r="AO228" s="184"/>
      <c r="AP228" s="193">
        <f t="shared" si="430"/>
        <v>0</v>
      </c>
      <c r="AQ228" s="184"/>
      <c r="AR228" s="184"/>
      <c r="AS228" s="184"/>
      <c r="AT228" s="184"/>
      <c r="AU228" s="184"/>
      <c r="AV228" s="184"/>
      <c r="AW228" s="184"/>
      <c r="AX228" s="184"/>
      <c r="AY228" s="184"/>
      <c r="AZ228" s="184"/>
      <c r="BA228" s="184"/>
      <c r="BB228" s="184"/>
      <c r="BC228" s="193">
        <f t="shared" si="432"/>
        <v>0</v>
      </c>
      <c r="BD228" s="184"/>
      <c r="BE228" s="184"/>
      <c r="BF228" s="184"/>
      <c r="BG228" s="184"/>
      <c r="BH228" s="184"/>
      <c r="BI228" s="184"/>
      <c r="BJ228" s="184"/>
      <c r="BK228" s="184"/>
      <c r="BL228" s="184"/>
      <c r="BM228" s="184"/>
      <c r="BN228" s="184"/>
      <c r="BO228" s="184"/>
      <c r="BP228" s="193">
        <f t="shared" si="434"/>
        <v>0</v>
      </c>
    </row>
    <row r="229" spans="2:68" ht="15" hidden="1" customHeight="1" outlineLevel="1" x14ac:dyDescent="0.25">
      <c r="B229" s="223" t="str">
        <f t="shared" si="438"/>
        <v xml:space="preserve"> (-)</v>
      </c>
      <c r="D229" s="184"/>
      <c r="E229" s="184"/>
      <c r="F229" s="184"/>
      <c r="G229" s="184"/>
      <c r="H229" s="184"/>
      <c r="I229" s="184"/>
      <c r="J229" s="184"/>
      <c r="K229" s="184"/>
      <c r="L229" s="184"/>
      <c r="M229" s="184"/>
      <c r="N229" s="184"/>
      <c r="O229" s="184"/>
      <c r="P229" s="193">
        <f t="shared" si="426"/>
        <v>0</v>
      </c>
      <c r="Q229" s="184">
        <f t="shared" si="451"/>
        <v>0</v>
      </c>
      <c r="R229" s="184">
        <f t="shared" si="451"/>
        <v>0</v>
      </c>
      <c r="S229" s="184">
        <f t="shared" si="451"/>
        <v>0</v>
      </c>
      <c r="T229" s="184">
        <f t="shared" si="451"/>
        <v>0</v>
      </c>
      <c r="U229" s="184">
        <f t="shared" ref="U229:AB229" si="454">+U186*(1+$C186)</f>
        <v>0</v>
      </c>
      <c r="V229" s="184">
        <f t="shared" si="454"/>
        <v>0</v>
      </c>
      <c r="W229" s="184">
        <f t="shared" si="454"/>
        <v>0</v>
      </c>
      <c r="X229" s="184">
        <f t="shared" si="454"/>
        <v>0</v>
      </c>
      <c r="Y229" s="184">
        <f t="shared" si="454"/>
        <v>0</v>
      </c>
      <c r="Z229" s="184">
        <f t="shared" si="454"/>
        <v>0</v>
      </c>
      <c r="AA229" s="184">
        <f t="shared" si="454"/>
        <v>0</v>
      </c>
      <c r="AB229" s="184">
        <f t="shared" si="454"/>
        <v>0</v>
      </c>
      <c r="AC229" s="193">
        <f t="shared" si="428"/>
        <v>0</v>
      </c>
      <c r="AD229" s="184"/>
      <c r="AE229" s="184"/>
      <c r="AF229" s="184"/>
      <c r="AG229" s="184"/>
      <c r="AH229" s="184"/>
      <c r="AI229" s="184"/>
      <c r="AJ229" s="184"/>
      <c r="AK229" s="184"/>
      <c r="AL229" s="184"/>
      <c r="AM229" s="184"/>
      <c r="AN229" s="184"/>
      <c r="AO229" s="184"/>
      <c r="AP229" s="193">
        <f t="shared" si="430"/>
        <v>0</v>
      </c>
      <c r="AQ229" s="184"/>
      <c r="AR229" s="184"/>
      <c r="AS229" s="184"/>
      <c r="AT229" s="184"/>
      <c r="AU229" s="184"/>
      <c r="AV229" s="184"/>
      <c r="AW229" s="184"/>
      <c r="AX229" s="184"/>
      <c r="AY229" s="184"/>
      <c r="AZ229" s="184"/>
      <c r="BA229" s="184"/>
      <c r="BB229" s="184"/>
      <c r="BC229" s="193">
        <f t="shared" si="432"/>
        <v>0</v>
      </c>
      <c r="BD229" s="184"/>
      <c r="BE229" s="184"/>
      <c r="BF229" s="184"/>
      <c r="BG229" s="184"/>
      <c r="BH229" s="184"/>
      <c r="BI229" s="184"/>
      <c r="BJ229" s="184"/>
      <c r="BK229" s="184"/>
      <c r="BL229" s="184"/>
      <c r="BM229" s="184"/>
      <c r="BN229" s="184"/>
      <c r="BO229" s="184"/>
      <c r="BP229" s="193">
        <f t="shared" si="434"/>
        <v>0</v>
      </c>
    </row>
    <row r="230" spans="2:68" ht="15" hidden="1" customHeight="1" outlineLevel="1" x14ac:dyDescent="0.25">
      <c r="B230" s="223" t="str">
        <f t="shared" si="438"/>
        <v xml:space="preserve"> (-)</v>
      </c>
      <c r="D230" s="184"/>
      <c r="E230" s="184"/>
      <c r="F230" s="184"/>
      <c r="G230" s="184"/>
      <c r="H230" s="184"/>
      <c r="I230" s="184"/>
      <c r="J230" s="184"/>
      <c r="K230" s="184"/>
      <c r="L230" s="184"/>
      <c r="M230" s="184"/>
      <c r="N230" s="184"/>
      <c r="O230" s="184"/>
      <c r="P230" s="193">
        <f t="shared" si="426"/>
        <v>0</v>
      </c>
      <c r="Q230" s="184">
        <f t="shared" si="451"/>
        <v>0</v>
      </c>
      <c r="R230" s="184">
        <f t="shared" si="451"/>
        <v>0</v>
      </c>
      <c r="S230" s="184">
        <f t="shared" si="451"/>
        <v>0</v>
      </c>
      <c r="T230" s="184">
        <f t="shared" si="451"/>
        <v>0</v>
      </c>
      <c r="U230" s="184">
        <f t="shared" ref="U230:AB230" si="455">+U187*(1+$C187)</f>
        <v>0</v>
      </c>
      <c r="V230" s="184">
        <f t="shared" si="455"/>
        <v>0</v>
      </c>
      <c r="W230" s="184">
        <f t="shared" si="455"/>
        <v>0</v>
      </c>
      <c r="X230" s="184">
        <f t="shared" si="455"/>
        <v>0</v>
      </c>
      <c r="Y230" s="184">
        <f t="shared" si="455"/>
        <v>0</v>
      </c>
      <c r="Z230" s="184">
        <f t="shared" si="455"/>
        <v>0</v>
      </c>
      <c r="AA230" s="184">
        <f t="shared" si="455"/>
        <v>0</v>
      </c>
      <c r="AB230" s="184">
        <f t="shared" si="455"/>
        <v>0</v>
      </c>
      <c r="AC230" s="193">
        <f t="shared" si="428"/>
        <v>0</v>
      </c>
      <c r="AD230" s="184"/>
      <c r="AE230" s="184"/>
      <c r="AF230" s="184"/>
      <c r="AG230" s="184"/>
      <c r="AH230" s="184"/>
      <c r="AI230" s="184"/>
      <c r="AJ230" s="184"/>
      <c r="AK230" s="184"/>
      <c r="AL230" s="184"/>
      <c r="AM230" s="184"/>
      <c r="AN230" s="184"/>
      <c r="AO230" s="184"/>
      <c r="AP230" s="193">
        <f t="shared" si="430"/>
        <v>0</v>
      </c>
      <c r="AQ230" s="184"/>
      <c r="AR230" s="184"/>
      <c r="AS230" s="184"/>
      <c r="AT230" s="184"/>
      <c r="AU230" s="184"/>
      <c r="AV230" s="184"/>
      <c r="AW230" s="184"/>
      <c r="AX230" s="184"/>
      <c r="AY230" s="184"/>
      <c r="AZ230" s="184"/>
      <c r="BA230" s="184"/>
      <c r="BB230" s="184"/>
      <c r="BC230" s="193">
        <f t="shared" si="432"/>
        <v>0</v>
      </c>
      <c r="BD230" s="184"/>
      <c r="BE230" s="184"/>
      <c r="BF230" s="184"/>
      <c r="BG230" s="184"/>
      <c r="BH230" s="184"/>
      <c r="BI230" s="184"/>
      <c r="BJ230" s="184"/>
      <c r="BK230" s="184"/>
      <c r="BL230" s="184"/>
      <c r="BM230" s="184"/>
      <c r="BN230" s="184"/>
      <c r="BO230" s="184"/>
      <c r="BP230" s="193">
        <f t="shared" si="434"/>
        <v>0</v>
      </c>
    </row>
    <row r="231" spans="2:68" ht="15" hidden="1" customHeight="1" outlineLevel="1" x14ac:dyDescent="0.25">
      <c r="B231" s="223" t="str">
        <f t="shared" si="438"/>
        <v xml:space="preserve"> (-)</v>
      </c>
      <c r="D231" s="184"/>
      <c r="E231" s="184"/>
      <c r="F231" s="184"/>
      <c r="G231" s="184"/>
      <c r="H231" s="184"/>
      <c r="I231" s="184"/>
      <c r="J231" s="184"/>
      <c r="K231" s="184"/>
      <c r="L231" s="184"/>
      <c r="M231" s="184"/>
      <c r="N231" s="184"/>
      <c r="O231" s="184"/>
      <c r="P231" s="193">
        <f t="shared" si="426"/>
        <v>0</v>
      </c>
      <c r="Q231" s="184">
        <f t="shared" si="451"/>
        <v>0</v>
      </c>
      <c r="R231" s="184">
        <f t="shared" si="451"/>
        <v>0</v>
      </c>
      <c r="S231" s="184">
        <f t="shared" si="451"/>
        <v>0</v>
      </c>
      <c r="T231" s="184">
        <f t="shared" si="451"/>
        <v>0</v>
      </c>
      <c r="U231" s="184">
        <f t="shared" ref="U231:AB231" si="456">+U188*(1+$C188)</f>
        <v>0</v>
      </c>
      <c r="V231" s="184">
        <f t="shared" si="456"/>
        <v>0</v>
      </c>
      <c r="W231" s="184">
        <f t="shared" si="456"/>
        <v>0</v>
      </c>
      <c r="X231" s="184">
        <f t="shared" si="456"/>
        <v>0</v>
      </c>
      <c r="Y231" s="184">
        <f t="shared" si="456"/>
        <v>0</v>
      </c>
      <c r="Z231" s="184">
        <f t="shared" si="456"/>
        <v>0</v>
      </c>
      <c r="AA231" s="184">
        <f t="shared" si="456"/>
        <v>0</v>
      </c>
      <c r="AB231" s="184">
        <f t="shared" si="456"/>
        <v>0</v>
      </c>
      <c r="AC231" s="193">
        <f t="shared" si="428"/>
        <v>0</v>
      </c>
      <c r="AD231" s="184"/>
      <c r="AE231" s="184"/>
      <c r="AF231" s="184"/>
      <c r="AG231" s="184"/>
      <c r="AH231" s="184"/>
      <c r="AI231" s="184"/>
      <c r="AJ231" s="184"/>
      <c r="AK231" s="184"/>
      <c r="AL231" s="184"/>
      <c r="AM231" s="184"/>
      <c r="AN231" s="184"/>
      <c r="AO231" s="184"/>
      <c r="AP231" s="193">
        <f t="shared" si="430"/>
        <v>0</v>
      </c>
      <c r="AQ231" s="184"/>
      <c r="AR231" s="184"/>
      <c r="AS231" s="184"/>
      <c r="AT231" s="184"/>
      <c r="AU231" s="184"/>
      <c r="AV231" s="184"/>
      <c r="AW231" s="184"/>
      <c r="AX231" s="184"/>
      <c r="AY231" s="184"/>
      <c r="AZ231" s="184"/>
      <c r="BA231" s="184"/>
      <c r="BB231" s="184"/>
      <c r="BC231" s="193">
        <f t="shared" si="432"/>
        <v>0</v>
      </c>
      <c r="BD231" s="184"/>
      <c r="BE231" s="184"/>
      <c r="BF231" s="184"/>
      <c r="BG231" s="184"/>
      <c r="BH231" s="184"/>
      <c r="BI231" s="184"/>
      <c r="BJ231" s="184"/>
      <c r="BK231" s="184"/>
      <c r="BL231" s="184"/>
      <c r="BM231" s="184"/>
      <c r="BN231" s="184"/>
      <c r="BO231" s="184"/>
      <c r="BP231" s="193">
        <f t="shared" si="434"/>
        <v>0</v>
      </c>
    </row>
    <row r="232" spans="2:68" ht="15" hidden="1" customHeight="1" outlineLevel="1" x14ac:dyDescent="0.25">
      <c r="B232" s="223" t="str">
        <f t="shared" si="438"/>
        <v xml:space="preserve"> (-)</v>
      </c>
      <c r="D232" s="184"/>
      <c r="E232" s="184"/>
      <c r="F232" s="184"/>
      <c r="G232" s="184"/>
      <c r="H232" s="184"/>
      <c r="I232" s="184"/>
      <c r="J232" s="184"/>
      <c r="K232" s="184"/>
      <c r="L232" s="184"/>
      <c r="M232" s="184"/>
      <c r="N232" s="184"/>
      <c r="O232" s="184"/>
      <c r="P232" s="193">
        <f t="shared" si="426"/>
        <v>0</v>
      </c>
      <c r="Q232" s="184">
        <f t="shared" si="451"/>
        <v>0</v>
      </c>
      <c r="R232" s="184">
        <f t="shared" si="451"/>
        <v>0</v>
      </c>
      <c r="S232" s="184">
        <f t="shared" si="451"/>
        <v>0</v>
      </c>
      <c r="T232" s="184">
        <f t="shared" si="451"/>
        <v>0</v>
      </c>
      <c r="U232" s="184">
        <f t="shared" ref="U232:AB232" si="457">+U189*(1+$C189)</f>
        <v>0</v>
      </c>
      <c r="V232" s="184">
        <f t="shared" si="457"/>
        <v>0</v>
      </c>
      <c r="W232" s="184">
        <f t="shared" si="457"/>
        <v>0</v>
      </c>
      <c r="X232" s="184">
        <f t="shared" si="457"/>
        <v>0</v>
      </c>
      <c r="Y232" s="184">
        <f t="shared" si="457"/>
        <v>0</v>
      </c>
      <c r="Z232" s="184">
        <f t="shared" si="457"/>
        <v>0</v>
      </c>
      <c r="AA232" s="184">
        <f t="shared" si="457"/>
        <v>0</v>
      </c>
      <c r="AB232" s="184">
        <f t="shared" si="457"/>
        <v>0</v>
      </c>
      <c r="AC232" s="193">
        <f t="shared" si="428"/>
        <v>0</v>
      </c>
      <c r="AD232" s="184"/>
      <c r="AE232" s="184"/>
      <c r="AF232" s="184"/>
      <c r="AG232" s="184"/>
      <c r="AH232" s="184"/>
      <c r="AI232" s="184"/>
      <c r="AJ232" s="184"/>
      <c r="AK232" s="184"/>
      <c r="AL232" s="184"/>
      <c r="AM232" s="184"/>
      <c r="AN232" s="184"/>
      <c r="AO232" s="184"/>
      <c r="AP232" s="193">
        <f t="shared" si="430"/>
        <v>0</v>
      </c>
      <c r="AQ232" s="184"/>
      <c r="AR232" s="184"/>
      <c r="AS232" s="184"/>
      <c r="AT232" s="184"/>
      <c r="AU232" s="184"/>
      <c r="AV232" s="184"/>
      <c r="AW232" s="184"/>
      <c r="AX232" s="184"/>
      <c r="AY232" s="184"/>
      <c r="AZ232" s="184"/>
      <c r="BA232" s="184"/>
      <c r="BB232" s="184"/>
      <c r="BC232" s="193">
        <f t="shared" si="432"/>
        <v>0</v>
      </c>
      <c r="BD232" s="184"/>
      <c r="BE232" s="184"/>
      <c r="BF232" s="184"/>
      <c r="BG232" s="184"/>
      <c r="BH232" s="184"/>
      <c r="BI232" s="184"/>
      <c r="BJ232" s="184"/>
      <c r="BK232" s="184"/>
      <c r="BL232" s="184"/>
      <c r="BM232" s="184"/>
      <c r="BN232" s="184"/>
      <c r="BO232" s="184"/>
      <c r="BP232" s="193">
        <f t="shared" si="434"/>
        <v>0</v>
      </c>
    </row>
    <row r="233" spans="2:68" ht="15" hidden="1" customHeight="1" outlineLevel="1" x14ac:dyDescent="0.25">
      <c r="B233" s="223" t="str">
        <f t="shared" si="438"/>
        <v xml:space="preserve"> (-)</v>
      </c>
      <c r="D233" s="184"/>
      <c r="E233" s="184"/>
      <c r="F233" s="184"/>
      <c r="G233" s="184"/>
      <c r="H233" s="184"/>
      <c r="I233" s="184"/>
      <c r="J233" s="184"/>
      <c r="K233" s="184"/>
      <c r="L233" s="184"/>
      <c r="M233" s="184"/>
      <c r="N233" s="184"/>
      <c r="O233" s="184"/>
      <c r="P233" s="193">
        <f t="shared" si="426"/>
        <v>0</v>
      </c>
      <c r="Q233" s="184">
        <f t="shared" si="451"/>
        <v>0</v>
      </c>
      <c r="R233" s="184">
        <f t="shared" si="451"/>
        <v>0</v>
      </c>
      <c r="S233" s="184">
        <f t="shared" si="451"/>
        <v>0</v>
      </c>
      <c r="T233" s="184">
        <f t="shared" si="451"/>
        <v>0</v>
      </c>
      <c r="U233" s="184">
        <f t="shared" ref="U233:AB233" si="458">+U190*(1+$C190)</f>
        <v>0</v>
      </c>
      <c r="V233" s="184">
        <f t="shared" si="458"/>
        <v>0</v>
      </c>
      <c r="W233" s="184">
        <f t="shared" si="458"/>
        <v>0</v>
      </c>
      <c r="X233" s="184">
        <f t="shared" si="458"/>
        <v>0</v>
      </c>
      <c r="Y233" s="184">
        <f t="shared" si="458"/>
        <v>0</v>
      </c>
      <c r="Z233" s="184">
        <f t="shared" si="458"/>
        <v>0</v>
      </c>
      <c r="AA233" s="184">
        <f t="shared" si="458"/>
        <v>0</v>
      </c>
      <c r="AB233" s="184">
        <f t="shared" si="458"/>
        <v>0</v>
      </c>
      <c r="AC233" s="193">
        <f t="shared" si="428"/>
        <v>0</v>
      </c>
      <c r="AD233" s="184"/>
      <c r="AE233" s="184"/>
      <c r="AF233" s="184"/>
      <c r="AG233" s="184"/>
      <c r="AH233" s="184"/>
      <c r="AI233" s="184"/>
      <c r="AJ233" s="184"/>
      <c r="AK233" s="184"/>
      <c r="AL233" s="184"/>
      <c r="AM233" s="184"/>
      <c r="AN233" s="184"/>
      <c r="AO233" s="184"/>
      <c r="AP233" s="193">
        <f t="shared" si="430"/>
        <v>0</v>
      </c>
      <c r="AQ233" s="184"/>
      <c r="AR233" s="184"/>
      <c r="AS233" s="184"/>
      <c r="AT233" s="184"/>
      <c r="AU233" s="184"/>
      <c r="AV233" s="184"/>
      <c r="AW233" s="184"/>
      <c r="AX233" s="184"/>
      <c r="AY233" s="184"/>
      <c r="AZ233" s="184"/>
      <c r="BA233" s="184"/>
      <c r="BB233" s="184"/>
      <c r="BC233" s="193">
        <f t="shared" si="432"/>
        <v>0</v>
      </c>
      <c r="BD233" s="184"/>
      <c r="BE233" s="184"/>
      <c r="BF233" s="184"/>
      <c r="BG233" s="184"/>
      <c r="BH233" s="184"/>
      <c r="BI233" s="184"/>
      <c r="BJ233" s="184"/>
      <c r="BK233" s="184"/>
      <c r="BL233" s="184"/>
      <c r="BM233" s="184"/>
      <c r="BN233" s="184"/>
      <c r="BO233" s="184"/>
      <c r="BP233" s="193">
        <f t="shared" si="434"/>
        <v>0</v>
      </c>
    </row>
    <row r="234" spans="2:68" ht="15" hidden="1" customHeight="1" outlineLevel="1" x14ac:dyDescent="0.25">
      <c r="B234" s="223" t="str">
        <f t="shared" si="438"/>
        <v xml:space="preserve"> (-)</v>
      </c>
      <c r="D234" s="184"/>
      <c r="E234" s="184"/>
      <c r="F234" s="184"/>
      <c r="G234" s="184"/>
      <c r="H234" s="184"/>
      <c r="I234" s="184"/>
      <c r="J234" s="184"/>
      <c r="K234" s="184"/>
      <c r="L234" s="184"/>
      <c r="M234" s="184"/>
      <c r="N234" s="184"/>
      <c r="O234" s="184"/>
      <c r="P234" s="193">
        <f t="shared" ref="P234:P254" si="459">SUM(D234:O234)</f>
        <v>0</v>
      </c>
      <c r="Q234" s="184"/>
      <c r="R234" s="184"/>
      <c r="S234" s="184"/>
      <c r="T234" s="184"/>
      <c r="U234" s="184"/>
      <c r="V234" s="184"/>
      <c r="W234" s="184"/>
      <c r="X234" s="184"/>
      <c r="Y234" s="184"/>
      <c r="Z234" s="184"/>
      <c r="AA234" s="184"/>
      <c r="AB234" s="184"/>
      <c r="AC234" s="193">
        <f t="shared" ref="AC234:AC254" si="460">SUM(Q234:AB234)</f>
        <v>0</v>
      </c>
      <c r="AD234" s="184">
        <f t="shared" ref="AD234:AG240" si="461">+AD191*(1+$C191)</f>
        <v>0</v>
      </c>
      <c r="AE234" s="184">
        <f t="shared" si="461"/>
        <v>0</v>
      </c>
      <c r="AF234" s="184">
        <f t="shared" si="461"/>
        <v>0</v>
      </c>
      <c r="AG234" s="184">
        <f t="shared" si="461"/>
        <v>0</v>
      </c>
      <c r="AH234" s="184">
        <f t="shared" ref="AH234:AO234" si="462">+AH191*(1+$C191)</f>
        <v>0</v>
      </c>
      <c r="AI234" s="184">
        <f t="shared" si="462"/>
        <v>0</v>
      </c>
      <c r="AJ234" s="184">
        <f t="shared" si="462"/>
        <v>0</v>
      </c>
      <c r="AK234" s="184">
        <f t="shared" si="462"/>
        <v>0</v>
      </c>
      <c r="AL234" s="184">
        <f t="shared" si="462"/>
        <v>0</v>
      </c>
      <c r="AM234" s="184">
        <f t="shared" si="462"/>
        <v>0</v>
      </c>
      <c r="AN234" s="184">
        <f t="shared" si="462"/>
        <v>0</v>
      </c>
      <c r="AO234" s="184">
        <f t="shared" si="462"/>
        <v>0</v>
      </c>
      <c r="AP234" s="193">
        <f t="shared" ref="AP234:AP254" si="463">SUM(AD234:AO234)</f>
        <v>0</v>
      </c>
      <c r="AQ234" s="184"/>
      <c r="AR234" s="184"/>
      <c r="AS234" s="184"/>
      <c r="AT234" s="184"/>
      <c r="AU234" s="184"/>
      <c r="AV234" s="184"/>
      <c r="AW234" s="184"/>
      <c r="AX234" s="184"/>
      <c r="AY234" s="184"/>
      <c r="AZ234" s="184"/>
      <c r="BA234" s="184"/>
      <c r="BB234" s="184"/>
      <c r="BC234" s="193">
        <f t="shared" ref="BC234:BC254" si="464">SUM(AQ234:BB234)</f>
        <v>0</v>
      </c>
      <c r="BD234" s="184"/>
      <c r="BE234" s="184"/>
      <c r="BF234" s="184"/>
      <c r="BG234" s="184"/>
      <c r="BH234" s="184"/>
      <c r="BI234" s="184"/>
      <c r="BJ234" s="184"/>
      <c r="BK234" s="184"/>
      <c r="BL234" s="184"/>
      <c r="BM234" s="184"/>
      <c r="BN234" s="184"/>
      <c r="BO234" s="184"/>
      <c r="BP234" s="193">
        <f t="shared" ref="BP234:BP254" si="465">SUM(BD234:BO234)</f>
        <v>0</v>
      </c>
    </row>
    <row r="235" spans="2:68" ht="15" hidden="1" customHeight="1" outlineLevel="1" x14ac:dyDescent="0.25">
      <c r="B235" s="223" t="str">
        <f t="shared" si="438"/>
        <v xml:space="preserve"> (-)</v>
      </c>
      <c r="D235" s="184"/>
      <c r="E235" s="184"/>
      <c r="F235" s="184"/>
      <c r="G235" s="184"/>
      <c r="H235" s="184"/>
      <c r="I235" s="184"/>
      <c r="J235" s="184"/>
      <c r="K235" s="184"/>
      <c r="L235" s="184"/>
      <c r="M235" s="184"/>
      <c r="N235" s="184"/>
      <c r="O235" s="184"/>
      <c r="P235" s="193">
        <f t="shared" si="459"/>
        <v>0</v>
      </c>
      <c r="Q235" s="184"/>
      <c r="R235" s="184"/>
      <c r="S235" s="184"/>
      <c r="T235" s="184"/>
      <c r="U235" s="184"/>
      <c r="V235" s="184"/>
      <c r="W235" s="184"/>
      <c r="X235" s="184"/>
      <c r="Y235" s="184"/>
      <c r="Z235" s="184"/>
      <c r="AA235" s="184"/>
      <c r="AB235" s="184"/>
      <c r="AC235" s="193">
        <f t="shared" si="460"/>
        <v>0</v>
      </c>
      <c r="AD235" s="184">
        <f t="shared" si="461"/>
        <v>0</v>
      </c>
      <c r="AE235" s="184">
        <f t="shared" si="461"/>
        <v>0</v>
      </c>
      <c r="AF235" s="184">
        <f t="shared" si="461"/>
        <v>0</v>
      </c>
      <c r="AG235" s="184">
        <f t="shared" si="461"/>
        <v>0</v>
      </c>
      <c r="AH235" s="184">
        <f t="shared" ref="AH235:AO235" si="466">+AH192*(1+$C192)</f>
        <v>0</v>
      </c>
      <c r="AI235" s="184">
        <f t="shared" si="466"/>
        <v>0</v>
      </c>
      <c r="AJ235" s="184">
        <f t="shared" si="466"/>
        <v>0</v>
      </c>
      <c r="AK235" s="184">
        <f t="shared" si="466"/>
        <v>0</v>
      </c>
      <c r="AL235" s="184">
        <f t="shared" si="466"/>
        <v>0</v>
      </c>
      <c r="AM235" s="184">
        <f t="shared" si="466"/>
        <v>0</v>
      </c>
      <c r="AN235" s="184">
        <f t="shared" si="466"/>
        <v>0</v>
      </c>
      <c r="AO235" s="184">
        <f t="shared" si="466"/>
        <v>0</v>
      </c>
      <c r="AP235" s="193">
        <f t="shared" si="463"/>
        <v>0</v>
      </c>
      <c r="AQ235" s="184"/>
      <c r="AR235" s="184"/>
      <c r="AS235" s="184"/>
      <c r="AT235" s="184"/>
      <c r="AU235" s="184"/>
      <c r="AV235" s="184"/>
      <c r="AW235" s="184"/>
      <c r="AX235" s="184"/>
      <c r="AY235" s="184"/>
      <c r="AZ235" s="184"/>
      <c r="BA235" s="184"/>
      <c r="BB235" s="184"/>
      <c r="BC235" s="193">
        <f t="shared" si="464"/>
        <v>0</v>
      </c>
      <c r="BD235" s="184"/>
      <c r="BE235" s="184"/>
      <c r="BF235" s="184"/>
      <c r="BG235" s="184"/>
      <c r="BH235" s="184"/>
      <c r="BI235" s="184"/>
      <c r="BJ235" s="184"/>
      <c r="BK235" s="184"/>
      <c r="BL235" s="184"/>
      <c r="BM235" s="184"/>
      <c r="BN235" s="184"/>
      <c r="BO235" s="184"/>
      <c r="BP235" s="193">
        <f t="shared" si="465"/>
        <v>0</v>
      </c>
    </row>
    <row r="236" spans="2:68" ht="15" hidden="1" customHeight="1" outlineLevel="1" x14ac:dyDescent="0.25">
      <c r="B236" s="223" t="str">
        <f t="shared" si="438"/>
        <v xml:space="preserve"> (-)</v>
      </c>
      <c r="D236" s="184"/>
      <c r="E236" s="184"/>
      <c r="F236" s="184"/>
      <c r="G236" s="184"/>
      <c r="H236" s="184"/>
      <c r="I236" s="184"/>
      <c r="J236" s="184"/>
      <c r="K236" s="184"/>
      <c r="L236" s="184"/>
      <c r="M236" s="184"/>
      <c r="N236" s="184"/>
      <c r="O236" s="184"/>
      <c r="P236" s="193">
        <f t="shared" si="459"/>
        <v>0</v>
      </c>
      <c r="Q236" s="184"/>
      <c r="R236" s="184"/>
      <c r="S236" s="184"/>
      <c r="T236" s="184"/>
      <c r="U236" s="184"/>
      <c r="V236" s="184"/>
      <c r="W236" s="184"/>
      <c r="X236" s="184"/>
      <c r="Y236" s="184"/>
      <c r="Z236" s="184"/>
      <c r="AA236" s="184"/>
      <c r="AB236" s="184"/>
      <c r="AC236" s="193">
        <f t="shared" si="460"/>
        <v>0</v>
      </c>
      <c r="AD236" s="184">
        <f t="shared" si="461"/>
        <v>0</v>
      </c>
      <c r="AE236" s="184">
        <f t="shared" si="461"/>
        <v>0</v>
      </c>
      <c r="AF236" s="184">
        <f t="shared" si="461"/>
        <v>0</v>
      </c>
      <c r="AG236" s="184">
        <f t="shared" si="461"/>
        <v>0</v>
      </c>
      <c r="AH236" s="184">
        <f t="shared" ref="AH236:AO236" si="467">+AH193*(1+$C193)</f>
        <v>0</v>
      </c>
      <c r="AI236" s="184">
        <f t="shared" si="467"/>
        <v>0</v>
      </c>
      <c r="AJ236" s="184">
        <f t="shared" si="467"/>
        <v>0</v>
      </c>
      <c r="AK236" s="184">
        <f t="shared" si="467"/>
        <v>0</v>
      </c>
      <c r="AL236" s="184">
        <f t="shared" si="467"/>
        <v>0</v>
      </c>
      <c r="AM236" s="184">
        <f t="shared" si="467"/>
        <v>0</v>
      </c>
      <c r="AN236" s="184">
        <f t="shared" si="467"/>
        <v>0</v>
      </c>
      <c r="AO236" s="184">
        <f t="shared" si="467"/>
        <v>0</v>
      </c>
      <c r="AP236" s="193">
        <f t="shared" si="463"/>
        <v>0</v>
      </c>
      <c r="AQ236" s="184"/>
      <c r="AR236" s="184"/>
      <c r="AS236" s="184"/>
      <c r="AT236" s="184"/>
      <c r="AU236" s="184"/>
      <c r="AV236" s="184"/>
      <c r="AW236" s="184"/>
      <c r="AX236" s="184"/>
      <c r="AY236" s="184"/>
      <c r="AZ236" s="184"/>
      <c r="BA236" s="184"/>
      <c r="BB236" s="184"/>
      <c r="BC236" s="193">
        <f t="shared" si="464"/>
        <v>0</v>
      </c>
      <c r="BD236" s="184"/>
      <c r="BE236" s="184"/>
      <c r="BF236" s="184"/>
      <c r="BG236" s="184"/>
      <c r="BH236" s="184"/>
      <c r="BI236" s="184"/>
      <c r="BJ236" s="184"/>
      <c r="BK236" s="184"/>
      <c r="BL236" s="184"/>
      <c r="BM236" s="184"/>
      <c r="BN236" s="184"/>
      <c r="BO236" s="184"/>
      <c r="BP236" s="193">
        <f t="shared" si="465"/>
        <v>0</v>
      </c>
    </row>
    <row r="237" spans="2:68" ht="15" hidden="1" customHeight="1" outlineLevel="1" x14ac:dyDescent="0.25">
      <c r="B237" s="223" t="str">
        <f t="shared" si="438"/>
        <v xml:space="preserve"> (-)</v>
      </c>
      <c r="D237" s="184"/>
      <c r="E237" s="184"/>
      <c r="F237" s="184"/>
      <c r="G237" s="184"/>
      <c r="H237" s="184"/>
      <c r="I237" s="184"/>
      <c r="J237" s="184"/>
      <c r="K237" s="184"/>
      <c r="L237" s="184"/>
      <c r="M237" s="184"/>
      <c r="N237" s="184"/>
      <c r="O237" s="184"/>
      <c r="P237" s="193">
        <f t="shared" si="459"/>
        <v>0</v>
      </c>
      <c r="Q237" s="184"/>
      <c r="R237" s="184"/>
      <c r="S237" s="184"/>
      <c r="T237" s="184"/>
      <c r="U237" s="184"/>
      <c r="V237" s="184"/>
      <c r="W237" s="184"/>
      <c r="X237" s="184"/>
      <c r="Y237" s="184"/>
      <c r="Z237" s="184"/>
      <c r="AA237" s="184"/>
      <c r="AB237" s="184"/>
      <c r="AC237" s="193">
        <f t="shared" si="460"/>
        <v>0</v>
      </c>
      <c r="AD237" s="184">
        <f t="shared" si="461"/>
        <v>0</v>
      </c>
      <c r="AE237" s="184">
        <f t="shared" si="461"/>
        <v>0</v>
      </c>
      <c r="AF237" s="184">
        <f t="shared" si="461"/>
        <v>0</v>
      </c>
      <c r="AG237" s="184">
        <f t="shared" si="461"/>
        <v>0</v>
      </c>
      <c r="AH237" s="184">
        <f t="shared" ref="AH237:AO237" si="468">+AH194*(1+$C194)</f>
        <v>0</v>
      </c>
      <c r="AI237" s="184">
        <f t="shared" si="468"/>
        <v>0</v>
      </c>
      <c r="AJ237" s="184">
        <f t="shared" si="468"/>
        <v>0</v>
      </c>
      <c r="AK237" s="184">
        <f t="shared" si="468"/>
        <v>0</v>
      </c>
      <c r="AL237" s="184">
        <f t="shared" si="468"/>
        <v>0</v>
      </c>
      <c r="AM237" s="184">
        <f t="shared" si="468"/>
        <v>0</v>
      </c>
      <c r="AN237" s="184">
        <f t="shared" si="468"/>
        <v>0</v>
      </c>
      <c r="AO237" s="184">
        <f t="shared" si="468"/>
        <v>0</v>
      </c>
      <c r="AP237" s="193">
        <f t="shared" si="463"/>
        <v>0</v>
      </c>
      <c r="AQ237" s="184"/>
      <c r="AR237" s="184"/>
      <c r="AS237" s="184"/>
      <c r="AT237" s="184"/>
      <c r="AU237" s="184"/>
      <c r="AV237" s="184"/>
      <c r="AW237" s="184"/>
      <c r="AX237" s="184"/>
      <c r="AY237" s="184"/>
      <c r="AZ237" s="184"/>
      <c r="BA237" s="184"/>
      <c r="BB237" s="184"/>
      <c r="BC237" s="193">
        <f t="shared" si="464"/>
        <v>0</v>
      </c>
      <c r="BD237" s="184"/>
      <c r="BE237" s="184"/>
      <c r="BF237" s="184"/>
      <c r="BG237" s="184"/>
      <c r="BH237" s="184"/>
      <c r="BI237" s="184"/>
      <c r="BJ237" s="184"/>
      <c r="BK237" s="184"/>
      <c r="BL237" s="184"/>
      <c r="BM237" s="184"/>
      <c r="BN237" s="184"/>
      <c r="BO237" s="184"/>
      <c r="BP237" s="193">
        <f t="shared" si="465"/>
        <v>0</v>
      </c>
    </row>
    <row r="238" spans="2:68" ht="15" hidden="1" customHeight="1" outlineLevel="1" x14ac:dyDescent="0.25">
      <c r="B238" s="223" t="str">
        <f t="shared" si="438"/>
        <v xml:space="preserve"> (-)</v>
      </c>
      <c r="D238" s="184"/>
      <c r="E238" s="184"/>
      <c r="F238" s="184"/>
      <c r="G238" s="184"/>
      <c r="H238" s="184"/>
      <c r="I238" s="184"/>
      <c r="J238" s="184"/>
      <c r="K238" s="184"/>
      <c r="L238" s="184"/>
      <c r="M238" s="184"/>
      <c r="N238" s="184"/>
      <c r="O238" s="184"/>
      <c r="P238" s="193">
        <f t="shared" si="459"/>
        <v>0</v>
      </c>
      <c r="Q238" s="184"/>
      <c r="R238" s="184"/>
      <c r="S238" s="184"/>
      <c r="T238" s="184"/>
      <c r="U238" s="184"/>
      <c r="V238" s="184"/>
      <c r="W238" s="184"/>
      <c r="X238" s="184"/>
      <c r="Y238" s="184"/>
      <c r="Z238" s="184"/>
      <c r="AA238" s="184"/>
      <c r="AB238" s="184"/>
      <c r="AC238" s="193">
        <f t="shared" si="460"/>
        <v>0</v>
      </c>
      <c r="AD238" s="184">
        <f t="shared" si="461"/>
        <v>0</v>
      </c>
      <c r="AE238" s="184">
        <f t="shared" si="461"/>
        <v>0</v>
      </c>
      <c r="AF238" s="184">
        <f t="shared" si="461"/>
        <v>0</v>
      </c>
      <c r="AG238" s="184">
        <f t="shared" si="461"/>
        <v>0</v>
      </c>
      <c r="AH238" s="184">
        <f t="shared" ref="AH238:AO238" si="469">+AH195*(1+$C195)</f>
        <v>0</v>
      </c>
      <c r="AI238" s="184">
        <f t="shared" si="469"/>
        <v>0</v>
      </c>
      <c r="AJ238" s="184">
        <f t="shared" si="469"/>
        <v>0</v>
      </c>
      <c r="AK238" s="184">
        <f t="shared" si="469"/>
        <v>0</v>
      </c>
      <c r="AL238" s="184">
        <f t="shared" si="469"/>
        <v>0</v>
      </c>
      <c r="AM238" s="184">
        <f t="shared" si="469"/>
        <v>0</v>
      </c>
      <c r="AN238" s="184">
        <f t="shared" si="469"/>
        <v>0</v>
      </c>
      <c r="AO238" s="184">
        <f t="shared" si="469"/>
        <v>0</v>
      </c>
      <c r="AP238" s="193">
        <f t="shared" si="463"/>
        <v>0</v>
      </c>
      <c r="AQ238" s="184"/>
      <c r="AR238" s="184"/>
      <c r="AS238" s="184"/>
      <c r="AT238" s="184"/>
      <c r="AU238" s="184"/>
      <c r="AV238" s="184"/>
      <c r="AW238" s="184"/>
      <c r="AX238" s="184"/>
      <c r="AY238" s="184"/>
      <c r="AZ238" s="184"/>
      <c r="BA238" s="184"/>
      <c r="BB238" s="184"/>
      <c r="BC238" s="193">
        <f t="shared" si="464"/>
        <v>0</v>
      </c>
      <c r="BD238" s="184"/>
      <c r="BE238" s="184"/>
      <c r="BF238" s="184"/>
      <c r="BG238" s="184"/>
      <c r="BH238" s="184"/>
      <c r="BI238" s="184"/>
      <c r="BJ238" s="184"/>
      <c r="BK238" s="184"/>
      <c r="BL238" s="184"/>
      <c r="BM238" s="184"/>
      <c r="BN238" s="184"/>
      <c r="BO238" s="184"/>
      <c r="BP238" s="193">
        <f t="shared" si="465"/>
        <v>0</v>
      </c>
    </row>
    <row r="239" spans="2:68" ht="15" hidden="1" customHeight="1" outlineLevel="1" x14ac:dyDescent="0.25">
      <c r="B239" s="223" t="str">
        <f t="shared" si="438"/>
        <v xml:space="preserve"> (-)</v>
      </c>
      <c r="D239" s="184"/>
      <c r="E239" s="184"/>
      <c r="F239" s="184"/>
      <c r="G239" s="184"/>
      <c r="H239" s="184"/>
      <c r="I239" s="184"/>
      <c r="J239" s="184"/>
      <c r="K239" s="184"/>
      <c r="L239" s="184"/>
      <c r="M239" s="184"/>
      <c r="N239" s="184"/>
      <c r="O239" s="184"/>
      <c r="P239" s="193">
        <f t="shared" si="459"/>
        <v>0</v>
      </c>
      <c r="Q239" s="184"/>
      <c r="R239" s="184"/>
      <c r="S239" s="184"/>
      <c r="T239" s="184"/>
      <c r="U239" s="184"/>
      <c r="V239" s="184"/>
      <c r="W239" s="184"/>
      <c r="X239" s="184"/>
      <c r="Y239" s="184"/>
      <c r="Z239" s="184"/>
      <c r="AA239" s="184"/>
      <c r="AB239" s="184"/>
      <c r="AC239" s="193">
        <f t="shared" si="460"/>
        <v>0</v>
      </c>
      <c r="AD239" s="184">
        <f t="shared" si="461"/>
        <v>0</v>
      </c>
      <c r="AE239" s="184">
        <f t="shared" si="461"/>
        <v>0</v>
      </c>
      <c r="AF239" s="184">
        <f t="shared" si="461"/>
        <v>0</v>
      </c>
      <c r="AG239" s="184">
        <f t="shared" si="461"/>
        <v>0</v>
      </c>
      <c r="AH239" s="184">
        <f t="shared" ref="AH239:AO239" si="470">+AH196*(1+$C196)</f>
        <v>0</v>
      </c>
      <c r="AI239" s="184">
        <f t="shared" si="470"/>
        <v>0</v>
      </c>
      <c r="AJ239" s="184">
        <f t="shared" si="470"/>
        <v>0</v>
      </c>
      <c r="AK239" s="184">
        <f t="shared" si="470"/>
        <v>0</v>
      </c>
      <c r="AL239" s="184">
        <f t="shared" si="470"/>
        <v>0</v>
      </c>
      <c r="AM239" s="184">
        <f t="shared" si="470"/>
        <v>0</v>
      </c>
      <c r="AN239" s="184">
        <f t="shared" si="470"/>
        <v>0</v>
      </c>
      <c r="AO239" s="184">
        <f t="shared" si="470"/>
        <v>0</v>
      </c>
      <c r="AP239" s="193">
        <f t="shared" si="463"/>
        <v>0</v>
      </c>
      <c r="AQ239" s="184"/>
      <c r="AR239" s="184"/>
      <c r="AS239" s="184"/>
      <c r="AT239" s="184"/>
      <c r="AU239" s="184"/>
      <c r="AV239" s="184"/>
      <c r="AW239" s="184"/>
      <c r="AX239" s="184"/>
      <c r="AY239" s="184"/>
      <c r="AZ239" s="184"/>
      <c r="BA239" s="184"/>
      <c r="BB239" s="184"/>
      <c r="BC239" s="193">
        <f t="shared" si="464"/>
        <v>0</v>
      </c>
      <c r="BD239" s="184"/>
      <c r="BE239" s="184"/>
      <c r="BF239" s="184"/>
      <c r="BG239" s="184"/>
      <c r="BH239" s="184"/>
      <c r="BI239" s="184"/>
      <c r="BJ239" s="184"/>
      <c r="BK239" s="184"/>
      <c r="BL239" s="184"/>
      <c r="BM239" s="184"/>
      <c r="BN239" s="184"/>
      <c r="BO239" s="184"/>
      <c r="BP239" s="193">
        <f t="shared" si="465"/>
        <v>0</v>
      </c>
    </row>
    <row r="240" spans="2:68" ht="15" hidden="1" customHeight="1" outlineLevel="1" x14ac:dyDescent="0.25">
      <c r="B240" s="223" t="str">
        <f t="shared" si="438"/>
        <v xml:space="preserve"> (-)</v>
      </c>
      <c r="D240" s="184"/>
      <c r="E240" s="184"/>
      <c r="F240" s="184"/>
      <c r="G240" s="184"/>
      <c r="H240" s="184"/>
      <c r="I240" s="184"/>
      <c r="J240" s="184"/>
      <c r="K240" s="184"/>
      <c r="L240" s="184"/>
      <c r="M240" s="184"/>
      <c r="N240" s="184"/>
      <c r="O240" s="184"/>
      <c r="P240" s="193">
        <f t="shared" si="459"/>
        <v>0</v>
      </c>
      <c r="Q240" s="184"/>
      <c r="R240" s="184"/>
      <c r="S240" s="184"/>
      <c r="T240" s="184"/>
      <c r="U240" s="184"/>
      <c r="V240" s="184"/>
      <c r="W240" s="184"/>
      <c r="X240" s="184"/>
      <c r="Y240" s="184"/>
      <c r="Z240" s="184"/>
      <c r="AA240" s="184"/>
      <c r="AB240" s="184"/>
      <c r="AC240" s="193">
        <f t="shared" si="460"/>
        <v>0</v>
      </c>
      <c r="AD240" s="184">
        <f t="shared" si="461"/>
        <v>0</v>
      </c>
      <c r="AE240" s="184">
        <f t="shared" si="461"/>
        <v>0</v>
      </c>
      <c r="AF240" s="184">
        <f t="shared" si="461"/>
        <v>0</v>
      </c>
      <c r="AG240" s="184">
        <f t="shared" si="461"/>
        <v>0</v>
      </c>
      <c r="AH240" s="184">
        <f t="shared" ref="AH240:AO240" si="471">+AH197*(1+$C197)</f>
        <v>0</v>
      </c>
      <c r="AI240" s="184">
        <f t="shared" si="471"/>
        <v>0</v>
      </c>
      <c r="AJ240" s="184">
        <f t="shared" si="471"/>
        <v>0</v>
      </c>
      <c r="AK240" s="184">
        <f t="shared" si="471"/>
        <v>0</v>
      </c>
      <c r="AL240" s="184">
        <f t="shared" si="471"/>
        <v>0</v>
      </c>
      <c r="AM240" s="184">
        <f t="shared" si="471"/>
        <v>0</v>
      </c>
      <c r="AN240" s="184">
        <f t="shared" si="471"/>
        <v>0</v>
      </c>
      <c r="AO240" s="184">
        <f t="shared" si="471"/>
        <v>0</v>
      </c>
      <c r="AP240" s="193">
        <f t="shared" si="463"/>
        <v>0</v>
      </c>
      <c r="AQ240" s="184"/>
      <c r="AR240" s="184"/>
      <c r="AS240" s="184"/>
      <c r="AT240" s="184"/>
      <c r="AU240" s="184"/>
      <c r="AV240" s="184"/>
      <c r="AW240" s="184"/>
      <c r="AX240" s="184"/>
      <c r="AY240" s="184"/>
      <c r="AZ240" s="184"/>
      <c r="BA240" s="184"/>
      <c r="BB240" s="184"/>
      <c r="BC240" s="193">
        <f t="shared" si="464"/>
        <v>0</v>
      </c>
      <c r="BD240" s="184"/>
      <c r="BE240" s="184"/>
      <c r="BF240" s="184"/>
      <c r="BG240" s="184"/>
      <c r="BH240" s="184"/>
      <c r="BI240" s="184"/>
      <c r="BJ240" s="184"/>
      <c r="BK240" s="184"/>
      <c r="BL240" s="184"/>
      <c r="BM240" s="184"/>
      <c r="BN240" s="184"/>
      <c r="BO240" s="184"/>
      <c r="BP240" s="193">
        <f t="shared" si="465"/>
        <v>0</v>
      </c>
    </row>
    <row r="241" spans="2:68" ht="15" hidden="1" customHeight="1" outlineLevel="1" x14ac:dyDescent="0.25">
      <c r="B241" s="223" t="str">
        <f t="shared" si="438"/>
        <v xml:space="preserve"> (-)</v>
      </c>
      <c r="D241" s="184"/>
      <c r="E241" s="184"/>
      <c r="F241" s="184"/>
      <c r="G241" s="184"/>
      <c r="H241" s="184"/>
      <c r="I241" s="184"/>
      <c r="J241" s="184"/>
      <c r="K241" s="184"/>
      <c r="L241" s="184"/>
      <c r="M241" s="184"/>
      <c r="N241" s="184"/>
      <c r="O241" s="184"/>
      <c r="P241" s="193">
        <f t="shared" si="459"/>
        <v>0</v>
      </c>
      <c r="Q241" s="184"/>
      <c r="R241" s="184"/>
      <c r="S241" s="184"/>
      <c r="T241" s="184"/>
      <c r="U241" s="184"/>
      <c r="V241" s="184"/>
      <c r="W241" s="184"/>
      <c r="X241" s="184"/>
      <c r="Y241" s="184"/>
      <c r="Z241" s="184"/>
      <c r="AA241" s="184"/>
      <c r="AB241" s="184"/>
      <c r="AC241" s="193">
        <f t="shared" si="460"/>
        <v>0</v>
      </c>
      <c r="AD241" s="184"/>
      <c r="AE241" s="184"/>
      <c r="AF241" s="184"/>
      <c r="AG241" s="184"/>
      <c r="AH241" s="184"/>
      <c r="AI241" s="184"/>
      <c r="AJ241" s="184"/>
      <c r="AK241" s="184"/>
      <c r="AL241" s="184"/>
      <c r="AM241" s="184"/>
      <c r="AN241" s="184"/>
      <c r="AO241" s="184"/>
      <c r="AP241" s="193">
        <f t="shared" si="463"/>
        <v>0</v>
      </c>
      <c r="AQ241" s="184">
        <f t="shared" ref="AQ241:AT247" si="472">+AQ198*(1+$C198)</f>
        <v>0</v>
      </c>
      <c r="AR241" s="184">
        <f t="shared" si="472"/>
        <v>0</v>
      </c>
      <c r="AS241" s="184">
        <f t="shared" si="472"/>
        <v>0</v>
      </c>
      <c r="AT241" s="184">
        <f t="shared" si="472"/>
        <v>0</v>
      </c>
      <c r="AU241" s="184">
        <f t="shared" ref="AU241:BB241" si="473">+AU198*(1+$C198)</f>
        <v>0</v>
      </c>
      <c r="AV241" s="184">
        <f t="shared" si="473"/>
        <v>0</v>
      </c>
      <c r="AW241" s="184">
        <f t="shared" si="473"/>
        <v>0</v>
      </c>
      <c r="AX241" s="184">
        <f t="shared" si="473"/>
        <v>0</v>
      </c>
      <c r="AY241" s="184">
        <f t="shared" si="473"/>
        <v>0</v>
      </c>
      <c r="AZ241" s="184">
        <f t="shared" si="473"/>
        <v>0</v>
      </c>
      <c r="BA241" s="184">
        <f t="shared" si="473"/>
        <v>0</v>
      </c>
      <c r="BB241" s="184">
        <f t="shared" si="473"/>
        <v>0</v>
      </c>
      <c r="BC241" s="193">
        <f t="shared" si="464"/>
        <v>0</v>
      </c>
      <c r="BD241" s="184"/>
      <c r="BE241" s="184"/>
      <c r="BF241" s="184"/>
      <c r="BG241" s="184"/>
      <c r="BH241" s="184"/>
      <c r="BI241" s="184"/>
      <c r="BJ241" s="184"/>
      <c r="BK241" s="184"/>
      <c r="BL241" s="184"/>
      <c r="BM241" s="184"/>
      <c r="BN241" s="184"/>
      <c r="BO241" s="184"/>
      <c r="BP241" s="193">
        <f t="shared" si="465"/>
        <v>0</v>
      </c>
    </row>
    <row r="242" spans="2:68" ht="15" hidden="1" customHeight="1" outlineLevel="1" x14ac:dyDescent="0.25">
      <c r="B242" s="223" t="str">
        <f t="shared" si="438"/>
        <v xml:space="preserve"> (-)</v>
      </c>
      <c r="D242" s="184"/>
      <c r="E242" s="184"/>
      <c r="F242" s="184"/>
      <c r="G242" s="184"/>
      <c r="H242" s="184"/>
      <c r="I242" s="184"/>
      <c r="J242" s="184"/>
      <c r="K242" s="184"/>
      <c r="L242" s="184"/>
      <c r="M242" s="184"/>
      <c r="N242" s="184"/>
      <c r="O242" s="184"/>
      <c r="P242" s="193">
        <f t="shared" si="459"/>
        <v>0</v>
      </c>
      <c r="Q242" s="184"/>
      <c r="R242" s="184"/>
      <c r="S242" s="184"/>
      <c r="T242" s="184"/>
      <c r="U242" s="184"/>
      <c r="V242" s="184"/>
      <c r="W242" s="184"/>
      <c r="X242" s="184"/>
      <c r="Y242" s="184"/>
      <c r="Z242" s="184"/>
      <c r="AA242" s="184"/>
      <c r="AB242" s="184"/>
      <c r="AC242" s="193">
        <f t="shared" si="460"/>
        <v>0</v>
      </c>
      <c r="AD242" s="184"/>
      <c r="AE242" s="184"/>
      <c r="AF242" s="184"/>
      <c r="AG242" s="184"/>
      <c r="AH242" s="184"/>
      <c r="AI242" s="184"/>
      <c r="AJ242" s="184"/>
      <c r="AK242" s="184"/>
      <c r="AL242" s="184"/>
      <c r="AM242" s="184"/>
      <c r="AN242" s="184"/>
      <c r="AO242" s="184"/>
      <c r="AP242" s="193">
        <f t="shared" si="463"/>
        <v>0</v>
      </c>
      <c r="AQ242" s="184">
        <f t="shared" si="472"/>
        <v>0</v>
      </c>
      <c r="AR242" s="184">
        <f t="shared" si="472"/>
        <v>0</v>
      </c>
      <c r="AS242" s="184">
        <f t="shared" si="472"/>
        <v>0</v>
      </c>
      <c r="AT242" s="184">
        <f t="shared" si="472"/>
        <v>0</v>
      </c>
      <c r="AU242" s="184">
        <f t="shared" ref="AU242:BB242" si="474">+AU199*(1+$C199)</f>
        <v>0</v>
      </c>
      <c r="AV242" s="184">
        <f t="shared" si="474"/>
        <v>0</v>
      </c>
      <c r="AW242" s="184">
        <f t="shared" si="474"/>
        <v>0</v>
      </c>
      <c r="AX242" s="184">
        <f t="shared" si="474"/>
        <v>0</v>
      </c>
      <c r="AY242" s="184">
        <f t="shared" si="474"/>
        <v>0</v>
      </c>
      <c r="AZ242" s="184">
        <f t="shared" si="474"/>
        <v>0</v>
      </c>
      <c r="BA242" s="184">
        <f t="shared" si="474"/>
        <v>0</v>
      </c>
      <c r="BB242" s="184">
        <f t="shared" si="474"/>
        <v>0</v>
      </c>
      <c r="BC242" s="193">
        <f t="shared" si="464"/>
        <v>0</v>
      </c>
      <c r="BD242" s="184"/>
      <c r="BE242" s="184"/>
      <c r="BF242" s="184"/>
      <c r="BG242" s="184"/>
      <c r="BH242" s="184"/>
      <c r="BI242" s="184"/>
      <c r="BJ242" s="184"/>
      <c r="BK242" s="184"/>
      <c r="BL242" s="184"/>
      <c r="BM242" s="184"/>
      <c r="BN242" s="184"/>
      <c r="BO242" s="184"/>
      <c r="BP242" s="193">
        <f t="shared" si="465"/>
        <v>0</v>
      </c>
    </row>
    <row r="243" spans="2:68" ht="15" hidden="1" customHeight="1" outlineLevel="1" x14ac:dyDescent="0.25">
      <c r="B243" s="223" t="str">
        <f t="shared" si="438"/>
        <v xml:space="preserve"> (-)</v>
      </c>
      <c r="D243" s="184"/>
      <c r="E243" s="184"/>
      <c r="F243" s="184"/>
      <c r="G243" s="184"/>
      <c r="H243" s="184"/>
      <c r="I243" s="184"/>
      <c r="J243" s="184"/>
      <c r="K243" s="184"/>
      <c r="L243" s="184"/>
      <c r="M243" s="184"/>
      <c r="N243" s="184"/>
      <c r="O243" s="184"/>
      <c r="P243" s="193">
        <f t="shared" si="459"/>
        <v>0</v>
      </c>
      <c r="Q243" s="184"/>
      <c r="R243" s="184"/>
      <c r="S243" s="184"/>
      <c r="T243" s="184"/>
      <c r="U243" s="184"/>
      <c r="V243" s="184"/>
      <c r="W243" s="184"/>
      <c r="X243" s="184"/>
      <c r="Y243" s="184"/>
      <c r="Z243" s="184"/>
      <c r="AA243" s="184"/>
      <c r="AB243" s="184"/>
      <c r="AC243" s="193">
        <f t="shared" si="460"/>
        <v>0</v>
      </c>
      <c r="AD243" s="184"/>
      <c r="AE243" s="184"/>
      <c r="AF243" s="184"/>
      <c r="AG243" s="184"/>
      <c r="AH243" s="184"/>
      <c r="AI243" s="184"/>
      <c r="AJ243" s="184"/>
      <c r="AK243" s="184"/>
      <c r="AL243" s="184"/>
      <c r="AM243" s="184"/>
      <c r="AN243" s="184"/>
      <c r="AO243" s="184"/>
      <c r="AP243" s="193">
        <f t="shared" si="463"/>
        <v>0</v>
      </c>
      <c r="AQ243" s="184">
        <f t="shared" si="472"/>
        <v>0</v>
      </c>
      <c r="AR243" s="184">
        <f t="shared" si="472"/>
        <v>0</v>
      </c>
      <c r="AS243" s="184">
        <f t="shared" si="472"/>
        <v>0</v>
      </c>
      <c r="AT243" s="184">
        <f t="shared" si="472"/>
        <v>0</v>
      </c>
      <c r="AU243" s="184">
        <f t="shared" ref="AU243:BB243" si="475">+AU200*(1+$C200)</f>
        <v>0</v>
      </c>
      <c r="AV243" s="184">
        <f t="shared" si="475"/>
        <v>0</v>
      </c>
      <c r="AW243" s="184">
        <f t="shared" si="475"/>
        <v>0</v>
      </c>
      <c r="AX243" s="184">
        <f t="shared" si="475"/>
        <v>0</v>
      </c>
      <c r="AY243" s="184">
        <f t="shared" si="475"/>
        <v>0</v>
      </c>
      <c r="AZ243" s="184">
        <f t="shared" si="475"/>
        <v>0</v>
      </c>
      <c r="BA243" s="184">
        <f t="shared" si="475"/>
        <v>0</v>
      </c>
      <c r="BB243" s="184">
        <f t="shared" si="475"/>
        <v>0</v>
      </c>
      <c r="BC243" s="193">
        <f t="shared" si="464"/>
        <v>0</v>
      </c>
      <c r="BD243" s="184"/>
      <c r="BE243" s="184"/>
      <c r="BF243" s="184"/>
      <c r="BG243" s="184"/>
      <c r="BH243" s="184"/>
      <c r="BI243" s="184"/>
      <c r="BJ243" s="184"/>
      <c r="BK243" s="184"/>
      <c r="BL243" s="184"/>
      <c r="BM243" s="184"/>
      <c r="BN243" s="184"/>
      <c r="BO243" s="184"/>
      <c r="BP243" s="193">
        <f t="shared" si="465"/>
        <v>0</v>
      </c>
    </row>
    <row r="244" spans="2:68" ht="15" hidden="1" customHeight="1" outlineLevel="1" x14ac:dyDescent="0.25">
      <c r="B244" s="223" t="str">
        <f t="shared" si="438"/>
        <v xml:space="preserve"> (-)</v>
      </c>
      <c r="D244" s="184"/>
      <c r="E244" s="184"/>
      <c r="F244" s="184"/>
      <c r="G244" s="184"/>
      <c r="H244" s="184"/>
      <c r="I244" s="184"/>
      <c r="J244" s="184"/>
      <c r="K244" s="184"/>
      <c r="L244" s="184"/>
      <c r="M244" s="184"/>
      <c r="N244" s="184"/>
      <c r="O244" s="184"/>
      <c r="P244" s="193">
        <f t="shared" si="459"/>
        <v>0</v>
      </c>
      <c r="Q244" s="184"/>
      <c r="R244" s="184"/>
      <c r="S244" s="184"/>
      <c r="T244" s="184"/>
      <c r="U244" s="184"/>
      <c r="V244" s="184"/>
      <c r="W244" s="184"/>
      <c r="X244" s="184"/>
      <c r="Y244" s="184"/>
      <c r="Z244" s="184"/>
      <c r="AA244" s="184"/>
      <c r="AB244" s="184"/>
      <c r="AC244" s="193">
        <f t="shared" si="460"/>
        <v>0</v>
      </c>
      <c r="AD244" s="184"/>
      <c r="AE244" s="184"/>
      <c r="AF244" s="184"/>
      <c r="AG244" s="184"/>
      <c r="AH244" s="184"/>
      <c r="AI244" s="184"/>
      <c r="AJ244" s="184"/>
      <c r="AK244" s="184"/>
      <c r="AL244" s="184"/>
      <c r="AM244" s="184"/>
      <c r="AN244" s="184"/>
      <c r="AO244" s="184"/>
      <c r="AP244" s="193">
        <f t="shared" si="463"/>
        <v>0</v>
      </c>
      <c r="AQ244" s="184">
        <f t="shared" si="472"/>
        <v>0</v>
      </c>
      <c r="AR244" s="184">
        <f t="shared" si="472"/>
        <v>0</v>
      </c>
      <c r="AS244" s="184">
        <f t="shared" si="472"/>
        <v>0</v>
      </c>
      <c r="AT244" s="184">
        <f t="shared" si="472"/>
        <v>0</v>
      </c>
      <c r="AU244" s="184">
        <f t="shared" ref="AU244:BB244" si="476">+AU201*(1+$C201)</f>
        <v>0</v>
      </c>
      <c r="AV244" s="184">
        <f t="shared" si="476"/>
        <v>0</v>
      </c>
      <c r="AW244" s="184">
        <f t="shared" si="476"/>
        <v>0</v>
      </c>
      <c r="AX244" s="184">
        <f t="shared" si="476"/>
        <v>0</v>
      </c>
      <c r="AY244" s="184">
        <f t="shared" si="476"/>
        <v>0</v>
      </c>
      <c r="AZ244" s="184">
        <f t="shared" si="476"/>
        <v>0</v>
      </c>
      <c r="BA244" s="184">
        <f t="shared" si="476"/>
        <v>0</v>
      </c>
      <c r="BB244" s="184">
        <f t="shared" si="476"/>
        <v>0</v>
      </c>
      <c r="BC244" s="193">
        <f t="shared" si="464"/>
        <v>0</v>
      </c>
      <c r="BD244" s="184"/>
      <c r="BE244" s="184"/>
      <c r="BF244" s="184"/>
      <c r="BG244" s="184"/>
      <c r="BH244" s="184"/>
      <c r="BI244" s="184"/>
      <c r="BJ244" s="184"/>
      <c r="BK244" s="184"/>
      <c r="BL244" s="184"/>
      <c r="BM244" s="184"/>
      <c r="BN244" s="184"/>
      <c r="BO244" s="184"/>
      <c r="BP244" s="193">
        <f t="shared" si="465"/>
        <v>0</v>
      </c>
    </row>
    <row r="245" spans="2:68" ht="15" hidden="1" customHeight="1" outlineLevel="1" x14ac:dyDescent="0.25">
      <c r="B245" s="223" t="str">
        <f t="shared" si="438"/>
        <v xml:space="preserve"> (-)</v>
      </c>
      <c r="D245" s="184"/>
      <c r="E245" s="184"/>
      <c r="F245" s="184"/>
      <c r="G245" s="184"/>
      <c r="H245" s="184"/>
      <c r="I245" s="184"/>
      <c r="J245" s="184"/>
      <c r="K245" s="184"/>
      <c r="L245" s="184"/>
      <c r="M245" s="184"/>
      <c r="N245" s="184"/>
      <c r="O245" s="184"/>
      <c r="P245" s="193">
        <f t="shared" si="459"/>
        <v>0</v>
      </c>
      <c r="Q245" s="184"/>
      <c r="R245" s="184"/>
      <c r="S245" s="184"/>
      <c r="T245" s="184"/>
      <c r="U245" s="184"/>
      <c r="V245" s="184"/>
      <c r="W245" s="184"/>
      <c r="X245" s="184"/>
      <c r="Y245" s="184"/>
      <c r="Z245" s="184"/>
      <c r="AA245" s="184"/>
      <c r="AB245" s="184"/>
      <c r="AC245" s="193">
        <f t="shared" si="460"/>
        <v>0</v>
      </c>
      <c r="AD245" s="184"/>
      <c r="AE245" s="184"/>
      <c r="AF245" s="184"/>
      <c r="AG245" s="184"/>
      <c r="AH245" s="184"/>
      <c r="AI245" s="184"/>
      <c r="AJ245" s="184"/>
      <c r="AK245" s="184"/>
      <c r="AL245" s="184"/>
      <c r="AM245" s="184"/>
      <c r="AN245" s="184"/>
      <c r="AO245" s="184"/>
      <c r="AP245" s="193">
        <f t="shared" si="463"/>
        <v>0</v>
      </c>
      <c r="AQ245" s="184">
        <f t="shared" si="472"/>
        <v>0</v>
      </c>
      <c r="AR245" s="184">
        <f t="shared" si="472"/>
        <v>0</v>
      </c>
      <c r="AS245" s="184">
        <f t="shared" si="472"/>
        <v>0</v>
      </c>
      <c r="AT245" s="184">
        <f t="shared" si="472"/>
        <v>0</v>
      </c>
      <c r="AU245" s="184">
        <f t="shared" ref="AU245:BB245" si="477">+AU202*(1+$C202)</f>
        <v>0</v>
      </c>
      <c r="AV245" s="184">
        <f t="shared" si="477"/>
        <v>0</v>
      </c>
      <c r="AW245" s="184">
        <f t="shared" si="477"/>
        <v>0</v>
      </c>
      <c r="AX245" s="184">
        <f t="shared" si="477"/>
        <v>0</v>
      </c>
      <c r="AY245" s="184">
        <f t="shared" si="477"/>
        <v>0</v>
      </c>
      <c r="AZ245" s="184">
        <f t="shared" si="477"/>
        <v>0</v>
      </c>
      <c r="BA245" s="184">
        <f t="shared" si="477"/>
        <v>0</v>
      </c>
      <c r="BB245" s="184">
        <f t="shared" si="477"/>
        <v>0</v>
      </c>
      <c r="BC245" s="193">
        <f t="shared" si="464"/>
        <v>0</v>
      </c>
      <c r="BD245" s="184"/>
      <c r="BE245" s="184"/>
      <c r="BF245" s="184"/>
      <c r="BG245" s="184"/>
      <c r="BH245" s="184"/>
      <c r="BI245" s="184"/>
      <c r="BJ245" s="184"/>
      <c r="BK245" s="184"/>
      <c r="BL245" s="184"/>
      <c r="BM245" s="184"/>
      <c r="BN245" s="184"/>
      <c r="BO245" s="184"/>
      <c r="BP245" s="193">
        <f t="shared" si="465"/>
        <v>0</v>
      </c>
    </row>
    <row r="246" spans="2:68" ht="15" hidden="1" customHeight="1" outlineLevel="1" x14ac:dyDescent="0.25">
      <c r="B246" s="223" t="str">
        <f t="shared" si="438"/>
        <v xml:space="preserve"> (-)</v>
      </c>
      <c r="D246" s="184"/>
      <c r="E246" s="184"/>
      <c r="F246" s="184"/>
      <c r="G246" s="184"/>
      <c r="H246" s="184"/>
      <c r="I246" s="184"/>
      <c r="J246" s="184"/>
      <c r="K246" s="184"/>
      <c r="L246" s="184"/>
      <c r="M246" s="184"/>
      <c r="N246" s="184"/>
      <c r="O246" s="184"/>
      <c r="P246" s="193">
        <f t="shared" si="459"/>
        <v>0</v>
      </c>
      <c r="Q246" s="184"/>
      <c r="R246" s="184"/>
      <c r="S246" s="184"/>
      <c r="T246" s="184"/>
      <c r="U246" s="184"/>
      <c r="V246" s="184"/>
      <c r="W246" s="184"/>
      <c r="X246" s="184"/>
      <c r="Y246" s="184"/>
      <c r="Z246" s="184"/>
      <c r="AA246" s="184"/>
      <c r="AB246" s="184"/>
      <c r="AC246" s="193">
        <f t="shared" si="460"/>
        <v>0</v>
      </c>
      <c r="AD246" s="184"/>
      <c r="AE246" s="184"/>
      <c r="AF246" s="184"/>
      <c r="AG246" s="184"/>
      <c r="AH246" s="184"/>
      <c r="AI246" s="184"/>
      <c r="AJ246" s="184"/>
      <c r="AK246" s="184"/>
      <c r="AL246" s="184"/>
      <c r="AM246" s="184"/>
      <c r="AN246" s="184"/>
      <c r="AO246" s="184"/>
      <c r="AP246" s="193">
        <f t="shared" si="463"/>
        <v>0</v>
      </c>
      <c r="AQ246" s="184">
        <f t="shared" si="472"/>
        <v>0</v>
      </c>
      <c r="AR246" s="184">
        <f t="shared" si="472"/>
        <v>0</v>
      </c>
      <c r="AS246" s="184">
        <f t="shared" si="472"/>
        <v>0</v>
      </c>
      <c r="AT246" s="184">
        <f t="shared" si="472"/>
        <v>0</v>
      </c>
      <c r="AU246" s="184">
        <f t="shared" ref="AU246:BB246" si="478">+AU203*(1+$C203)</f>
        <v>0</v>
      </c>
      <c r="AV246" s="184">
        <f t="shared" si="478"/>
        <v>0</v>
      </c>
      <c r="AW246" s="184">
        <f t="shared" si="478"/>
        <v>0</v>
      </c>
      <c r="AX246" s="184">
        <f t="shared" si="478"/>
        <v>0</v>
      </c>
      <c r="AY246" s="184">
        <f t="shared" si="478"/>
        <v>0</v>
      </c>
      <c r="AZ246" s="184">
        <f t="shared" si="478"/>
        <v>0</v>
      </c>
      <c r="BA246" s="184">
        <f t="shared" si="478"/>
        <v>0</v>
      </c>
      <c r="BB246" s="184">
        <f t="shared" si="478"/>
        <v>0</v>
      </c>
      <c r="BC246" s="193">
        <f t="shared" si="464"/>
        <v>0</v>
      </c>
      <c r="BD246" s="184"/>
      <c r="BE246" s="184"/>
      <c r="BF246" s="184"/>
      <c r="BG246" s="184"/>
      <c r="BH246" s="184"/>
      <c r="BI246" s="184"/>
      <c r="BJ246" s="184"/>
      <c r="BK246" s="184"/>
      <c r="BL246" s="184"/>
      <c r="BM246" s="184"/>
      <c r="BN246" s="184"/>
      <c r="BO246" s="184"/>
      <c r="BP246" s="193">
        <f t="shared" si="465"/>
        <v>0</v>
      </c>
    </row>
    <row r="247" spans="2:68" ht="15" hidden="1" customHeight="1" outlineLevel="1" x14ac:dyDescent="0.25">
      <c r="B247" s="223" t="str">
        <f t="shared" si="438"/>
        <v xml:space="preserve"> (-)</v>
      </c>
      <c r="D247" s="184"/>
      <c r="E247" s="184"/>
      <c r="F247" s="184"/>
      <c r="G247" s="184"/>
      <c r="H247" s="184"/>
      <c r="I247" s="184"/>
      <c r="J247" s="184"/>
      <c r="K247" s="184"/>
      <c r="L247" s="184"/>
      <c r="M247" s="184"/>
      <c r="N247" s="184"/>
      <c r="O247" s="184"/>
      <c r="P247" s="193">
        <f t="shared" si="459"/>
        <v>0</v>
      </c>
      <c r="Q247" s="184"/>
      <c r="R247" s="184"/>
      <c r="S247" s="184"/>
      <c r="T247" s="184"/>
      <c r="U247" s="184"/>
      <c r="V247" s="184"/>
      <c r="W247" s="184"/>
      <c r="X247" s="184"/>
      <c r="Y247" s="184"/>
      <c r="Z247" s="184"/>
      <c r="AA247" s="184"/>
      <c r="AB247" s="184"/>
      <c r="AC247" s="193">
        <f t="shared" si="460"/>
        <v>0</v>
      </c>
      <c r="AD247" s="184"/>
      <c r="AE247" s="184"/>
      <c r="AF247" s="184"/>
      <c r="AG247" s="184"/>
      <c r="AH247" s="184"/>
      <c r="AI247" s="184"/>
      <c r="AJ247" s="184"/>
      <c r="AK247" s="184"/>
      <c r="AL247" s="184"/>
      <c r="AM247" s="184"/>
      <c r="AN247" s="184"/>
      <c r="AO247" s="184"/>
      <c r="AP247" s="193">
        <f t="shared" si="463"/>
        <v>0</v>
      </c>
      <c r="AQ247" s="184">
        <f t="shared" si="472"/>
        <v>0</v>
      </c>
      <c r="AR247" s="184">
        <f t="shared" si="472"/>
        <v>0</v>
      </c>
      <c r="AS247" s="184">
        <f t="shared" si="472"/>
        <v>0</v>
      </c>
      <c r="AT247" s="184">
        <f t="shared" si="472"/>
        <v>0</v>
      </c>
      <c r="AU247" s="184">
        <f t="shared" ref="AU247:BB247" si="479">+AU204*(1+$C204)</f>
        <v>0</v>
      </c>
      <c r="AV247" s="184">
        <f t="shared" si="479"/>
        <v>0</v>
      </c>
      <c r="AW247" s="184">
        <f t="shared" si="479"/>
        <v>0</v>
      </c>
      <c r="AX247" s="184">
        <f t="shared" si="479"/>
        <v>0</v>
      </c>
      <c r="AY247" s="184">
        <f t="shared" si="479"/>
        <v>0</v>
      </c>
      <c r="AZ247" s="184">
        <f t="shared" si="479"/>
        <v>0</v>
      </c>
      <c r="BA247" s="184">
        <f t="shared" si="479"/>
        <v>0</v>
      </c>
      <c r="BB247" s="184">
        <f t="shared" si="479"/>
        <v>0</v>
      </c>
      <c r="BC247" s="193">
        <f t="shared" si="464"/>
        <v>0</v>
      </c>
      <c r="BD247" s="184"/>
      <c r="BE247" s="184"/>
      <c r="BF247" s="184"/>
      <c r="BG247" s="184"/>
      <c r="BH247" s="184"/>
      <c r="BI247" s="184"/>
      <c r="BJ247" s="184"/>
      <c r="BK247" s="184"/>
      <c r="BL247" s="184"/>
      <c r="BM247" s="184"/>
      <c r="BN247" s="184"/>
      <c r="BO247" s="184"/>
      <c r="BP247" s="193">
        <f t="shared" si="465"/>
        <v>0</v>
      </c>
    </row>
    <row r="248" spans="2:68" ht="15" hidden="1" customHeight="1" outlineLevel="1" x14ac:dyDescent="0.25">
      <c r="B248" s="223" t="str">
        <f t="shared" si="438"/>
        <v xml:space="preserve"> (-)</v>
      </c>
      <c r="D248" s="184"/>
      <c r="E248" s="184"/>
      <c r="F248" s="184"/>
      <c r="G248" s="184"/>
      <c r="H248" s="184"/>
      <c r="I248" s="184"/>
      <c r="J248" s="184"/>
      <c r="K248" s="184"/>
      <c r="L248" s="184"/>
      <c r="M248" s="184"/>
      <c r="N248" s="184"/>
      <c r="O248" s="184"/>
      <c r="P248" s="193">
        <f t="shared" si="459"/>
        <v>0</v>
      </c>
      <c r="Q248" s="184"/>
      <c r="R248" s="184"/>
      <c r="S248" s="184"/>
      <c r="T248" s="184"/>
      <c r="U248" s="184"/>
      <c r="V248" s="184"/>
      <c r="W248" s="184"/>
      <c r="X248" s="184"/>
      <c r="Y248" s="184"/>
      <c r="Z248" s="184"/>
      <c r="AA248" s="184"/>
      <c r="AB248" s="184"/>
      <c r="AC248" s="193">
        <f t="shared" si="460"/>
        <v>0</v>
      </c>
      <c r="AD248" s="184"/>
      <c r="AE248" s="184"/>
      <c r="AF248" s="184"/>
      <c r="AG248" s="184"/>
      <c r="AH248" s="184"/>
      <c r="AI248" s="184"/>
      <c r="AJ248" s="184"/>
      <c r="AK248" s="184"/>
      <c r="AL248" s="184"/>
      <c r="AM248" s="184"/>
      <c r="AN248" s="184"/>
      <c r="AO248" s="184"/>
      <c r="AP248" s="193">
        <f t="shared" si="463"/>
        <v>0</v>
      </c>
      <c r="AQ248" s="184"/>
      <c r="AR248" s="184"/>
      <c r="AS248" s="184"/>
      <c r="AT248" s="184"/>
      <c r="AU248" s="184"/>
      <c r="AV248" s="184"/>
      <c r="AW248" s="184"/>
      <c r="AX248" s="184"/>
      <c r="AY248" s="184"/>
      <c r="AZ248" s="184"/>
      <c r="BA248" s="184"/>
      <c r="BB248" s="184"/>
      <c r="BC248" s="193">
        <f t="shared" si="464"/>
        <v>0</v>
      </c>
      <c r="BD248" s="184">
        <f t="shared" ref="BD248:BO248" si="480">+BD205*(1+$C205)</f>
        <v>0</v>
      </c>
      <c r="BE248" s="184">
        <f t="shared" si="480"/>
        <v>0</v>
      </c>
      <c r="BF248" s="184">
        <f t="shared" si="480"/>
        <v>0</v>
      </c>
      <c r="BG248" s="184">
        <f t="shared" si="480"/>
        <v>0</v>
      </c>
      <c r="BH248" s="184">
        <f t="shared" si="480"/>
        <v>0</v>
      </c>
      <c r="BI248" s="184">
        <f t="shared" si="480"/>
        <v>0</v>
      </c>
      <c r="BJ248" s="184">
        <f t="shared" si="480"/>
        <v>0</v>
      </c>
      <c r="BK248" s="184">
        <f t="shared" si="480"/>
        <v>0</v>
      </c>
      <c r="BL248" s="184">
        <f t="shared" si="480"/>
        <v>0</v>
      </c>
      <c r="BM248" s="184">
        <f t="shared" si="480"/>
        <v>0</v>
      </c>
      <c r="BN248" s="184">
        <f t="shared" si="480"/>
        <v>0</v>
      </c>
      <c r="BO248" s="184">
        <f t="shared" si="480"/>
        <v>0</v>
      </c>
      <c r="BP248" s="193">
        <f t="shared" si="465"/>
        <v>0</v>
      </c>
    </row>
    <row r="249" spans="2:68" ht="15" hidden="1" customHeight="1" outlineLevel="1" x14ac:dyDescent="0.25">
      <c r="B249" s="223" t="str">
        <f t="shared" si="438"/>
        <v xml:space="preserve"> (-)</v>
      </c>
      <c r="D249" s="184"/>
      <c r="E249" s="184"/>
      <c r="F249" s="184"/>
      <c r="G249" s="184"/>
      <c r="H249" s="184"/>
      <c r="I249" s="184"/>
      <c r="J249" s="184"/>
      <c r="K249" s="184"/>
      <c r="L249" s="184"/>
      <c r="M249" s="184"/>
      <c r="N249" s="184"/>
      <c r="O249" s="184"/>
      <c r="P249" s="193">
        <f t="shared" si="459"/>
        <v>0</v>
      </c>
      <c r="Q249" s="184"/>
      <c r="R249" s="184"/>
      <c r="S249" s="184"/>
      <c r="T249" s="184"/>
      <c r="U249" s="184"/>
      <c r="V249" s="184"/>
      <c r="W249" s="184"/>
      <c r="X249" s="184"/>
      <c r="Y249" s="184"/>
      <c r="Z249" s="184"/>
      <c r="AA249" s="184"/>
      <c r="AB249" s="184"/>
      <c r="AC249" s="193">
        <f t="shared" si="460"/>
        <v>0</v>
      </c>
      <c r="AD249" s="184"/>
      <c r="AE249" s="184"/>
      <c r="AF249" s="184"/>
      <c r="AG249" s="184"/>
      <c r="AH249" s="184"/>
      <c r="AI249" s="184"/>
      <c r="AJ249" s="184"/>
      <c r="AK249" s="184"/>
      <c r="AL249" s="184"/>
      <c r="AM249" s="184"/>
      <c r="AN249" s="184"/>
      <c r="AO249" s="184"/>
      <c r="AP249" s="193">
        <f t="shared" si="463"/>
        <v>0</v>
      </c>
      <c r="AQ249" s="184"/>
      <c r="AR249" s="184"/>
      <c r="AS249" s="184"/>
      <c r="AT249" s="184"/>
      <c r="AU249" s="184"/>
      <c r="AV249" s="184"/>
      <c r="AW249" s="184"/>
      <c r="AX249" s="184"/>
      <c r="AY249" s="184"/>
      <c r="AZ249" s="184"/>
      <c r="BA249" s="184"/>
      <c r="BB249" s="184"/>
      <c r="BC249" s="193">
        <f t="shared" si="464"/>
        <v>0</v>
      </c>
      <c r="BD249" s="184">
        <f t="shared" ref="BD249:BO249" si="481">+BD206*(1+$C206)</f>
        <v>0</v>
      </c>
      <c r="BE249" s="184">
        <f t="shared" si="481"/>
        <v>0</v>
      </c>
      <c r="BF249" s="184">
        <f t="shared" si="481"/>
        <v>0</v>
      </c>
      <c r="BG249" s="184">
        <f t="shared" si="481"/>
        <v>0</v>
      </c>
      <c r="BH249" s="184">
        <f t="shared" si="481"/>
        <v>0</v>
      </c>
      <c r="BI249" s="184">
        <f t="shared" si="481"/>
        <v>0</v>
      </c>
      <c r="BJ249" s="184">
        <f t="shared" si="481"/>
        <v>0</v>
      </c>
      <c r="BK249" s="184">
        <f t="shared" si="481"/>
        <v>0</v>
      </c>
      <c r="BL249" s="184">
        <f t="shared" si="481"/>
        <v>0</v>
      </c>
      <c r="BM249" s="184">
        <f t="shared" si="481"/>
        <v>0</v>
      </c>
      <c r="BN249" s="184">
        <f t="shared" si="481"/>
        <v>0</v>
      </c>
      <c r="BO249" s="184">
        <f t="shared" si="481"/>
        <v>0</v>
      </c>
      <c r="BP249" s="193">
        <f t="shared" si="465"/>
        <v>0</v>
      </c>
    </row>
    <row r="250" spans="2:68" ht="15" hidden="1" customHeight="1" outlineLevel="1" x14ac:dyDescent="0.25">
      <c r="B250" s="223" t="str">
        <f t="shared" si="438"/>
        <v xml:space="preserve"> (-)</v>
      </c>
      <c r="D250" s="184"/>
      <c r="E250" s="184"/>
      <c r="F250" s="184"/>
      <c r="G250" s="184"/>
      <c r="H250" s="184"/>
      <c r="I250" s="184"/>
      <c r="J250" s="184"/>
      <c r="K250" s="184"/>
      <c r="L250" s="184"/>
      <c r="M250" s="184"/>
      <c r="N250" s="184"/>
      <c r="O250" s="184"/>
      <c r="P250" s="193">
        <f t="shared" si="459"/>
        <v>0</v>
      </c>
      <c r="Q250" s="184"/>
      <c r="R250" s="184"/>
      <c r="S250" s="184"/>
      <c r="T250" s="184"/>
      <c r="U250" s="184"/>
      <c r="V250" s="184"/>
      <c r="W250" s="184"/>
      <c r="X250" s="184"/>
      <c r="Y250" s="184"/>
      <c r="Z250" s="184"/>
      <c r="AA250" s="184"/>
      <c r="AB250" s="184"/>
      <c r="AC250" s="193">
        <f t="shared" si="460"/>
        <v>0</v>
      </c>
      <c r="AD250" s="184"/>
      <c r="AE250" s="184"/>
      <c r="AF250" s="184"/>
      <c r="AG250" s="184"/>
      <c r="AH250" s="184"/>
      <c r="AI250" s="184"/>
      <c r="AJ250" s="184"/>
      <c r="AK250" s="184"/>
      <c r="AL250" s="184"/>
      <c r="AM250" s="184"/>
      <c r="AN250" s="184"/>
      <c r="AO250" s="184"/>
      <c r="AP250" s="193">
        <f t="shared" si="463"/>
        <v>0</v>
      </c>
      <c r="AQ250" s="184"/>
      <c r="AR250" s="184"/>
      <c r="AS250" s="184"/>
      <c r="AT250" s="184"/>
      <c r="AU250" s="184"/>
      <c r="AV250" s="184"/>
      <c r="AW250" s="184"/>
      <c r="AX250" s="184"/>
      <c r="AY250" s="184"/>
      <c r="AZ250" s="184"/>
      <c r="BA250" s="184"/>
      <c r="BB250" s="184"/>
      <c r="BC250" s="193">
        <f t="shared" si="464"/>
        <v>0</v>
      </c>
      <c r="BD250" s="184">
        <f t="shared" ref="BD250:BO250" si="482">+BD207*(1+$C207)</f>
        <v>0</v>
      </c>
      <c r="BE250" s="184">
        <f t="shared" si="482"/>
        <v>0</v>
      </c>
      <c r="BF250" s="184">
        <f t="shared" si="482"/>
        <v>0</v>
      </c>
      <c r="BG250" s="184">
        <f t="shared" si="482"/>
        <v>0</v>
      </c>
      <c r="BH250" s="184">
        <f t="shared" si="482"/>
        <v>0</v>
      </c>
      <c r="BI250" s="184">
        <f t="shared" si="482"/>
        <v>0</v>
      </c>
      <c r="BJ250" s="184">
        <f t="shared" si="482"/>
        <v>0</v>
      </c>
      <c r="BK250" s="184">
        <f t="shared" si="482"/>
        <v>0</v>
      </c>
      <c r="BL250" s="184">
        <f t="shared" si="482"/>
        <v>0</v>
      </c>
      <c r="BM250" s="184">
        <f t="shared" si="482"/>
        <v>0</v>
      </c>
      <c r="BN250" s="184">
        <f t="shared" si="482"/>
        <v>0</v>
      </c>
      <c r="BO250" s="184">
        <f t="shared" si="482"/>
        <v>0</v>
      </c>
      <c r="BP250" s="193">
        <f t="shared" si="465"/>
        <v>0</v>
      </c>
    </row>
    <row r="251" spans="2:68" ht="15" hidden="1" customHeight="1" outlineLevel="1" x14ac:dyDescent="0.25">
      <c r="B251" s="223" t="str">
        <f t="shared" si="438"/>
        <v xml:space="preserve"> (-)</v>
      </c>
      <c r="D251" s="184"/>
      <c r="E251" s="184"/>
      <c r="F251" s="184"/>
      <c r="G251" s="184"/>
      <c r="H251" s="184"/>
      <c r="I251" s="184"/>
      <c r="J251" s="184"/>
      <c r="K251" s="184"/>
      <c r="L251" s="184"/>
      <c r="M251" s="184"/>
      <c r="N251" s="184"/>
      <c r="O251" s="184"/>
      <c r="P251" s="193">
        <f t="shared" si="459"/>
        <v>0</v>
      </c>
      <c r="Q251" s="184"/>
      <c r="R251" s="184"/>
      <c r="S251" s="184"/>
      <c r="T251" s="184"/>
      <c r="U251" s="184"/>
      <c r="V251" s="184"/>
      <c r="W251" s="184"/>
      <c r="X251" s="184"/>
      <c r="Y251" s="184"/>
      <c r="Z251" s="184"/>
      <c r="AA251" s="184"/>
      <c r="AB251" s="184"/>
      <c r="AC251" s="193">
        <f t="shared" si="460"/>
        <v>0</v>
      </c>
      <c r="AD251" s="184"/>
      <c r="AE251" s="184"/>
      <c r="AF251" s="184"/>
      <c r="AG251" s="184"/>
      <c r="AH251" s="184"/>
      <c r="AI251" s="184"/>
      <c r="AJ251" s="184"/>
      <c r="AK251" s="184"/>
      <c r="AL251" s="184"/>
      <c r="AM251" s="184"/>
      <c r="AN251" s="184"/>
      <c r="AO251" s="184"/>
      <c r="AP251" s="193">
        <f t="shared" si="463"/>
        <v>0</v>
      </c>
      <c r="AQ251" s="184"/>
      <c r="AR251" s="184"/>
      <c r="AS251" s="184"/>
      <c r="AT251" s="184"/>
      <c r="AU251" s="184"/>
      <c r="AV251" s="184"/>
      <c r="AW251" s="184"/>
      <c r="AX251" s="184"/>
      <c r="AY251" s="184"/>
      <c r="AZ251" s="184"/>
      <c r="BA251" s="184"/>
      <c r="BB251" s="184"/>
      <c r="BC251" s="193">
        <f t="shared" si="464"/>
        <v>0</v>
      </c>
      <c r="BD251" s="184">
        <f t="shared" ref="BD251:BO251" si="483">+BD208*(1+$C208)</f>
        <v>0</v>
      </c>
      <c r="BE251" s="184">
        <f t="shared" si="483"/>
        <v>0</v>
      </c>
      <c r="BF251" s="184">
        <f t="shared" si="483"/>
        <v>0</v>
      </c>
      <c r="BG251" s="184">
        <f t="shared" si="483"/>
        <v>0</v>
      </c>
      <c r="BH251" s="184">
        <f t="shared" si="483"/>
        <v>0</v>
      </c>
      <c r="BI251" s="184">
        <f t="shared" si="483"/>
        <v>0</v>
      </c>
      <c r="BJ251" s="184">
        <f t="shared" si="483"/>
        <v>0</v>
      </c>
      <c r="BK251" s="184">
        <f t="shared" si="483"/>
        <v>0</v>
      </c>
      <c r="BL251" s="184">
        <f t="shared" si="483"/>
        <v>0</v>
      </c>
      <c r="BM251" s="184">
        <f t="shared" si="483"/>
        <v>0</v>
      </c>
      <c r="BN251" s="184">
        <f t="shared" si="483"/>
        <v>0</v>
      </c>
      <c r="BO251" s="184">
        <f t="shared" si="483"/>
        <v>0</v>
      </c>
      <c r="BP251" s="193">
        <f t="shared" si="465"/>
        <v>0</v>
      </c>
    </row>
    <row r="252" spans="2:68" ht="15" hidden="1" customHeight="1" outlineLevel="1" x14ac:dyDescent="0.25">
      <c r="B252" s="223" t="str">
        <f t="shared" si="438"/>
        <v xml:space="preserve"> (-)</v>
      </c>
      <c r="D252" s="184"/>
      <c r="E252" s="184"/>
      <c r="F252" s="184"/>
      <c r="G252" s="184"/>
      <c r="H252" s="184"/>
      <c r="I252" s="184"/>
      <c r="J252" s="184"/>
      <c r="K252" s="184"/>
      <c r="L252" s="184"/>
      <c r="M252" s="184"/>
      <c r="N252" s="184"/>
      <c r="O252" s="184"/>
      <c r="P252" s="193">
        <f t="shared" si="459"/>
        <v>0</v>
      </c>
      <c r="Q252" s="184"/>
      <c r="R252" s="184"/>
      <c r="S252" s="184"/>
      <c r="T252" s="184"/>
      <c r="U252" s="184"/>
      <c r="V252" s="184"/>
      <c r="W252" s="184"/>
      <c r="X252" s="184"/>
      <c r="Y252" s="184"/>
      <c r="Z252" s="184"/>
      <c r="AA252" s="184"/>
      <c r="AB252" s="184"/>
      <c r="AC252" s="193">
        <f t="shared" si="460"/>
        <v>0</v>
      </c>
      <c r="AD252" s="184"/>
      <c r="AE252" s="184"/>
      <c r="AF252" s="184"/>
      <c r="AG252" s="184"/>
      <c r="AH252" s="184"/>
      <c r="AI252" s="184"/>
      <c r="AJ252" s="184"/>
      <c r="AK252" s="184"/>
      <c r="AL252" s="184"/>
      <c r="AM252" s="184"/>
      <c r="AN252" s="184"/>
      <c r="AO252" s="184"/>
      <c r="AP252" s="193">
        <f t="shared" si="463"/>
        <v>0</v>
      </c>
      <c r="AQ252" s="184"/>
      <c r="AR252" s="184"/>
      <c r="AS252" s="184"/>
      <c r="AT252" s="184"/>
      <c r="AU252" s="184"/>
      <c r="AV252" s="184"/>
      <c r="AW252" s="184"/>
      <c r="AX252" s="184"/>
      <c r="AY252" s="184"/>
      <c r="AZ252" s="184"/>
      <c r="BA252" s="184"/>
      <c r="BB252" s="184"/>
      <c r="BC252" s="193">
        <f t="shared" si="464"/>
        <v>0</v>
      </c>
      <c r="BD252" s="184">
        <f t="shared" ref="BD252:BO252" si="484">+BD209*(1+$C209)</f>
        <v>0</v>
      </c>
      <c r="BE252" s="184">
        <f t="shared" si="484"/>
        <v>0</v>
      </c>
      <c r="BF252" s="184">
        <f t="shared" si="484"/>
        <v>0</v>
      </c>
      <c r="BG252" s="184">
        <f t="shared" si="484"/>
        <v>0</v>
      </c>
      <c r="BH252" s="184">
        <f t="shared" si="484"/>
        <v>0</v>
      </c>
      <c r="BI252" s="184">
        <f t="shared" si="484"/>
        <v>0</v>
      </c>
      <c r="BJ252" s="184">
        <f t="shared" si="484"/>
        <v>0</v>
      </c>
      <c r="BK252" s="184">
        <f t="shared" si="484"/>
        <v>0</v>
      </c>
      <c r="BL252" s="184">
        <f t="shared" si="484"/>
        <v>0</v>
      </c>
      <c r="BM252" s="184">
        <f t="shared" si="484"/>
        <v>0</v>
      </c>
      <c r="BN252" s="184">
        <f t="shared" si="484"/>
        <v>0</v>
      </c>
      <c r="BO252" s="184">
        <f t="shared" si="484"/>
        <v>0</v>
      </c>
      <c r="BP252" s="193">
        <f t="shared" si="465"/>
        <v>0</v>
      </c>
    </row>
    <row r="253" spans="2:68" ht="15" hidden="1" customHeight="1" outlineLevel="1" x14ac:dyDescent="0.25">
      <c r="B253" s="223" t="str">
        <f t="shared" si="438"/>
        <v xml:space="preserve"> (-)</v>
      </c>
      <c r="D253" s="184"/>
      <c r="E253" s="184"/>
      <c r="F253" s="184"/>
      <c r="G253" s="184"/>
      <c r="H253" s="184"/>
      <c r="I253" s="184"/>
      <c r="J253" s="184"/>
      <c r="K253" s="184"/>
      <c r="L253" s="184"/>
      <c r="M253" s="184"/>
      <c r="N253" s="184"/>
      <c r="O253" s="184"/>
      <c r="P253" s="193">
        <f t="shared" si="459"/>
        <v>0</v>
      </c>
      <c r="Q253" s="184"/>
      <c r="R253" s="184"/>
      <c r="S253" s="184"/>
      <c r="T253" s="184"/>
      <c r="U253" s="184"/>
      <c r="V253" s="184"/>
      <c r="W253" s="184"/>
      <c r="X253" s="184"/>
      <c r="Y253" s="184"/>
      <c r="Z253" s="184"/>
      <c r="AA253" s="184"/>
      <c r="AB253" s="184"/>
      <c r="AC253" s="193">
        <f t="shared" si="460"/>
        <v>0</v>
      </c>
      <c r="AD253" s="184"/>
      <c r="AE253" s="184"/>
      <c r="AF253" s="184"/>
      <c r="AG253" s="184"/>
      <c r="AH253" s="184"/>
      <c r="AI253" s="184"/>
      <c r="AJ253" s="184"/>
      <c r="AK253" s="184"/>
      <c r="AL253" s="184"/>
      <c r="AM253" s="184"/>
      <c r="AN253" s="184"/>
      <c r="AO253" s="184"/>
      <c r="AP253" s="193">
        <f t="shared" si="463"/>
        <v>0</v>
      </c>
      <c r="AQ253" s="184"/>
      <c r="AR253" s="184"/>
      <c r="AS253" s="184"/>
      <c r="AT253" s="184"/>
      <c r="AU253" s="184"/>
      <c r="AV253" s="184"/>
      <c r="AW253" s="184"/>
      <c r="AX253" s="184"/>
      <c r="AY253" s="184"/>
      <c r="AZ253" s="184"/>
      <c r="BA253" s="184"/>
      <c r="BB253" s="184"/>
      <c r="BC253" s="193">
        <f t="shared" si="464"/>
        <v>0</v>
      </c>
      <c r="BD253" s="184">
        <f t="shared" ref="BD253:BO253" si="485">+BD210*(1+$C210)</f>
        <v>0</v>
      </c>
      <c r="BE253" s="184">
        <f t="shared" si="485"/>
        <v>0</v>
      </c>
      <c r="BF253" s="184">
        <f t="shared" si="485"/>
        <v>0</v>
      </c>
      <c r="BG253" s="184">
        <f t="shared" si="485"/>
        <v>0</v>
      </c>
      <c r="BH253" s="184">
        <f t="shared" si="485"/>
        <v>0</v>
      </c>
      <c r="BI253" s="184">
        <f t="shared" si="485"/>
        <v>0</v>
      </c>
      <c r="BJ253" s="184">
        <f t="shared" si="485"/>
        <v>0</v>
      </c>
      <c r="BK253" s="184">
        <f t="shared" si="485"/>
        <v>0</v>
      </c>
      <c r="BL253" s="184">
        <f t="shared" si="485"/>
        <v>0</v>
      </c>
      <c r="BM253" s="184">
        <f t="shared" si="485"/>
        <v>0</v>
      </c>
      <c r="BN253" s="184">
        <f t="shared" si="485"/>
        <v>0</v>
      </c>
      <c r="BO253" s="184">
        <f t="shared" si="485"/>
        <v>0</v>
      </c>
      <c r="BP253" s="193">
        <f t="shared" si="465"/>
        <v>0</v>
      </c>
    </row>
    <row r="254" spans="2:68" ht="15" hidden="1" customHeight="1" outlineLevel="1" x14ac:dyDescent="0.25">
      <c r="B254" s="223" t="str">
        <f t="shared" si="438"/>
        <v xml:space="preserve"> (-)</v>
      </c>
      <c r="D254" s="184"/>
      <c r="E254" s="184"/>
      <c r="F254" s="184"/>
      <c r="G254" s="184"/>
      <c r="H254" s="184"/>
      <c r="I254" s="184"/>
      <c r="J254" s="184"/>
      <c r="K254" s="184"/>
      <c r="L254" s="184"/>
      <c r="M254" s="184"/>
      <c r="N254" s="184"/>
      <c r="O254" s="184"/>
      <c r="P254" s="193">
        <f t="shared" si="459"/>
        <v>0</v>
      </c>
      <c r="Q254" s="184"/>
      <c r="R254" s="184"/>
      <c r="S254" s="184"/>
      <c r="T254" s="184"/>
      <c r="U254" s="184"/>
      <c r="V254" s="184"/>
      <c r="W254" s="184"/>
      <c r="X254" s="184"/>
      <c r="Y254" s="184"/>
      <c r="Z254" s="184"/>
      <c r="AA254" s="184"/>
      <c r="AB254" s="184"/>
      <c r="AC254" s="193">
        <f t="shared" si="460"/>
        <v>0</v>
      </c>
      <c r="AD254" s="184"/>
      <c r="AE254" s="184"/>
      <c r="AF254" s="184"/>
      <c r="AG254" s="184"/>
      <c r="AH254" s="184"/>
      <c r="AI254" s="184"/>
      <c r="AJ254" s="184"/>
      <c r="AK254" s="184"/>
      <c r="AL254" s="184"/>
      <c r="AM254" s="184"/>
      <c r="AN254" s="184"/>
      <c r="AO254" s="184"/>
      <c r="AP254" s="193">
        <f t="shared" si="463"/>
        <v>0</v>
      </c>
      <c r="AQ254" s="184"/>
      <c r="AR254" s="184"/>
      <c r="AS254" s="184"/>
      <c r="AT254" s="184"/>
      <c r="AU254" s="184"/>
      <c r="AV254" s="184"/>
      <c r="AW254" s="184"/>
      <c r="AX254" s="184"/>
      <c r="AY254" s="184"/>
      <c r="AZ254" s="184"/>
      <c r="BA254" s="184"/>
      <c r="BB254" s="184"/>
      <c r="BC254" s="193">
        <f t="shared" si="464"/>
        <v>0</v>
      </c>
      <c r="BD254" s="184">
        <f t="shared" ref="BD254:BO254" si="486">+BD211*(1+$C211)</f>
        <v>0</v>
      </c>
      <c r="BE254" s="184">
        <f t="shared" si="486"/>
        <v>0</v>
      </c>
      <c r="BF254" s="184">
        <f t="shared" si="486"/>
        <v>0</v>
      </c>
      <c r="BG254" s="184">
        <f t="shared" si="486"/>
        <v>0</v>
      </c>
      <c r="BH254" s="184">
        <f t="shared" si="486"/>
        <v>0</v>
      </c>
      <c r="BI254" s="184">
        <f t="shared" si="486"/>
        <v>0</v>
      </c>
      <c r="BJ254" s="184">
        <f t="shared" si="486"/>
        <v>0</v>
      </c>
      <c r="BK254" s="184">
        <f t="shared" si="486"/>
        <v>0</v>
      </c>
      <c r="BL254" s="184">
        <f t="shared" si="486"/>
        <v>0</v>
      </c>
      <c r="BM254" s="184">
        <f t="shared" si="486"/>
        <v>0</v>
      </c>
      <c r="BN254" s="184">
        <f t="shared" si="486"/>
        <v>0</v>
      </c>
      <c r="BO254" s="184">
        <f t="shared" si="486"/>
        <v>0</v>
      </c>
      <c r="BP254" s="193">
        <f t="shared" si="465"/>
        <v>0</v>
      </c>
    </row>
    <row r="255" spans="2:68" ht="15" customHeight="1" collapsed="1" x14ac:dyDescent="0.25"/>
  </sheetData>
  <mergeCells count="11">
    <mergeCell ref="AQ5:BB5"/>
    <mergeCell ref="BC5:BC7"/>
    <mergeCell ref="BD5:BO5"/>
    <mergeCell ref="BP5:BP7"/>
    <mergeCell ref="D5:O5"/>
    <mergeCell ref="P5:P7"/>
    <mergeCell ref="B2:P2"/>
    <mergeCell ref="Q5:AB5"/>
    <mergeCell ref="AC5:AC7"/>
    <mergeCell ref="AD5:AO5"/>
    <mergeCell ref="AP5:AP7"/>
  </mergeCells>
  <pageMargins left="0.25" right="0.25" top="0.25" bottom="0.25" header="0" footer="0"/>
  <pageSetup paperSize="9" scale="57"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BQ66"/>
  <sheetViews>
    <sheetView zoomScale="86" zoomScaleNormal="86" workbookViewId="0">
      <pane xSplit="3" ySplit="8" topLeftCell="D9" activePane="bottomRight" state="frozen"/>
      <selection pane="topRight" activeCell="D1" sqref="D1"/>
      <selection pane="bottomLeft" activeCell="A9" sqref="A9"/>
      <selection pane="bottomRight" activeCell="B2" sqref="B2:P2"/>
    </sheetView>
  </sheetViews>
  <sheetFormatPr baseColWidth="10" defaultColWidth="11.44140625" defaultRowHeight="15" customHeight="1" outlineLevelCol="1" x14ac:dyDescent="0.25"/>
  <cols>
    <col min="1" max="1" width="2.6640625" style="1" customWidth="1"/>
    <col min="2" max="2" width="50.6640625" style="1" customWidth="1"/>
    <col min="3" max="3" width="7" style="16" customWidth="1"/>
    <col min="4" max="15" width="10.33203125" style="1" customWidth="1"/>
    <col min="16" max="16" width="10.33203125" style="45" customWidth="1"/>
    <col min="17" max="28" width="10.33203125" style="1" hidden="1" customWidth="1" outlineLevel="1"/>
    <col min="29" max="29" width="10.33203125" style="45" customWidth="1" collapsed="1"/>
    <col min="30" max="41" width="10.33203125" style="1" hidden="1" customWidth="1" outlineLevel="1"/>
    <col min="42" max="42" width="10.33203125" style="45" customWidth="1" collapsed="1"/>
    <col min="43" max="54" width="10.33203125" style="1" hidden="1" customWidth="1" outlineLevel="1"/>
    <col min="55" max="55" width="10.33203125" style="45" customWidth="1" collapsed="1"/>
    <col min="56" max="67" width="10.33203125" style="1" hidden="1" customWidth="1" outlineLevel="1"/>
    <col min="68" max="68" width="10.33203125" style="45" customWidth="1" collapsed="1"/>
    <col min="69" max="16384" width="11.44140625" style="1"/>
  </cols>
  <sheetData>
    <row r="1" spans="2:68" ht="15" customHeight="1" thickBot="1" x14ac:dyDescent="0.3"/>
    <row r="2" spans="2:68" ht="30" customHeight="1" thickBot="1" x14ac:dyDescent="0.3">
      <c r="B2" s="450" t="s">
        <v>172</v>
      </c>
      <c r="C2" s="451"/>
      <c r="D2" s="451"/>
      <c r="E2" s="451"/>
      <c r="F2" s="451"/>
      <c r="G2" s="451"/>
      <c r="H2" s="451"/>
      <c r="I2" s="451"/>
      <c r="J2" s="451"/>
      <c r="K2" s="451"/>
      <c r="L2" s="451"/>
      <c r="M2" s="451"/>
      <c r="N2" s="451"/>
      <c r="O2" s="451"/>
      <c r="P2" s="451"/>
      <c r="Q2" s="172"/>
      <c r="R2" s="172"/>
      <c r="S2" s="172"/>
      <c r="T2" s="172"/>
      <c r="U2" s="172"/>
      <c r="V2" s="172"/>
      <c r="W2" s="172"/>
      <c r="X2" s="172"/>
      <c r="Y2" s="172"/>
      <c r="Z2" s="172"/>
      <c r="AA2" s="172"/>
      <c r="AB2" s="172"/>
      <c r="AC2" s="173"/>
      <c r="AD2" s="172"/>
      <c r="AE2" s="172"/>
      <c r="AF2" s="172"/>
      <c r="AG2" s="172"/>
      <c r="AH2" s="172"/>
      <c r="AI2" s="172"/>
      <c r="AJ2" s="172"/>
      <c r="AK2" s="172"/>
      <c r="AL2" s="172"/>
      <c r="AM2" s="172"/>
      <c r="AN2" s="172"/>
      <c r="AO2" s="172"/>
      <c r="AP2" s="173"/>
      <c r="AQ2" s="172"/>
      <c r="AR2" s="172"/>
      <c r="AS2" s="172"/>
      <c r="AT2" s="172"/>
      <c r="AU2" s="172"/>
      <c r="AV2" s="172"/>
      <c r="AW2" s="172"/>
      <c r="AX2" s="172"/>
      <c r="AY2" s="172"/>
      <c r="AZ2" s="172"/>
      <c r="BA2" s="172"/>
      <c r="BB2" s="172"/>
      <c r="BC2" s="173"/>
      <c r="BD2" s="172"/>
      <c r="BE2" s="172"/>
      <c r="BF2" s="172"/>
      <c r="BG2" s="172"/>
      <c r="BH2" s="172"/>
      <c r="BI2" s="172"/>
      <c r="BJ2" s="172"/>
      <c r="BK2" s="172"/>
      <c r="BL2" s="172"/>
      <c r="BM2" s="172"/>
      <c r="BN2" s="172"/>
      <c r="BO2" s="172"/>
      <c r="BP2" s="174"/>
    </row>
    <row r="5" spans="2:68" s="8" customFormat="1" ht="15" customHeight="1" x14ac:dyDescent="0.25">
      <c r="C5" s="4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68" ht="15" customHeight="1" x14ac:dyDescent="0.25">
      <c r="P6" s="405"/>
      <c r="AC6" s="405"/>
      <c r="AP6" s="405"/>
      <c r="BC6" s="405"/>
      <c r="BP6" s="405"/>
    </row>
    <row r="7" spans="2:68"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10" spans="2:68" ht="15" customHeight="1" x14ac:dyDescent="0.25">
      <c r="B10" s="194" t="s">
        <v>171</v>
      </c>
      <c r="C10" s="195"/>
      <c r="D10" s="221"/>
      <c r="E10" s="221"/>
      <c r="F10" s="221"/>
      <c r="G10" s="221"/>
      <c r="H10" s="221"/>
      <c r="I10" s="221"/>
      <c r="J10" s="221"/>
      <c r="K10" s="221"/>
      <c r="L10" s="221"/>
      <c r="M10" s="221"/>
      <c r="N10" s="221"/>
      <c r="O10" s="221"/>
      <c r="P10" s="213"/>
      <c r="Q10" s="221"/>
      <c r="R10" s="221"/>
      <c r="S10" s="221"/>
      <c r="T10" s="221"/>
      <c r="U10" s="221"/>
      <c r="V10" s="221"/>
      <c r="W10" s="221"/>
      <c r="X10" s="221"/>
      <c r="Y10" s="221"/>
      <c r="Z10" s="221"/>
      <c r="AA10" s="221"/>
      <c r="AB10" s="221"/>
      <c r="AC10" s="213"/>
      <c r="AD10" s="221"/>
      <c r="AE10" s="221"/>
      <c r="AF10" s="221"/>
      <c r="AG10" s="221"/>
      <c r="AH10" s="221"/>
      <c r="AI10" s="221"/>
      <c r="AJ10" s="221"/>
      <c r="AK10" s="221"/>
      <c r="AL10" s="221"/>
      <c r="AM10" s="221"/>
      <c r="AN10" s="221"/>
      <c r="AO10" s="221"/>
      <c r="AP10" s="213"/>
      <c r="AQ10" s="221"/>
      <c r="AR10" s="221"/>
      <c r="AS10" s="221"/>
      <c r="AT10" s="221"/>
      <c r="AU10" s="221"/>
      <c r="AV10" s="221"/>
      <c r="AW10" s="221"/>
      <c r="AX10" s="221"/>
      <c r="AY10" s="221"/>
      <c r="AZ10" s="221"/>
      <c r="BA10" s="221"/>
      <c r="BB10" s="221"/>
      <c r="BC10" s="213"/>
      <c r="BD10" s="221"/>
      <c r="BE10" s="221"/>
      <c r="BF10" s="221"/>
      <c r="BG10" s="221"/>
      <c r="BH10" s="221"/>
      <c r="BI10" s="221"/>
      <c r="BJ10" s="221"/>
      <c r="BK10" s="221"/>
      <c r="BL10" s="221"/>
      <c r="BM10" s="221"/>
      <c r="BN10" s="221"/>
      <c r="BO10" s="221"/>
      <c r="BP10" s="214"/>
    </row>
    <row r="11" spans="2:68" ht="15" customHeight="1" x14ac:dyDescent="0.25">
      <c r="B11" s="129"/>
      <c r="C11" s="79"/>
    </row>
    <row r="12" spans="2:68" ht="15" customHeight="1" x14ac:dyDescent="0.25">
      <c r="B12" s="1" t="s">
        <v>135</v>
      </c>
      <c r="D12" s="184">
        <f>D21+D28+D35+D42+D49+D56</f>
        <v>0</v>
      </c>
      <c r="E12" s="184">
        <f>E21+E28+E35+E42+E49+E56</f>
        <v>0</v>
      </c>
      <c r="F12" s="184">
        <f t="shared" ref="F12:O12" si="0">F21+F28+F35+F42+F49+F56</f>
        <v>0</v>
      </c>
      <c r="G12" s="184">
        <f t="shared" si="0"/>
        <v>0</v>
      </c>
      <c r="H12" s="184">
        <f t="shared" si="0"/>
        <v>0</v>
      </c>
      <c r="I12" s="184">
        <f t="shared" si="0"/>
        <v>0</v>
      </c>
      <c r="J12" s="184">
        <f t="shared" si="0"/>
        <v>0</v>
      </c>
      <c r="K12" s="184">
        <f t="shared" si="0"/>
        <v>0</v>
      </c>
      <c r="L12" s="184">
        <f t="shared" si="0"/>
        <v>0</v>
      </c>
      <c r="M12" s="184">
        <f t="shared" si="0"/>
        <v>0</v>
      </c>
      <c r="N12" s="184">
        <f>N21+N28+N35+N42+N49+N56</f>
        <v>0</v>
      </c>
      <c r="O12" s="184">
        <f t="shared" si="0"/>
        <v>0</v>
      </c>
      <c r="Q12" s="184">
        <f t="shared" ref="Q12:AB12" si="1">Q21+Q28+Q35+Q42+Q49+Q56</f>
        <v>0</v>
      </c>
      <c r="R12" s="184">
        <f t="shared" si="1"/>
        <v>0</v>
      </c>
      <c r="S12" s="184">
        <f t="shared" si="1"/>
        <v>0</v>
      </c>
      <c r="T12" s="184">
        <f t="shared" si="1"/>
        <v>0</v>
      </c>
      <c r="U12" s="184">
        <f t="shared" si="1"/>
        <v>0</v>
      </c>
      <c r="V12" s="184">
        <f t="shared" si="1"/>
        <v>0</v>
      </c>
      <c r="W12" s="184">
        <f t="shared" si="1"/>
        <v>0</v>
      </c>
      <c r="X12" s="184">
        <f t="shared" si="1"/>
        <v>0</v>
      </c>
      <c r="Y12" s="184">
        <f t="shared" si="1"/>
        <v>0</v>
      </c>
      <c r="Z12" s="184">
        <f t="shared" si="1"/>
        <v>0</v>
      </c>
      <c r="AA12" s="184">
        <f t="shared" si="1"/>
        <v>0</v>
      </c>
      <c r="AB12" s="184">
        <f t="shared" si="1"/>
        <v>0</v>
      </c>
      <c r="AD12" s="184">
        <f t="shared" ref="AD12:AO12" si="2">AD21+AD28+AD35+AD42+AD49+AD56</f>
        <v>0</v>
      </c>
      <c r="AE12" s="184">
        <f t="shared" si="2"/>
        <v>0</v>
      </c>
      <c r="AF12" s="184">
        <f t="shared" si="2"/>
        <v>0</v>
      </c>
      <c r="AG12" s="184">
        <f t="shared" si="2"/>
        <v>0</v>
      </c>
      <c r="AH12" s="184">
        <f t="shared" si="2"/>
        <v>0</v>
      </c>
      <c r="AI12" s="184">
        <f t="shared" si="2"/>
        <v>0</v>
      </c>
      <c r="AJ12" s="184">
        <f t="shared" si="2"/>
        <v>0</v>
      </c>
      <c r="AK12" s="184">
        <f t="shared" si="2"/>
        <v>0</v>
      </c>
      <c r="AL12" s="184">
        <f t="shared" si="2"/>
        <v>0</v>
      </c>
      <c r="AM12" s="184">
        <f t="shared" si="2"/>
        <v>0</v>
      </c>
      <c r="AN12" s="184">
        <f t="shared" si="2"/>
        <v>0</v>
      </c>
      <c r="AO12" s="184">
        <f t="shared" si="2"/>
        <v>0</v>
      </c>
      <c r="AQ12" s="184">
        <f t="shared" ref="AQ12:BB12" si="3">AQ21+AQ28+AQ35+AQ42+AQ49+AQ56</f>
        <v>0</v>
      </c>
      <c r="AR12" s="184">
        <f t="shared" si="3"/>
        <v>0</v>
      </c>
      <c r="AS12" s="184">
        <f t="shared" si="3"/>
        <v>0</v>
      </c>
      <c r="AT12" s="184">
        <f t="shared" si="3"/>
        <v>0</v>
      </c>
      <c r="AU12" s="184">
        <f t="shared" si="3"/>
        <v>0</v>
      </c>
      <c r="AV12" s="184">
        <f t="shared" si="3"/>
        <v>0</v>
      </c>
      <c r="AW12" s="184">
        <f t="shared" si="3"/>
        <v>0</v>
      </c>
      <c r="AX12" s="184">
        <f t="shared" si="3"/>
        <v>0</v>
      </c>
      <c r="AY12" s="184">
        <f t="shared" si="3"/>
        <v>0</v>
      </c>
      <c r="AZ12" s="184">
        <f t="shared" si="3"/>
        <v>0</v>
      </c>
      <c r="BA12" s="184">
        <f t="shared" si="3"/>
        <v>0</v>
      </c>
      <c r="BB12" s="184">
        <f t="shared" si="3"/>
        <v>0</v>
      </c>
      <c r="BD12" s="184">
        <f t="shared" ref="BD12:BO12" si="4">BD21+BD28+BD35+BD42+BD49+BD56</f>
        <v>0</v>
      </c>
      <c r="BE12" s="184">
        <f t="shared" si="4"/>
        <v>0</v>
      </c>
      <c r="BF12" s="184">
        <f t="shared" si="4"/>
        <v>0</v>
      </c>
      <c r="BG12" s="184">
        <f t="shared" si="4"/>
        <v>0</v>
      </c>
      <c r="BH12" s="184">
        <f t="shared" si="4"/>
        <v>0</v>
      </c>
      <c r="BI12" s="184">
        <f t="shared" si="4"/>
        <v>0</v>
      </c>
      <c r="BJ12" s="184">
        <f t="shared" si="4"/>
        <v>0</v>
      </c>
      <c r="BK12" s="184">
        <f t="shared" si="4"/>
        <v>0</v>
      </c>
      <c r="BL12" s="184">
        <f t="shared" si="4"/>
        <v>0</v>
      </c>
      <c r="BM12" s="184">
        <f t="shared" si="4"/>
        <v>0</v>
      </c>
      <c r="BN12" s="184">
        <f t="shared" si="4"/>
        <v>0</v>
      </c>
      <c r="BO12" s="184">
        <f t="shared" si="4"/>
        <v>0</v>
      </c>
    </row>
    <row r="13" spans="2:68" ht="15" customHeight="1" x14ac:dyDescent="0.25">
      <c r="B13" s="1" t="s">
        <v>166</v>
      </c>
      <c r="D13" s="184">
        <v>0</v>
      </c>
      <c r="E13" s="184">
        <f t="shared" ref="E13:O13" si="5">+D12</f>
        <v>0</v>
      </c>
      <c r="F13" s="184">
        <f t="shared" si="5"/>
        <v>0</v>
      </c>
      <c r="G13" s="184">
        <f t="shared" si="5"/>
        <v>0</v>
      </c>
      <c r="H13" s="184">
        <f t="shared" si="5"/>
        <v>0</v>
      </c>
      <c r="I13" s="184">
        <f t="shared" si="5"/>
        <v>0</v>
      </c>
      <c r="J13" s="184">
        <f t="shared" si="5"/>
        <v>0</v>
      </c>
      <c r="K13" s="184">
        <f t="shared" si="5"/>
        <v>0</v>
      </c>
      <c r="L13" s="184">
        <f t="shared" si="5"/>
        <v>0</v>
      </c>
      <c r="M13" s="184">
        <f t="shared" si="5"/>
        <v>0</v>
      </c>
      <c r="N13" s="184">
        <f t="shared" si="5"/>
        <v>0</v>
      </c>
      <c r="O13" s="184">
        <f t="shared" si="5"/>
        <v>0</v>
      </c>
      <c r="Q13" s="184">
        <f>O12</f>
        <v>0</v>
      </c>
      <c r="R13" s="184">
        <f t="shared" ref="R13:AB13" si="6">+Q12</f>
        <v>0</v>
      </c>
      <c r="S13" s="184">
        <f t="shared" si="6"/>
        <v>0</v>
      </c>
      <c r="T13" s="184">
        <f t="shared" si="6"/>
        <v>0</v>
      </c>
      <c r="U13" s="184">
        <f t="shared" si="6"/>
        <v>0</v>
      </c>
      <c r="V13" s="184">
        <f t="shared" si="6"/>
        <v>0</v>
      </c>
      <c r="W13" s="184">
        <f t="shared" si="6"/>
        <v>0</v>
      </c>
      <c r="X13" s="184">
        <f t="shared" si="6"/>
        <v>0</v>
      </c>
      <c r="Y13" s="184">
        <f t="shared" si="6"/>
        <v>0</v>
      </c>
      <c r="Z13" s="184">
        <f t="shared" si="6"/>
        <v>0</v>
      </c>
      <c r="AA13" s="184">
        <f t="shared" si="6"/>
        <v>0</v>
      </c>
      <c r="AB13" s="184">
        <f t="shared" si="6"/>
        <v>0</v>
      </c>
      <c r="AD13" s="184">
        <f>AB12</f>
        <v>0</v>
      </c>
      <c r="AE13" s="184">
        <f t="shared" ref="AE13:AO13" si="7">+AD12</f>
        <v>0</v>
      </c>
      <c r="AF13" s="184">
        <f t="shared" si="7"/>
        <v>0</v>
      </c>
      <c r="AG13" s="184">
        <f t="shared" si="7"/>
        <v>0</v>
      </c>
      <c r="AH13" s="184">
        <f t="shared" si="7"/>
        <v>0</v>
      </c>
      <c r="AI13" s="184">
        <f t="shared" si="7"/>
        <v>0</v>
      </c>
      <c r="AJ13" s="184">
        <f t="shared" si="7"/>
        <v>0</v>
      </c>
      <c r="AK13" s="184">
        <f t="shared" si="7"/>
        <v>0</v>
      </c>
      <c r="AL13" s="184">
        <f t="shared" si="7"/>
        <v>0</v>
      </c>
      <c r="AM13" s="184">
        <f t="shared" si="7"/>
        <v>0</v>
      </c>
      <c r="AN13" s="184">
        <f t="shared" si="7"/>
        <v>0</v>
      </c>
      <c r="AO13" s="184">
        <f t="shared" si="7"/>
        <v>0</v>
      </c>
      <c r="AQ13" s="184">
        <f>AO12</f>
        <v>0</v>
      </c>
      <c r="AR13" s="184">
        <f t="shared" ref="AR13:BB13" si="8">+AQ12</f>
        <v>0</v>
      </c>
      <c r="AS13" s="184">
        <f t="shared" si="8"/>
        <v>0</v>
      </c>
      <c r="AT13" s="184">
        <f t="shared" si="8"/>
        <v>0</v>
      </c>
      <c r="AU13" s="184">
        <f t="shared" si="8"/>
        <v>0</v>
      </c>
      <c r="AV13" s="184">
        <f t="shared" si="8"/>
        <v>0</v>
      </c>
      <c r="AW13" s="184">
        <f t="shared" si="8"/>
        <v>0</v>
      </c>
      <c r="AX13" s="184">
        <f t="shared" si="8"/>
        <v>0</v>
      </c>
      <c r="AY13" s="184">
        <f t="shared" si="8"/>
        <v>0</v>
      </c>
      <c r="AZ13" s="184">
        <f t="shared" si="8"/>
        <v>0</v>
      </c>
      <c r="BA13" s="184">
        <f t="shared" si="8"/>
        <v>0</v>
      </c>
      <c r="BB13" s="184">
        <f t="shared" si="8"/>
        <v>0</v>
      </c>
      <c r="BD13" s="184">
        <f>BB12</f>
        <v>0</v>
      </c>
      <c r="BE13" s="184">
        <f t="shared" ref="BE13:BO13" si="9">+BD12</f>
        <v>0</v>
      </c>
      <c r="BF13" s="184">
        <f t="shared" si="9"/>
        <v>0</v>
      </c>
      <c r="BG13" s="184">
        <f t="shared" si="9"/>
        <v>0</v>
      </c>
      <c r="BH13" s="184">
        <f t="shared" si="9"/>
        <v>0</v>
      </c>
      <c r="BI13" s="184">
        <f t="shared" si="9"/>
        <v>0</v>
      </c>
      <c r="BJ13" s="184">
        <f t="shared" si="9"/>
        <v>0</v>
      </c>
      <c r="BK13" s="184">
        <f t="shared" si="9"/>
        <v>0</v>
      </c>
      <c r="BL13" s="184">
        <f t="shared" si="9"/>
        <v>0</v>
      </c>
      <c r="BM13" s="184">
        <f t="shared" si="9"/>
        <v>0</v>
      </c>
      <c r="BN13" s="184">
        <f t="shared" si="9"/>
        <v>0</v>
      </c>
      <c r="BO13" s="184">
        <f t="shared" si="9"/>
        <v>0</v>
      </c>
    </row>
    <row r="14" spans="2:68" ht="15" customHeight="1" x14ac:dyDescent="0.25">
      <c r="B14" s="1" t="s">
        <v>165</v>
      </c>
      <c r="D14" s="184">
        <f>+D12-D13</f>
        <v>0</v>
      </c>
      <c r="E14" s="184">
        <f>+E12-E13</f>
        <v>0</v>
      </c>
      <c r="F14" s="184">
        <f t="shared" ref="F14:O14" si="10">+F12-F13</f>
        <v>0</v>
      </c>
      <c r="G14" s="184">
        <f t="shared" si="10"/>
        <v>0</v>
      </c>
      <c r="H14" s="184">
        <f t="shared" si="10"/>
        <v>0</v>
      </c>
      <c r="I14" s="184">
        <f t="shared" si="10"/>
        <v>0</v>
      </c>
      <c r="J14" s="184">
        <f t="shared" si="10"/>
        <v>0</v>
      </c>
      <c r="K14" s="184">
        <f t="shared" si="10"/>
        <v>0</v>
      </c>
      <c r="L14" s="184">
        <f t="shared" si="10"/>
        <v>0</v>
      </c>
      <c r="M14" s="184">
        <f t="shared" si="10"/>
        <v>0</v>
      </c>
      <c r="N14" s="184">
        <f t="shared" si="10"/>
        <v>0</v>
      </c>
      <c r="O14" s="184">
        <f t="shared" si="10"/>
        <v>0</v>
      </c>
      <c r="P14" s="193">
        <f>SUM(D14:O14)</f>
        <v>0</v>
      </c>
      <c r="Q14" s="184">
        <f t="shared" ref="Q14:AB14" si="11">+Q12-Q13</f>
        <v>0</v>
      </c>
      <c r="R14" s="184">
        <f t="shared" si="11"/>
        <v>0</v>
      </c>
      <c r="S14" s="184">
        <f t="shared" si="11"/>
        <v>0</v>
      </c>
      <c r="T14" s="184">
        <f t="shared" si="11"/>
        <v>0</v>
      </c>
      <c r="U14" s="184">
        <f t="shared" si="11"/>
        <v>0</v>
      </c>
      <c r="V14" s="184">
        <f t="shared" si="11"/>
        <v>0</v>
      </c>
      <c r="W14" s="184">
        <f t="shared" si="11"/>
        <v>0</v>
      </c>
      <c r="X14" s="184">
        <f t="shared" si="11"/>
        <v>0</v>
      </c>
      <c r="Y14" s="184">
        <f t="shared" si="11"/>
        <v>0</v>
      </c>
      <c r="Z14" s="184">
        <f t="shared" si="11"/>
        <v>0</v>
      </c>
      <c r="AA14" s="184">
        <f t="shared" si="11"/>
        <v>0</v>
      </c>
      <c r="AB14" s="184">
        <f t="shared" si="11"/>
        <v>0</v>
      </c>
      <c r="AC14" s="193">
        <f>SUM(Q14:AB14)</f>
        <v>0</v>
      </c>
      <c r="AD14" s="184">
        <f t="shared" ref="AD14:AO14" si="12">+AD12-AD13</f>
        <v>0</v>
      </c>
      <c r="AE14" s="184">
        <f t="shared" si="12"/>
        <v>0</v>
      </c>
      <c r="AF14" s="184">
        <f t="shared" si="12"/>
        <v>0</v>
      </c>
      <c r="AG14" s="184">
        <f t="shared" si="12"/>
        <v>0</v>
      </c>
      <c r="AH14" s="184">
        <f t="shared" si="12"/>
        <v>0</v>
      </c>
      <c r="AI14" s="184">
        <f t="shared" si="12"/>
        <v>0</v>
      </c>
      <c r="AJ14" s="184">
        <f t="shared" si="12"/>
        <v>0</v>
      </c>
      <c r="AK14" s="184">
        <f t="shared" si="12"/>
        <v>0</v>
      </c>
      <c r="AL14" s="184">
        <f t="shared" si="12"/>
        <v>0</v>
      </c>
      <c r="AM14" s="184">
        <f t="shared" si="12"/>
        <v>0</v>
      </c>
      <c r="AN14" s="184">
        <f t="shared" si="12"/>
        <v>0</v>
      </c>
      <c r="AO14" s="184">
        <f t="shared" si="12"/>
        <v>0</v>
      </c>
      <c r="AP14" s="193">
        <f>SUM(AD14:AO14)</f>
        <v>0</v>
      </c>
      <c r="AQ14" s="184">
        <f t="shared" ref="AQ14:BB14" si="13">+AQ12-AQ13</f>
        <v>0</v>
      </c>
      <c r="AR14" s="184">
        <f t="shared" si="13"/>
        <v>0</v>
      </c>
      <c r="AS14" s="184">
        <f t="shared" si="13"/>
        <v>0</v>
      </c>
      <c r="AT14" s="184">
        <f t="shared" si="13"/>
        <v>0</v>
      </c>
      <c r="AU14" s="184">
        <f t="shared" si="13"/>
        <v>0</v>
      </c>
      <c r="AV14" s="184">
        <f t="shared" si="13"/>
        <v>0</v>
      </c>
      <c r="AW14" s="184">
        <f t="shared" si="13"/>
        <v>0</v>
      </c>
      <c r="AX14" s="184">
        <f t="shared" si="13"/>
        <v>0</v>
      </c>
      <c r="AY14" s="184">
        <f t="shared" si="13"/>
        <v>0</v>
      </c>
      <c r="AZ14" s="184">
        <f t="shared" si="13"/>
        <v>0</v>
      </c>
      <c r="BA14" s="184">
        <f t="shared" si="13"/>
        <v>0</v>
      </c>
      <c r="BB14" s="184">
        <f t="shared" si="13"/>
        <v>0</v>
      </c>
      <c r="BC14" s="193">
        <f>SUM(AQ14:BB14)</f>
        <v>0</v>
      </c>
      <c r="BD14" s="184">
        <f t="shared" ref="BD14:BO14" si="14">+BD12-BD13</f>
        <v>0</v>
      </c>
      <c r="BE14" s="184">
        <f t="shared" si="14"/>
        <v>0</v>
      </c>
      <c r="BF14" s="184">
        <f t="shared" si="14"/>
        <v>0</v>
      </c>
      <c r="BG14" s="184">
        <f t="shared" si="14"/>
        <v>0</v>
      </c>
      <c r="BH14" s="184">
        <f t="shared" si="14"/>
        <v>0</v>
      </c>
      <c r="BI14" s="184">
        <f t="shared" si="14"/>
        <v>0</v>
      </c>
      <c r="BJ14" s="184">
        <f t="shared" si="14"/>
        <v>0</v>
      </c>
      <c r="BK14" s="184">
        <f t="shared" si="14"/>
        <v>0</v>
      </c>
      <c r="BL14" s="184">
        <f t="shared" si="14"/>
        <v>0</v>
      </c>
      <c r="BM14" s="184">
        <f t="shared" si="14"/>
        <v>0</v>
      </c>
      <c r="BN14" s="184">
        <f t="shared" si="14"/>
        <v>0</v>
      </c>
      <c r="BO14" s="184">
        <f t="shared" si="14"/>
        <v>0</v>
      </c>
      <c r="BP14" s="193">
        <f>SUM(BD14:BO14)</f>
        <v>0</v>
      </c>
    </row>
    <row r="16" spans="2:68" ht="15" customHeight="1" x14ac:dyDescent="0.25">
      <c r="B16" s="194" t="s">
        <v>167</v>
      </c>
      <c r="C16" s="195"/>
      <c r="D16" s="221"/>
      <c r="E16" s="221"/>
      <c r="F16" s="221"/>
      <c r="G16" s="221"/>
      <c r="H16" s="221"/>
      <c r="I16" s="221"/>
      <c r="J16" s="221"/>
      <c r="K16" s="221"/>
      <c r="L16" s="221"/>
      <c r="M16" s="221"/>
      <c r="N16" s="221"/>
      <c r="O16" s="221"/>
      <c r="P16" s="213"/>
      <c r="Q16" s="221"/>
      <c r="R16" s="221"/>
      <c r="S16" s="221"/>
      <c r="T16" s="221"/>
      <c r="U16" s="221"/>
      <c r="V16" s="221"/>
      <c r="W16" s="221"/>
      <c r="X16" s="221"/>
      <c r="Y16" s="221"/>
      <c r="Z16" s="221"/>
      <c r="AA16" s="221"/>
      <c r="AB16" s="221"/>
      <c r="AC16" s="213"/>
      <c r="AD16" s="221"/>
      <c r="AE16" s="221"/>
      <c r="AF16" s="221"/>
      <c r="AG16" s="221"/>
      <c r="AH16" s="221"/>
      <c r="AI16" s="221"/>
      <c r="AJ16" s="221"/>
      <c r="AK16" s="221"/>
      <c r="AL16" s="221"/>
      <c r="AM16" s="221"/>
      <c r="AN16" s="221"/>
      <c r="AO16" s="221"/>
      <c r="AP16" s="213"/>
      <c r="AQ16" s="221"/>
      <c r="AR16" s="221"/>
      <c r="AS16" s="221"/>
      <c r="AT16" s="221"/>
      <c r="AU16" s="221"/>
      <c r="AV16" s="221"/>
      <c r="AW16" s="221"/>
      <c r="AX16" s="221"/>
      <c r="AY16" s="221"/>
      <c r="AZ16" s="221"/>
      <c r="BA16" s="221"/>
      <c r="BB16" s="221"/>
      <c r="BC16" s="213"/>
      <c r="BD16" s="221"/>
      <c r="BE16" s="221"/>
      <c r="BF16" s="221"/>
      <c r="BG16" s="221"/>
      <c r="BH16" s="221"/>
      <c r="BI16" s="221"/>
      <c r="BJ16" s="221"/>
      <c r="BK16" s="221"/>
      <c r="BL16" s="221"/>
      <c r="BM16" s="221"/>
      <c r="BN16" s="221"/>
      <c r="BO16" s="221"/>
      <c r="BP16" s="213"/>
    </row>
    <row r="18" spans="2:68" ht="15" customHeight="1" x14ac:dyDescent="0.25">
      <c r="B18" s="129" t="str">
        <f>CONCATENATE("Raming van de voorraad ",Basisgegevens!A24)</f>
        <v>Raming van de voorraad (-)</v>
      </c>
      <c r="C18" s="79"/>
    </row>
    <row r="19" spans="2:68" ht="15" customHeight="1" x14ac:dyDescent="0.25">
      <c r="B19" s="1" t="s">
        <v>137</v>
      </c>
      <c r="C19" s="79"/>
      <c r="D19" s="184">
        <f>D61*Basisgegevens!$F$87</f>
        <v>0</v>
      </c>
      <c r="E19" s="184">
        <f>E61*Basisgegevens!$F$87</f>
        <v>0</v>
      </c>
      <c r="F19" s="184">
        <f>F61*Basisgegevens!$F$87</f>
        <v>0</v>
      </c>
      <c r="G19" s="184">
        <f>G61*Basisgegevens!$F$87</f>
        <v>0</v>
      </c>
      <c r="H19" s="184">
        <f>H61*Basisgegevens!$F$87</f>
        <v>0</v>
      </c>
      <c r="I19" s="184">
        <f>I61*Basisgegevens!$F$87</f>
        <v>0</v>
      </c>
      <c r="J19" s="184">
        <f>J61*Basisgegevens!$F$87</f>
        <v>0</v>
      </c>
      <c r="K19" s="184">
        <f>K61*Basisgegevens!$F$87</f>
        <v>0</v>
      </c>
      <c r="L19" s="184">
        <f>L61*Basisgegevens!$F$87</f>
        <v>0</v>
      </c>
      <c r="M19" s="184">
        <f>M61*Basisgegevens!$F$87</f>
        <v>0</v>
      </c>
      <c r="N19" s="184">
        <f>N61*Basisgegevens!$F$87</f>
        <v>0</v>
      </c>
      <c r="O19" s="184">
        <f>O61*Basisgegevens!$F$87</f>
        <v>0</v>
      </c>
      <c r="Q19" s="184">
        <f>Q61*Basisgegevens!$F$87</f>
        <v>0</v>
      </c>
      <c r="R19" s="184">
        <f>R61*Basisgegevens!$F$87</f>
        <v>0</v>
      </c>
      <c r="S19" s="184">
        <f>S61*Basisgegevens!$F$87</f>
        <v>0</v>
      </c>
      <c r="T19" s="184">
        <f>T61*Basisgegevens!$F$87</f>
        <v>0</v>
      </c>
      <c r="U19" s="184">
        <f>U61*Basisgegevens!$F$87</f>
        <v>0</v>
      </c>
      <c r="V19" s="184">
        <f>V61*Basisgegevens!$F$87</f>
        <v>0</v>
      </c>
      <c r="W19" s="184">
        <f>W61*Basisgegevens!$F$87</f>
        <v>0</v>
      </c>
      <c r="X19" s="184">
        <f>X61*Basisgegevens!$F$87</f>
        <v>0</v>
      </c>
      <c r="Y19" s="184">
        <f>Y61*Basisgegevens!$F$87</f>
        <v>0</v>
      </c>
      <c r="Z19" s="184">
        <f>Z61*Basisgegevens!$F$87</f>
        <v>0</v>
      </c>
      <c r="AA19" s="184">
        <f>AA61*Basisgegevens!$F$87</f>
        <v>0</v>
      </c>
      <c r="AB19" s="184">
        <f>AB61*Basisgegevens!$F$87</f>
        <v>0</v>
      </c>
      <c r="AD19" s="184">
        <f>AD61*Basisgegevens!$F$87</f>
        <v>0</v>
      </c>
      <c r="AE19" s="184">
        <f>AE61*Basisgegevens!$F$87</f>
        <v>0</v>
      </c>
      <c r="AF19" s="184">
        <f>AF61*Basisgegevens!$F$87</f>
        <v>0</v>
      </c>
      <c r="AG19" s="184">
        <f>AG61*Basisgegevens!$F$87</f>
        <v>0</v>
      </c>
      <c r="AH19" s="184">
        <f>AH61*Basisgegevens!$F$87</f>
        <v>0</v>
      </c>
      <c r="AI19" s="184">
        <f>AI61*Basisgegevens!$F$87</f>
        <v>0</v>
      </c>
      <c r="AJ19" s="184">
        <f>AJ61*Basisgegevens!$F$87</f>
        <v>0</v>
      </c>
      <c r="AK19" s="184">
        <f>AK61*Basisgegevens!$F$87</f>
        <v>0</v>
      </c>
      <c r="AL19" s="184">
        <f>AL61*Basisgegevens!$F$87</f>
        <v>0</v>
      </c>
      <c r="AM19" s="184">
        <f>AM61*Basisgegevens!$F$87</f>
        <v>0</v>
      </c>
      <c r="AN19" s="184">
        <f>AN61*Basisgegevens!$F$87</f>
        <v>0</v>
      </c>
      <c r="AO19" s="184">
        <f>AO61*Basisgegevens!$F$87</f>
        <v>0</v>
      </c>
      <c r="AQ19" s="184">
        <f>AQ61*Basisgegevens!$F$87</f>
        <v>0</v>
      </c>
      <c r="AR19" s="184">
        <f>AR61*Basisgegevens!$F$87</f>
        <v>0</v>
      </c>
      <c r="AS19" s="184">
        <f>AS61*Basisgegevens!$F$87</f>
        <v>0</v>
      </c>
      <c r="AT19" s="184">
        <f>AT61*Basisgegevens!$F$87</f>
        <v>0</v>
      </c>
      <c r="AU19" s="184">
        <f>AU61*Basisgegevens!$F$87</f>
        <v>0</v>
      </c>
      <c r="AV19" s="184">
        <f>AV61*Basisgegevens!$F$87</f>
        <v>0</v>
      </c>
      <c r="AW19" s="184">
        <f>AW61*Basisgegevens!$F$87</f>
        <v>0</v>
      </c>
      <c r="AX19" s="184">
        <f>AX61*Basisgegevens!$F$87</f>
        <v>0</v>
      </c>
      <c r="AY19" s="184">
        <f>AY61*Basisgegevens!$F$87</f>
        <v>0</v>
      </c>
      <c r="AZ19" s="184">
        <f>AZ61*Basisgegevens!$F$87</f>
        <v>0</v>
      </c>
      <c r="BA19" s="184">
        <f>BA61*Basisgegevens!$F$87</f>
        <v>0</v>
      </c>
      <c r="BB19" s="184">
        <f>BB61*Basisgegevens!$F$87</f>
        <v>0</v>
      </c>
      <c r="BD19" s="184">
        <f>BD61*Basisgegevens!$F$87</f>
        <v>0</v>
      </c>
      <c r="BE19" s="184">
        <f>BE61*Basisgegevens!$F$87</f>
        <v>0</v>
      </c>
      <c r="BF19" s="184">
        <f>BF61*Basisgegevens!$F$87</f>
        <v>0</v>
      </c>
      <c r="BG19" s="184">
        <f>BG61*Basisgegevens!$F$87</f>
        <v>0</v>
      </c>
      <c r="BH19" s="184">
        <f>BH61*Basisgegevens!$F$87</f>
        <v>0</v>
      </c>
      <c r="BI19" s="184">
        <f>BI61*Basisgegevens!$F$87</f>
        <v>0</v>
      </c>
      <c r="BJ19" s="184">
        <f>BJ61*Basisgegevens!$F$87</f>
        <v>0</v>
      </c>
      <c r="BK19" s="184">
        <f>BK61*Basisgegevens!$F$87</f>
        <v>0</v>
      </c>
      <c r="BL19" s="184">
        <f>BL61*Basisgegevens!$F$87</f>
        <v>0</v>
      </c>
      <c r="BM19" s="184">
        <f>BM61*Basisgegevens!$F$87</f>
        <v>0</v>
      </c>
      <c r="BN19" s="184">
        <f>BN61*Basisgegevens!$F$87</f>
        <v>0</v>
      </c>
      <c r="BO19" s="184">
        <f>BO61*Basisgegevens!$F$87</f>
        <v>0</v>
      </c>
    </row>
    <row r="20" spans="2:68" ht="15" customHeight="1" x14ac:dyDescent="0.25">
      <c r="B20" s="1" t="s">
        <v>136</v>
      </c>
      <c r="C20" s="79"/>
      <c r="D20" s="184">
        <f>+IF(Basisgegevens!C$16&gt;0,Basisgegevens!$C$87,0)</f>
        <v>0</v>
      </c>
      <c r="E20" s="184">
        <f>+IF(Basisgegevens!D$16&gt;0,Basisgegevens!$C$87,0)</f>
        <v>0</v>
      </c>
      <c r="F20" s="184">
        <f>+IF(Basisgegevens!E$16&gt;0,Basisgegevens!$C$87,0)</f>
        <v>0</v>
      </c>
      <c r="G20" s="184">
        <f>+IF(Basisgegevens!F$16&gt;0,Basisgegevens!$C$87,0)</f>
        <v>0</v>
      </c>
      <c r="H20" s="184">
        <f>+IF(Basisgegevens!G$16&gt;0,Basisgegevens!$C$87,0)</f>
        <v>0</v>
      </c>
      <c r="I20" s="184">
        <f>+IF(Basisgegevens!H$16&gt;0,Basisgegevens!$C$87,0)</f>
        <v>0</v>
      </c>
      <c r="J20" s="184">
        <f>+IF(Basisgegevens!I$16&gt;0,Basisgegevens!$C$87,0)</f>
        <v>0</v>
      </c>
      <c r="K20" s="184">
        <f>+IF(Basisgegevens!J$16&gt;0,Basisgegevens!$C$87,0)</f>
        <v>0</v>
      </c>
      <c r="L20" s="184">
        <f>+IF(Basisgegevens!K$16&gt;0,Basisgegevens!$C$87,0)</f>
        <v>0</v>
      </c>
      <c r="M20" s="184">
        <f>+IF(Basisgegevens!L$16&gt;0,Basisgegevens!$C$87,0)</f>
        <v>0</v>
      </c>
      <c r="N20" s="184">
        <f>+IF(Basisgegevens!M$16&gt;0,Basisgegevens!$C$87,0)</f>
        <v>0</v>
      </c>
      <c r="O20" s="184">
        <f>+IF(Basisgegevens!N$16&gt;0,Basisgegevens!$C$87,0)</f>
        <v>0</v>
      </c>
      <c r="Q20" s="184">
        <f>Basisgegevens!$C$87</f>
        <v>0</v>
      </c>
      <c r="R20" s="184">
        <f>Basisgegevens!$C$87</f>
        <v>0</v>
      </c>
      <c r="S20" s="184">
        <f>Basisgegevens!$C$87</f>
        <v>0</v>
      </c>
      <c r="T20" s="184">
        <f>Basisgegevens!$C$87</f>
        <v>0</v>
      </c>
      <c r="U20" s="184">
        <f>Basisgegevens!$C$87</f>
        <v>0</v>
      </c>
      <c r="V20" s="184">
        <f>Basisgegevens!$C$87</f>
        <v>0</v>
      </c>
      <c r="W20" s="184">
        <f>Basisgegevens!$C$87</f>
        <v>0</v>
      </c>
      <c r="X20" s="184">
        <f>Basisgegevens!$C$87</f>
        <v>0</v>
      </c>
      <c r="Y20" s="184">
        <f>Basisgegevens!$C$87</f>
        <v>0</v>
      </c>
      <c r="Z20" s="184">
        <f>Basisgegevens!$C$87</f>
        <v>0</v>
      </c>
      <c r="AA20" s="184">
        <f>Basisgegevens!$C$87</f>
        <v>0</v>
      </c>
      <c r="AB20" s="184">
        <f>Basisgegevens!$C$87</f>
        <v>0</v>
      </c>
      <c r="AD20" s="184">
        <f>Basisgegevens!$C$87</f>
        <v>0</v>
      </c>
      <c r="AE20" s="184">
        <f>Basisgegevens!$C$87</f>
        <v>0</v>
      </c>
      <c r="AF20" s="184">
        <f>Basisgegevens!$C$87</f>
        <v>0</v>
      </c>
      <c r="AG20" s="184">
        <f>Basisgegevens!$C$87</f>
        <v>0</v>
      </c>
      <c r="AH20" s="184">
        <f>Basisgegevens!$C$87</f>
        <v>0</v>
      </c>
      <c r="AI20" s="184">
        <f>Basisgegevens!$C$87</f>
        <v>0</v>
      </c>
      <c r="AJ20" s="184">
        <f>Basisgegevens!$C$87</f>
        <v>0</v>
      </c>
      <c r="AK20" s="184">
        <f>Basisgegevens!$C$87</f>
        <v>0</v>
      </c>
      <c r="AL20" s="184">
        <f>Basisgegevens!$C$87</f>
        <v>0</v>
      </c>
      <c r="AM20" s="184">
        <f>Basisgegevens!$C$87</f>
        <v>0</v>
      </c>
      <c r="AN20" s="184">
        <f>Basisgegevens!$C$87</f>
        <v>0</v>
      </c>
      <c r="AO20" s="184">
        <f>Basisgegevens!$C$87</f>
        <v>0</v>
      </c>
      <c r="AQ20" s="184">
        <f>Basisgegevens!$C$87</f>
        <v>0</v>
      </c>
      <c r="AR20" s="184">
        <f>Basisgegevens!$C$87</f>
        <v>0</v>
      </c>
      <c r="AS20" s="184">
        <f>Basisgegevens!$C$87</f>
        <v>0</v>
      </c>
      <c r="AT20" s="184">
        <f>Basisgegevens!$C$87</f>
        <v>0</v>
      </c>
      <c r="AU20" s="184">
        <f>Basisgegevens!$C$87</f>
        <v>0</v>
      </c>
      <c r="AV20" s="184">
        <f>Basisgegevens!$C$87</f>
        <v>0</v>
      </c>
      <c r="AW20" s="184">
        <f>Basisgegevens!$C$87</f>
        <v>0</v>
      </c>
      <c r="AX20" s="184">
        <f>Basisgegevens!$C$87</f>
        <v>0</v>
      </c>
      <c r="AY20" s="184">
        <f>Basisgegevens!$C$87</f>
        <v>0</v>
      </c>
      <c r="AZ20" s="184">
        <f>Basisgegevens!$C$87</f>
        <v>0</v>
      </c>
      <c r="BA20" s="184">
        <f>Basisgegevens!$C$87</f>
        <v>0</v>
      </c>
      <c r="BB20" s="184">
        <f>Basisgegevens!$C$87</f>
        <v>0</v>
      </c>
      <c r="BD20" s="184">
        <f>Basisgegevens!$C$87</f>
        <v>0</v>
      </c>
      <c r="BE20" s="184">
        <f>Basisgegevens!$C$87</f>
        <v>0</v>
      </c>
      <c r="BF20" s="184">
        <f>Basisgegevens!$C$87</f>
        <v>0</v>
      </c>
      <c r="BG20" s="184">
        <f>Basisgegevens!$C$87</f>
        <v>0</v>
      </c>
      <c r="BH20" s="184">
        <f>Basisgegevens!$C$87</f>
        <v>0</v>
      </c>
      <c r="BI20" s="184">
        <f>Basisgegevens!$C$87</f>
        <v>0</v>
      </c>
      <c r="BJ20" s="184">
        <f>Basisgegevens!$C$87</f>
        <v>0</v>
      </c>
      <c r="BK20" s="184">
        <f>Basisgegevens!$C$87</f>
        <v>0</v>
      </c>
      <c r="BL20" s="184">
        <f>Basisgegevens!$C$87</f>
        <v>0</v>
      </c>
      <c r="BM20" s="184">
        <f>Basisgegevens!$C$87</f>
        <v>0</v>
      </c>
      <c r="BN20" s="184">
        <f>Basisgegevens!$C$87</f>
        <v>0</v>
      </c>
      <c r="BO20" s="184">
        <f>Basisgegevens!$C$87</f>
        <v>0</v>
      </c>
    </row>
    <row r="21" spans="2:68" ht="15" customHeight="1" x14ac:dyDescent="0.25">
      <c r="B21" s="1" t="s">
        <v>168</v>
      </c>
      <c r="C21" s="79"/>
      <c r="D21" s="184">
        <f t="shared" ref="D21:T21" si="15">MAX(D19:D20)</f>
        <v>0</v>
      </c>
      <c r="E21" s="184">
        <f t="shared" si="15"/>
        <v>0</v>
      </c>
      <c r="F21" s="184">
        <f t="shared" si="15"/>
        <v>0</v>
      </c>
      <c r="G21" s="184">
        <f t="shared" si="15"/>
        <v>0</v>
      </c>
      <c r="H21" s="184">
        <f t="shared" si="15"/>
        <v>0</v>
      </c>
      <c r="I21" s="184">
        <f t="shared" si="15"/>
        <v>0</v>
      </c>
      <c r="J21" s="184">
        <f t="shared" si="15"/>
        <v>0</v>
      </c>
      <c r="K21" s="184">
        <f t="shared" si="15"/>
        <v>0</v>
      </c>
      <c r="L21" s="184">
        <f t="shared" si="15"/>
        <v>0</v>
      </c>
      <c r="M21" s="184">
        <f t="shared" si="15"/>
        <v>0</v>
      </c>
      <c r="N21" s="184">
        <f t="shared" si="15"/>
        <v>0</v>
      </c>
      <c r="O21" s="184">
        <f t="shared" si="15"/>
        <v>0</v>
      </c>
      <c r="Q21" s="184">
        <f t="shared" si="15"/>
        <v>0</v>
      </c>
      <c r="R21" s="184">
        <f t="shared" si="15"/>
        <v>0</v>
      </c>
      <c r="S21" s="184">
        <f t="shared" si="15"/>
        <v>0</v>
      </c>
      <c r="T21" s="184">
        <f t="shared" si="15"/>
        <v>0</v>
      </c>
      <c r="U21" s="184">
        <f t="shared" ref="U21:AB21" si="16">MAX(U19:U20)</f>
        <v>0</v>
      </c>
      <c r="V21" s="184">
        <f t="shared" si="16"/>
        <v>0</v>
      </c>
      <c r="W21" s="184">
        <f t="shared" si="16"/>
        <v>0</v>
      </c>
      <c r="X21" s="184">
        <f t="shared" si="16"/>
        <v>0</v>
      </c>
      <c r="Y21" s="184">
        <f t="shared" si="16"/>
        <v>0</v>
      </c>
      <c r="Z21" s="184">
        <f t="shared" si="16"/>
        <v>0</v>
      </c>
      <c r="AA21" s="184">
        <f t="shared" si="16"/>
        <v>0</v>
      </c>
      <c r="AB21" s="184">
        <f t="shared" si="16"/>
        <v>0</v>
      </c>
      <c r="AD21" s="184">
        <f t="shared" ref="AD21:AO21" si="17">MAX(AD19:AD20)</f>
        <v>0</v>
      </c>
      <c r="AE21" s="184">
        <f t="shared" si="17"/>
        <v>0</v>
      </c>
      <c r="AF21" s="184">
        <f t="shared" si="17"/>
        <v>0</v>
      </c>
      <c r="AG21" s="184">
        <f t="shared" si="17"/>
        <v>0</v>
      </c>
      <c r="AH21" s="184">
        <f t="shared" si="17"/>
        <v>0</v>
      </c>
      <c r="AI21" s="184">
        <f t="shared" si="17"/>
        <v>0</v>
      </c>
      <c r="AJ21" s="184">
        <f t="shared" si="17"/>
        <v>0</v>
      </c>
      <c r="AK21" s="184">
        <f t="shared" si="17"/>
        <v>0</v>
      </c>
      <c r="AL21" s="184">
        <f t="shared" si="17"/>
        <v>0</v>
      </c>
      <c r="AM21" s="184">
        <f t="shared" si="17"/>
        <v>0</v>
      </c>
      <c r="AN21" s="184">
        <f t="shared" si="17"/>
        <v>0</v>
      </c>
      <c r="AO21" s="184">
        <f t="shared" si="17"/>
        <v>0</v>
      </c>
      <c r="AQ21" s="184">
        <f t="shared" ref="AQ21:BB21" si="18">MAX(AQ19:AQ20)</f>
        <v>0</v>
      </c>
      <c r="AR21" s="184">
        <f t="shared" si="18"/>
        <v>0</v>
      </c>
      <c r="AS21" s="184">
        <f t="shared" si="18"/>
        <v>0</v>
      </c>
      <c r="AT21" s="184">
        <f t="shared" si="18"/>
        <v>0</v>
      </c>
      <c r="AU21" s="184">
        <f t="shared" si="18"/>
        <v>0</v>
      </c>
      <c r="AV21" s="184">
        <f t="shared" si="18"/>
        <v>0</v>
      </c>
      <c r="AW21" s="184">
        <f t="shared" si="18"/>
        <v>0</v>
      </c>
      <c r="AX21" s="184">
        <f t="shared" si="18"/>
        <v>0</v>
      </c>
      <c r="AY21" s="184">
        <f t="shared" si="18"/>
        <v>0</v>
      </c>
      <c r="AZ21" s="184">
        <f t="shared" si="18"/>
        <v>0</v>
      </c>
      <c r="BA21" s="184">
        <f t="shared" si="18"/>
        <v>0</v>
      </c>
      <c r="BB21" s="184">
        <f t="shared" si="18"/>
        <v>0</v>
      </c>
      <c r="BD21" s="184">
        <f t="shared" ref="BD21:BO21" si="19">MAX(BD19:BD20)</f>
        <v>0</v>
      </c>
      <c r="BE21" s="184">
        <f t="shared" si="19"/>
        <v>0</v>
      </c>
      <c r="BF21" s="184">
        <f t="shared" si="19"/>
        <v>0</v>
      </c>
      <c r="BG21" s="184">
        <f t="shared" si="19"/>
        <v>0</v>
      </c>
      <c r="BH21" s="184">
        <f t="shared" si="19"/>
        <v>0</v>
      </c>
      <c r="BI21" s="184">
        <f t="shared" si="19"/>
        <v>0</v>
      </c>
      <c r="BJ21" s="184">
        <f t="shared" si="19"/>
        <v>0</v>
      </c>
      <c r="BK21" s="184">
        <f t="shared" si="19"/>
        <v>0</v>
      </c>
      <c r="BL21" s="184">
        <f t="shared" si="19"/>
        <v>0</v>
      </c>
      <c r="BM21" s="184">
        <f t="shared" si="19"/>
        <v>0</v>
      </c>
      <c r="BN21" s="184">
        <f t="shared" si="19"/>
        <v>0</v>
      </c>
      <c r="BO21" s="184">
        <f t="shared" si="19"/>
        <v>0</v>
      </c>
    </row>
    <row r="22" spans="2:68" ht="15" customHeight="1" x14ac:dyDescent="0.25">
      <c r="B22" s="1" t="s">
        <v>169</v>
      </c>
      <c r="C22" s="79"/>
      <c r="D22" s="184">
        <v>0</v>
      </c>
      <c r="E22" s="184">
        <f t="shared" ref="E22:O22" si="20">+D21</f>
        <v>0</v>
      </c>
      <c r="F22" s="184">
        <f t="shared" si="20"/>
        <v>0</v>
      </c>
      <c r="G22" s="184">
        <f t="shared" si="20"/>
        <v>0</v>
      </c>
      <c r="H22" s="184">
        <f t="shared" si="20"/>
        <v>0</v>
      </c>
      <c r="I22" s="184">
        <f t="shared" si="20"/>
        <v>0</v>
      </c>
      <c r="J22" s="184">
        <f t="shared" si="20"/>
        <v>0</v>
      </c>
      <c r="K22" s="184">
        <f t="shared" si="20"/>
        <v>0</v>
      </c>
      <c r="L22" s="184">
        <f t="shared" si="20"/>
        <v>0</v>
      </c>
      <c r="M22" s="184">
        <f t="shared" si="20"/>
        <v>0</v>
      </c>
      <c r="N22" s="184">
        <f t="shared" si="20"/>
        <v>0</v>
      </c>
      <c r="O22" s="184">
        <f t="shared" si="20"/>
        <v>0</v>
      </c>
      <c r="Q22" s="184">
        <f>O21</f>
        <v>0</v>
      </c>
      <c r="R22" s="184">
        <f>Q21</f>
        <v>0</v>
      </c>
      <c r="S22" s="184">
        <f>R21</f>
        <v>0</v>
      </c>
      <c r="T22" s="184">
        <f t="shared" ref="T22:AB22" si="21">S21</f>
        <v>0</v>
      </c>
      <c r="U22" s="184">
        <f t="shared" si="21"/>
        <v>0</v>
      </c>
      <c r="V22" s="184">
        <f t="shared" si="21"/>
        <v>0</v>
      </c>
      <c r="W22" s="184">
        <f t="shared" si="21"/>
        <v>0</v>
      </c>
      <c r="X22" s="184">
        <f t="shared" si="21"/>
        <v>0</v>
      </c>
      <c r="Y22" s="184">
        <f>X21</f>
        <v>0</v>
      </c>
      <c r="Z22" s="184">
        <f t="shared" si="21"/>
        <v>0</v>
      </c>
      <c r="AA22" s="184">
        <f t="shared" si="21"/>
        <v>0</v>
      </c>
      <c r="AB22" s="184">
        <f t="shared" si="21"/>
        <v>0</v>
      </c>
      <c r="AD22" s="184">
        <f>AB21</f>
        <v>0</v>
      </c>
      <c r="AE22" s="184">
        <f>AD21</f>
        <v>0</v>
      </c>
      <c r="AF22" s="184">
        <f>AE21</f>
        <v>0</v>
      </c>
      <c r="AG22" s="184">
        <f t="shared" ref="AG22:AO22" si="22">AF21</f>
        <v>0</v>
      </c>
      <c r="AH22" s="184">
        <f t="shared" si="22"/>
        <v>0</v>
      </c>
      <c r="AI22" s="184">
        <f t="shared" si="22"/>
        <v>0</v>
      </c>
      <c r="AJ22" s="184">
        <f t="shared" si="22"/>
        <v>0</v>
      </c>
      <c r="AK22" s="184">
        <f t="shared" si="22"/>
        <v>0</v>
      </c>
      <c r="AL22" s="184">
        <f>AK21</f>
        <v>0</v>
      </c>
      <c r="AM22" s="184">
        <f t="shared" si="22"/>
        <v>0</v>
      </c>
      <c r="AN22" s="184">
        <f t="shared" si="22"/>
        <v>0</v>
      </c>
      <c r="AO22" s="184">
        <f t="shared" si="22"/>
        <v>0</v>
      </c>
      <c r="AQ22" s="184">
        <f>AO21</f>
        <v>0</v>
      </c>
      <c r="AR22" s="184">
        <f>AQ21</f>
        <v>0</v>
      </c>
      <c r="AS22" s="184">
        <f>AR21</f>
        <v>0</v>
      </c>
      <c r="AT22" s="184">
        <f t="shared" ref="AT22:BB22" si="23">AS21</f>
        <v>0</v>
      </c>
      <c r="AU22" s="184">
        <f t="shared" si="23"/>
        <v>0</v>
      </c>
      <c r="AV22" s="184">
        <f t="shared" si="23"/>
        <v>0</v>
      </c>
      <c r="AW22" s="184">
        <f t="shared" si="23"/>
        <v>0</v>
      </c>
      <c r="AX22" s="184">
        <f t="shared" si="23"/>
        <v>0</v>
      </c>
      <c r="AY22" s="184">
        <f>AX21</f>
        <v>0</v>
      </c>
      <c r="AZ22" s="184">
        <f t="shared" si="23"/>
        <v>0</v>
      </c>
      <c r="BA22" s="184">
        <f t="shared" si="23"/>
        <v>0</v>
      </c>
      <c r="BB22" s="184">
        <f t="shared" si="23"/>
        <v>0</v>
      </c>
      <c r="BD22" s="184">
        <f>BB21</f>
        <v>0</v>
      </c>
      <c r="BE22" s="184">
        <f>BD21</f>
        <v>0</v>
      </c>
      <c r="BF22" s="184">
        <f>BE21</f>
        <v>0</v>
      </c>
      <c r="BG22" s="184">
        <f t="shared" ref="BG22:BO22" si="24">BF21</f>
        <v>0</v>
      </c>
      <c r="BH22" s="184">
        <f t="shared" si="24"/>
        <v>0</v>
      </c>
      <c r="BI22" s="184">
        <f t="shared" si="24"/>
        <v>0</v>
      </c>
      <c r="BJ22" s="184">
        <f t="shared" si="24"/>
        <v>0</v>
      </c>
      <c r="BK22" s="184">
        <f t="shared" si="24"/>
        <v>0</v>
      </c>
      <c r="BL22" s="184">
        <f>BK21</f>
        <v>0</v>
      </c>
      <c r="BM22" s="184">
        <f t="shared" si="24"/>
        <v>0</v>
      </c>
      <c r="BN22" s="184">
        <f t="shared" si="24"/>
        <v>0</v>
      </c>
      <c r="BO22" s="184">
        <f t="shared" si="24"/>
        <v>0</v>
      </c>
    </row>
    <row r="23" spans="2:68" ht="15" customHeight="1" x14ac:dyDescent="0.25">
      <c r="B23" s="1" t="s">
        <v>170</v>
      </c>
      <c r="C23" s="79"/>
      <c r="D23" s="184">
        <f t="shared" ref="D23:T23" si="25">+D21-D22</f>
        <v>0</v>
      </c>
      <c r="E23" s="184">
        <f t="shared" si="25"/>
        <v>0</v>
      </c>
      <c r="F23" s="184">
        <f t="shared" si="25"/>
        <v>0</v>
      </c>
      <c r="G23" s="184">
        <f t="shared" si="25"/>
        <v>0</v>
      </c>
      <c r="H23" s="184">
        <f t="shared" si="25"/>
        <v>0</v>
      </c>
      <c r="I23" s="184">
        <f t="shared" si="25"/>
        <v>0</v>
      </c>
      <c r="J23" s="184">
        <f t="shared" si="25"/>
        <v>0</v>
      </c>
      <c r="K23" s="184">
        <f t="shared" si="25"/>
        <v>0</v>
      </c>
      <c r="L23" s="184">
        <f t="shared" si="25"/>
        <v>0</v>
      </c>
      <c r="M23" s="184">
        <f t="shared" si="25"/>
        <v>0</v>
      </c>
      <c r="N23" s="184">
        <f t="shared" si="25"/>
        <v>0</v>
      </c>
      <c r="O23" s="184">
        <f t="shared" si="25"/>
        <v>0</v>
      </c>
      <c r="P23" s="193">
        <f>SUM(D23:O23)</f>
        <v>0</v>
      </c>
      <c r="Q23" s="184">
        <f t="shared" si="25"/>
        <v>0</v>
      </c>
      <c r="R23" s="184">
        <f t="shared" si="25"/>
        <v>0</v>
      </c>
      <c r="S23" s="184">
        <f t="shared" si="25"/>
        <v>0</v>
      </c>
      <c r="T23" s="184">
        <f t="shared" si="25"/>
        <v>0</v>
      </c>
      <c r="U23" s="184">
        <f t="shared" ref="U23:AB23" si="26">+U21-U22</f>
        <v>0</v>
      </c>
      <c r="V23" s="184">
        <f t="shared" si="26"/>
        <v>0</v>
      </c>
      <c r="W23" s="184">
        <f t="shared" si="26"/>
        <v>0</v>
      </c>
      <c r="X23" s="184">
        <f t="shared" si="26"/>
        <v>0</v>
      </c>
      <c r="Y23" s="184">
        <f t="shared" si="26"/>
        <v>0</v>
      </c>
      <c r="Z23" s="184">
        <f t="shared" si="26"/>
        <v>0</v>
      </c>
      <c r="AA23" s="184">
        <f t="shared" si="26"/>
        <v>0</v>
      </c>
      <c r="AB23" s="184">
        <f t="shared" si="26"/>
        <v>0</v>
      </c>
      <c r="AC23" s="193">
        <f>SUM(Q23:AB23)</f>
        <v>0</v>
      </c>
      <c r="AD23" s="184">
        <f t="shared" ref="AD23:AO23" si="27">+AD21-AD22</f>
        <v>0</v>
      </c>
      <c r="AE23" s="184">
        <f t="shared" si="27"/>
        <v>0</v>
      </c>
      <c r="AF23" s="184">
        <f t="shared" si="27"/>
        <v>0</v>
      </c>
      <c r="AG23" s="184">
        <f t="shared" si="27"/>
        <v>0</v>
      </c>
      <c r="AH23" s="184">
        <f t="shared" si="27"/>
        <v>0</v>
      </c>
      <c r="AI23" s="184">
        <f t="shared" si="27"/>
        <v>0</v>
      </c>
      <c r="AJ23" s="184">
        <f t="shared" si="27"/>
        <v>0</v>
      </c>
      <c r="AK23" s="184">
        <f t="shared" si="27"/>
        <v>0</v>
      </c>
      <c r="AL23" s="184">
        <f t="shared" si="27"/>
        <v>0</v>
      </c>
      <c r="AM23" s="184">
        <f t="shared" si="27"/>
        <v>0</v>
      </c>
      <c r="AN23" s="184">
        <f t="shared" si="27"/>
        <v>0</v>
      </c>
      <c r="AO23" s="184">
        <f t="shared" si="27"/>
        <v>0</v>
      </c>
      <c r="AP23" s="193">
        <f>SUM(AD23:AO23)</f>
        <v>0</v>
      </c>
      <c r="AQ23" s="184">
        <f t="shared" ref="AQ23:BB23" si="28">+AQ21-AQ22</f>
        <v>0</v>
      </c>
      <c r="AR23" s="184">
        <f t="shared" si="28"/>
        <v>0</v>
      </c>
      <c r="AS23" s="184">
        <f t="shared" si="28"/>
        <v>0</v>
      </c>
      <c r="AT23" s="184">
        <f t="shared" si="28"/>
        <v>0</v>
      </c>
      <c r="AU23" s="184">
        <f t="shared" si="28"/>
        <v>0</v>
      </c>
      <c r="AV23" s="184">
        <f t="shared" si="28"/>
        <v>0</v>
      </c>
      <c r="AW23" s="184">
        <f t="shared" si="28"/>
        <v>0</v>
      </c>
      <c r="AX23" s="184">
        <f t="shared" si="28"/>
        <v>0</v>
      </c>
      <c r="AY23" s="184">
        <f t="shared" si="28"/>
        <v>0</v>
      </c>
      <c r="AZ23" s="184">
        <f t="shared" si="28"/>
        <v>0</v>
      </c>
      <c r="BA23" s="184">
        <f t="shared" si="28"/>
        <v>0</v>
      </c>
      <c r="BB23" s="184">
        <f t="shared" si="28"/>
        <v>0</v>
      </c>
      <c r="BC23" s="193">
        <f>SUM(AQ23:BB23)</f>
        <v>0</v>
      </c>
      <c r="BD23" s="184">
        <f t="shared" ref="BD23:BO23" si="29">+BD21-BD22</f>
        <v>0</v>
      </c>
      <c r="BE23" s="184">
        <f t="shared" si="29"/>
        <v>0</v>
      </c>
      <c r="BF23" s="184">
        <f t="shared" si="29"/>
        <v>0</v>
      </c>
      <c r="BG23" s="184">
        <f t="shared" si="29"/>
        <v>0</v>
      </c>
      <c r="BH23" s="184">
        <f t="shared" si="29"/>
        <v>0</v>
      </c>
      <c r="BI23" s="184">
        <f t="shared" si="29"/>
        <v>0</v>
      </c>
      <c r="BJ23" s="184">
        <f t="shared" si="29"/>
        <v>0</v>
      </c>
      <c r="BK23" s="184">
        <f t="shared" si="29"/>
        <v>0</v>
      </c>
      <c r="BL23" s="184">
        <f t="shared" si="29"/>
        <v>0</v>
      </c>
      <c r="BM23" s="184">
        <f t="shared" si="29"/>
        <v>0</v>
      </c>
      <c r="BN23" s="184">
        <f t="shared" si="29"/>
        <v>0</v>
      </c>
      <c r="BO23" s="184">
        <f t="shared" si="29"/>
        <v>0</v>
      </c>
      <c r="BP23" s="193">
        <f>SUM(BD23:BO23)</f>
        <v>0</v>
      </c>
    </row>
    <row r="24" spans="2:68" ht="15" customHeight="1" x14ac:dyDescent="0.25">
      <c r="C24" s="79"/>
      <c r="D24" s="184"/>
      <c r="E24" s="184"/>
      <c r="F24" s="184"/>
      <c r="G24" s="184"/>
      <c r="H24" s="184"/>
      <c r="I24" s="184"/>
      <c r="J24" s="184"/>
      <c r="K24" s="184"/>
      <c r="L24" s="184"/>
      <c r="M24" s="184"/>
      <c r="N24" s="184"/>
      <c r="O24" s="184"/>
      <c r="Q24" s="184"/>
      <c r="R24" s="184"/>
      <c r="S24" s="184"/>
      <c r="T24" s="184"/>
      <c r="U24" s="184"/>
      <c r="V24" s="184"/>
      <c r="W24" s="184"/>
      <c r="X24" s="184"/>
      <c r="Y24" s="184"/>
      <c r="Z24" s="184"/>
      <c r="AA24" s="184"/>
      <c r="AB24" s="184"/>
      <c r="AD24" s="184"/>
      <c r="AE24" s="184"/>
      <c r="AF24" s="184"/>
      <c r="AG24" s="184"/>
      <c r="AH24" s="184"/>
      <c r="AI24" s="184"/>
      <c r="AJ24" s="184"/>
      <c r="AK24" s="184"/>
      <c r="AL24" s="184"/>
      <c r="AM24" s="184"/>
      <c r="AN24" s="184"/>
      <c r="AO24" s="184"/>
      <c r="AQ24" s="184"/>
      <c r="AR24" s="184"/>
      <c r="AS24" s="184"/>
      <c r="AT24" s="184"/>
      <c r="AU24" s="184"/>
      <c r="AV24" s="184"/>
      <c r="AW24" s="184"/>
      <c r="AX24" s="184"/>
      <c r="AY24" s="184"/>
      <c r="AZ24" s="184"/>
      <c r="BA24" s="184"/>
      <c r="BB24" s="184"/>
      <c r="BD24" s="184"/>
      <c r="BE24" s="184"/>
      <c r="BF24" s="184"/>
      <c r="BG24" s="184"/>
      <c r="BH24" s="184"/>
      <c r="BI24" s="184"/>
      <c r="BJ24" s="184"/>
      <c r="BK24" s="184"/>
      <c r="BL24" s="184"/>
      <c r="BM24" s="184"/>
      <c r="BN24" s="184"/>
      <c r="BO24" s="184"/>
    </row>
    <row r="25" spans="2:68" ht="15" customHeight="1" x14ac:dyDescent="0.25">
      <c r="B25" s="129" t="str">
        <f>CONCATENATE("Raming van de voorraad ",Basisgegevens!A25)</f>
        <v>Raming van de voorraad (-)</v>
      </c>
      <c r="C25" s="79"/>
      <c r="D25" s="184"/>
      <c r="E25" s="184"/>
      <c r="F25" s="184"/>
      <c r="G25" s="184"/>
      <c r="H25" s="184"/>
      <c r="I25" s="184"/>
      <c r="J25" s="184"/>
      <c r="K25" s="184"/>
      <c r="L25" s="184"/>
      <c r="M25" s="184"/>
      <c r="N25" s="184"/>
      <c r="O25" s="184"/>
      <c r="Q25" s="184"/>
      <c r="R25" s="184"/>
      <c r="S25" s="184"/>
      <c r="T25" s="184"/>
      <c r="U25" s="184"/>
      <c r="V25" s="184"/>
      <c r="W25" s="184"/>
      <c r="X25" s="184"/>
      <c r="Y25" s="184"/>
      <c r="Z25" s="184"/>
      <c r="AA25" s="184"/>
      <c r="AB25" s="184"/>
      <c r="AD25" s="184"/>
      <c r="AE25" s="184"/>
      <c r="AF25" s="184"/>
      <c r="AG25" s="184"/>
      <c r="AH25" s="184"/>
      <c r="AI25" s="184"/>
      <c r="AJ25" s="184"/>
      <c r="AK25" s="184"/>
      <c r="AL25" s="184"/>
      <c r="AM25" s="184"/>
      <c r="AN25" s="184"/>
      <c r="AO25" s="184"/>
      <c r="AQ25" s="184"/>
      <c r="AR25" s="184"/>
      <c r="AS25" s="184"/>
      <c r="AT25" s="184"/>
      <c r="AU25" s="184"/>
      <c r="AV25" s="184"/>
      <c r="AW25" s="184"/>
      <c r="AX25" s="184"/>
      <c r="AY25" s="184"/>
      <c r="AZ25" s="184"/>
      <c r="BA25" s="184"/>
      <c r="BB25" s="184"/>
      <c r="BD25" s="184"/>
      <c r="BE25" s="184"/>
      <c r="BF25" s="184"/>
      <c r="BG25" s="184"/>
      <c r="BH25" s="184"/>
      <c r="BI25" s="184"/>
      <c r="BJ25" s="184"/>
      <c r="BK25" s="184"/>
      <c r="BL25" s="184"/>
      <c r="BM25" s="184"/>
      <c r="BN25" s="184"/>
      <c r="BO25" s="184"/>
    </row>
    <row r="26" spans="2:68" ht="15" customHeight="1" x14ac:dyDescent="0.25">
      <c r="B26" s="1" t="s">
        <v>137</v>
      </c>
      <c r="C26" s="79"/>
      <c r="D26" s="184">
        <f>D62*Basisgegevens!$F$88</f>
        <v>0</v>
      </c>
      <c r="E26" s="184">
        <f>E62*Basisgegevens!$F$88</f>
        <v>0</v>
      </c>
      <c r="F26" s="184">
        <f>F62*Basisgegevens!$F$88</f>
        <v>0</v>
      </c>
      <c r="G26" s="184">
        <f>G62*Basisgegevens!$F$88</f>
        <v>0</v>
      </c>
      <c r="H26" s="184">
        <f>H62*Basisgegevens!$F$88</f>
        <v>0</v>
      </c>
      <c r="I26" s="184">
        <f>I62*Basisgegevens!$F$88</f>
        <v>0</v>
      </c>
      <c r="J26" s="184">
        <f>J62*Basisgegevens!$F$88</f>
        <v>0</v>
      </c>
      <c r="K26" s="184">
        <f>K62*Basisgegevens!$F$88</f>
        <v>0</v>
      </c>
      <c r="L26" s="184">
        <f>L62*Basisgegevens!$F$88</f>
        <v>0</v>
      </c>
      <c r="M26" s="184">
        <f>M62*Basisgegevens!$F$88</f>
        <v>0</v>
      </c>
      <c r="N26" s="184">
        <f>N62*Basisgegevens!$F$88</f>
        <v>0</v>
      </c>
      <c r="O26" s="184">
        <f>O62*Basisgegevens!$F$88</f>
        <v>0</v>
      </c>
      <c r="Q26" s="184">
        <f>Q62*Basisgegevens!$F$88</f>
        <v>0</v>
      </c>
      <c r="R26" s="184">
        <f>R62*Basisgegevens!$F$88</f>
        <v>0</v>
      </c>
      <c r="S26" s="184">
        <f>S62*Basisgegevens!$F$88</f>
        <v>0</v>
      </c>
      <c r="T26" s="184">
        <f>T62*Basisgegevens!$F$88</f>
        <v>0</v>
      </c>
      <c r="U26" s="184">
        <f>U62*Basisgegevens!$F$88</f>
        <v>0</v>
      </c>
      <c r="V26" s="184">
        <f>V62*Basisgegevens!$F$88</f>
        <v>0</v>
      </c>
      <c r="W26" s="184">
        <f>W62*Basisgegevens!$F$88</f>
        <v>0</v>
      </c>
      <c r="X26" s="184">
        <f>X62*Basisgegevens!$F$88</f>
        <v>0</v>
      </c>
      <c r="Y26" s="184">
        <f>Y62*Basisgegevens!$F$88</f>
        <v>0</v>
      </c>
      <c r="Z26" s="184">
        <f>Z62*Basisgegevens!$F$88</f>
        <v>0</v>
      </c>
      <c r="AA26" s="184">
        <f>AA62*Basisgegevens!$F$88</f>
        <v>0</v>
      </c>
      <c r="AB26" s="184">
        <f>AB62*Basisgegevens!$F$88</f>
        <v>0</v>
      </c>
      <c r="AD26" s="184">
        <f>AD62*Basisgegevens!$F$88</f>
        <v>0</v>
      </c>
      <c r="AE26" s="184">
        <f>AE62*Basisgegevens!$F$88</f>
        <v>0</v>
      </c>
      <c r="AF26" s="184">
        <f>AF62*Basisgegevens!$F$88</f>
        <v>0</v>
      </c>
      <c r="AG26" s="184">
        <f>AG62*Basisgegevens!$F$88</f>
        <v>0</v>
      </c>
      <c r="AH26" s="184">
        <f>AH62*Basisgegevens!$F$88</f>
        <v>0</v>
      </c>
      <c r="AI26" s="184">
        <f>AI62*Basisgegevens!$F$88</f>
        <v>0</v>
      </c>
      <c r="AJ26" s="184">
        <f>AJ62*Basisgegevens!$F$88</f>
        <v>0</v>
      </c>
      <c r="AK26" s="184">
        <f>AK62*Basisgegevens!$F$88</f>
        <v>0</v>
      </c>
      <c r="AL26" s="184">
        <f>AL62*Basisgegevens!$F$88</f>
        <v>0</v>
      </c>
      <c r="AM26" s="184">
        <f>AM62*Basisgegevens!$F$88</f>
        <v>0</v>
      </c>
      <c r="AN26" s="184">
        <f>AN62*Basisgegevens!$F$88</f>
        <v>0</v>
      </c>
      <c r="AO26" s="184">
        <f>AO62*Basisgegevens!$F$88</f>
        <v>0</v>
      </c>
      <c r="AQ26" s="184">
        <f>AQ62*Basisgegevens!$F$88</f>
        <v>0</v>
      </c>
      <c r="AR26" s="184">
        <f>AR62*Basisgegevens!$F$88</f>
        <v>0</v>
      </c>
      <c r="AS26" s="184">
        <f>AS62*Basisgegevens!$F$88</f>
        <v>0</v>
      </c>
      <c r="AT26" s="184">
        <f>AT62*Basisgegevens!$F$88</f>
        <v>0</v>
      </c>
      <c r="AU26" s="184">
        <f>AU62*Basisgegevens!$F$88</f>
        <v>0</v>
      </c>
      <c r="AV26" s="184">
        <f>AV62*Basisgegevens!$F$88</f>
        <v>0</v>
      </c>
      <c r="AW26" s="184">
        <f>AW62*Basisgegevens!$F$88</f>
        <v>0</v>
      </c>
      <c r="AX26" s="184">
        <f>AX62*Basisgegevens!$F$88</f>
        <v>0</v>
      </c>
      <c r="AY26" s="184">
        <f>AY62*Basisgegevens!$F$88</f>
        <v>0</v>
      </c>
      <c r="AZ26" s="184">
        <f>AZ62*Basisgegevens!$F$88</f>
        <v>0</v>
      </c>
      <c r="BA26" s="184">
        <f>BA62*Basisgegevens!$F$88</f>
        <v>0</v>
      </c>
      <c r="BB26" s="184">
        <f>BB62*Basisgegevens!$F$88</f>
        <v>0</v>
      </c>
      <c r="BD26" s="184">
        <f>BD62*Basisgegevens!$F$88</f>
        <v>0</v>
      </c>
      <c r="BE26" s="184">
        <f>BE62*Basisgegevens!$F$88</f>
        <v>0</v>
      </c>
      <c r="BF26" s="184">
        <f>BF62*Basisgegevens!$F$88</f>
        <v>0</v>
      </c>
      <c r="BG26" s="184">
        <f>BG62*Basisgegevens!$F$88</f>
        <v>0</v>
      </c>
      <c r="BH26" s="184">
        <f>BH62*Basisgegevens!$F$88</f>
        <v>0</v>
      </c>
      <c r="BI26" s="184">
        <f>BI62*Basisgegevens!$F$88</f>
        <v>0</v>
      </c>
      <c r="BJ26" s="184">
        <f>BJ62*Basisgegevens!$F$88</f>
        <v>0</v>
      </c>
      <c r="BK26" s="184">
        <f>BK62*Basisgegevens!$F$88</f>
        <v>0</v>
      </c>
      <c r="BL26" s="184">
        <f>BL62*Basisgegevens!$F$88</f>
        <v>0</v>
      </c>
      <c r="BM26" s="184">
        <f>BM62*Basisgegevens!$F$88</f>
        <v>0</v>
      </c>
      <c r="BN26" s="184">
        <f>BN62*Basisgegevens!$F$88</f>
        <v>0</v>
      </c>
      <c r="BO26" s="184">
        <f>BO62*Basisgegevens!$F$88</f>
        <v>0</v>
      </c>
    </row>
    <row r="27" spans="2:68" ht="15" customHeight="1" x14ac:dyDescent="0.25">
      <c r="B27" s="1" t="s">
        <v>136</v>
      </c>
      <c r="C27" s="79"/>
      <c r="D27" s="184">
        <f>+IF(Basisgegevens!C$16&gt;0,Basisgegevens!$C$88,0)</f>
        <v>0</v>
      </c>
      <c r="E27" s="184">
        <f>+IF(Basisgegevens!D$16&gt;0,Basisgegevens!$C$88,0)</f>
        <v>0</v>
      </c>
      <c r="F27" s="184">
        <f>+IF(Basisgegevens!E$16&gt;0,Basisgegevens!$C$88,0)</f>
        <v>0</v>
      </c>
      <c r="G27" s="184">
        <f>+IF(Basisgegevens!F$16&gt;0,Basisgegevens!$C$88,0)</f>
        <v>0</v>
      </c>
      <c r="H27" s="184">
        <f>+IF(Basisgegevens!G$16&gt;0,Basisgegevens!$C$88,0)</f>
        <v>0</v>
      </c>
      <c r="I27" s="184">
        <f>+IF(Basisgegevens!H$16&gt;0,Basisgegevens!$C$88,0)</f>
        <v>0</v>
      </c>
      <c r="J27" s="184">
        <f>+IF(Basisgegevens!I$16&gt;0,Basisgegevens!$C$88,0)</f>
        <v>0</v>
      </c>
      <c r="K27" s="184">
        <f>+IF(Basisgegevens!J$16&gt;0,Basisgegevens!$C$88,0)</f>
        <v>0</v>
      </c>
      <c r="L27" s="184">
        <f>+IF(Basisgegevens!K$16&gt;0,Basisgegevens!$C$88,0)</f>
        <v>0</v>
      </c>
      <c r="M27" s="184">
        <f>+IF(Basisgegevens!L$16&gt;0,Basisgegevens!$C$88,0)</f>
        <v>0</v>
      </c>
      <c r="N27" s="184">
        <f>+IF(Basisgegevens!M$16&gt;0,Basisgegevens!$C$88,0)</f>
        <v>0</v>
      </c>
      <c r="O27" s="184">
        <f>+IF(Basisgegevens!N$16&gt;0,Basisgegevens!$C$88,0)</f>
        <v>0</v>
      </c>
      <c r="Q27" s="184">
        <f>Basisgegevens!$C$88</f>
        <v>0</v>
      </c>
      <c r="R27" s="184">
        <f>Basisgegevens!$C$88</f>
        <v>0</v>
      </c>
      <c r="S27" s="184">
        <f>Basisgegevens!$C$88</f>
        <v>0</v>
      </c>
      <c r="T27" s="184">
        <f>Basisgegevens!$C$88</f>
        <v>0</v>
      </c>
      <c r="U27" s="184">
        <f>Basisgegevens!$C$88</f>
        <v>0</v>
      </c>
      <c r="V27" s="184">
        <f>Basisgegevens!$C$88</f>
        <v>0</v>
      </c>
      <c r="W27" s="184">
        <f>Basisgegevens!$C$88</f>
        <v>0</v>
      </c>
      <c r="X27" s="184">
        <f>Basisgegevens!$C$88</f>
        <v>0</v>
      </c>
      <c r="Y27" s="184">
        <f>Basisgegevens!$C$88</f>
        <v>0</v>
      </c>
      <c r="Z27" s="184">
        <f>Basisgegevens!$C$88</f>
        <v>0</v>
      </c>
      <c r="AA27" s="184">
        <f>Basisgegevens!$C$88</f>
        <v>0</v>
      </c>
      <c r="AB27" s="184">
        <f>Basisgegevens!$C$88</f>
        <v>0</v>
      </c>
      <c r="AD27" s="184">
        <f>Basisgegevens!$C$88</f>
        <v>0</v>
      </c>
      <c r="AE27" s="184">
        <f>Basisgegevens!$C$88</f>
        <v>0</v>
      </c>
      <c r="AF27" s="184">
        <f>Basisgegevens!$C$88</f>
        <v>0</v>
      </c>
      <c r="AG27" s="184">
        <f>Basisgegevens!$C$88</f>
        <v>0</v>
      </c>
      <c r="AH27" s="184">
        <f>Basisgegevens!$C$88</f>
        <v>0</v>
      </c>
      <c r="AI27" s="184">
        <f>Basisgegevens!$C$88</f>
        <v>0</v>
      </c>
      <c r="AJ27" s="184">
        <f>Basisgegevens!$C$88</f>
        <v>0</v>
      </c>
      <c r="AK27" s="184">
        <f>Basisgegevens!$C$88</f>
        <v>0</v>
      </c>
      <c r="AL27" s="184">
        <f>Basisgegevens!$C$88</f>
        <v>0</v>
      </c>
      <c r="AM27" s="184">
        <f>Basisgegevens!$C$88</f>
        <v>0</v>
      </c>
      <c r="AN27" s="184">
        <f>Basisgegevens!$C$88</f>
        <v>0</v>
      </c>
      <c r="AO27" s="184">
        <f>Basisgegevens!$C$88</f>
        <v>0</v>
      </c>
      <c r="AQ27" s="184">
        <f>Basisgegevens!$C$88</f>
        <v>0</v>
      </c>
      <c r="AR27" s="184">
        <f>Basisgegevens!$C$88</f>
        <v>0</v>
      </c>
      <c r="AS27" s="184">
        <f>Basisgegevens!$C$88</f>
        <v>0</v>
      </c>
      <c r="AT27" s="184">
        <f>Basisgegevens!$C$88</f>
        <v>0</v>
      </c>
      <c r="AU27" s="184">
        <f>Basisgegevens!$C$88</f>
        <v>0</v>
      </c>
      <c r="AV27" s="184">
        <f>Basisgegevens!$C$88</f>
        <v>0</v>
      </c>
      <c r="AW27" s="184">
        <f>Basisgegevens!$C$88</f>
        <v>0</v>
      </c>
      <c r="AX27" s="184">
        <f>Basisgegevens!$C$88</f>
        <v>0</v>
      </c>
      <c r="AY27" s="184">
        <f>Basisgegevens!$C$88</f>
        <v>0</v>
      </c>
      <c r="AZ27" s="184">
        <f>Basisgegevens!$C$88</f>
        <v>0</v>
      </c>
      <c r="BA27" s="184">
        <f>Basisgegevens!$C$88</f>
        <v>0</v>
      </c>
      <c r="BB27" s="184">
        <f>Basisgegevens!$C$88</f>
        <v>0</v>
      </c>
      <c r="BD27" s="184">
        <f>Basisgegevens!$C$88</f>
        <v>0</v>
      </c>
      <c r="BE27" s="184">
        <f>Basisgegevens!$C$88</f>
        <v>0</v>
      </c>
      <c r="BF27" s="184">
        <f>Basisgegevens!$C$88</f>
        <v>0</v>
      </c>
      <c r="BG27" s="184">
        <f>Basisgegevens!$C$88</f>
        <v>0</v>
      </c>
      <c r="BH27" s="184">
        <f>Basisgegevens!$C$88</f>
        <v>0</v>
      </c>
      <c r="BI27" s="184">
        <f>Basisgegevens!$C$88</f>
        <v>0</v>
      </c>
      <c r="BJ27" s="184">
        <f>Basisgegevens!$C$88</f>
        <v>0</v>
      </c>
      <c r="BK27" s="184">
        <f>Basisgegevens!$C$88</f>
        <v>0</v>
      </c>
      <c r="BL27" s="184">
        <f>Basisgegevens!$C$88</f>
        <v>0</v>
      </c>
      <c r="BM27" s="184">
        <f>Basisgegevens!$C$88</f>
        <v>0</v>
      </c>
      <c r="BN27" s="184">
        <f>Basisgegevens!$C$88</f>
        <v>0</v>
      </c>
      <c r="BO27" s="184">
        <f>Basisgegevens!$C$88</f>
        <v>0</v>
      </c>
    </row>
    <row r="28" spans="2:68" ht="15" customHeight="1" x14ac:dyDescent="0.25">
      <c r="B28" s="1" t="s">
        <v>168</v>
      </c>
      <c r="C28" s="79"/>
      <c r="D28" s="184">
        <f>MAX(D26:D27)</f>
        <v>0</v>
      </c>
      <c r="E28" s="184">
        <f>MAX(E26:E27)</f>
        <v>0</v>
      </c>
      <c r="F28" s="184">
        <f>MAX(F26:F27)</f>
        <v>0</v>
      </c>
      <c r="G28" s="184">
        <f>MAX(G26:G27)</f>
        <v>0</v>
      </c>
      <c r="H28" s="184">
        <f t="shared" ref="H28:O28" si="30">MAX(H26:H27)</f>
        <v>0</v>
      </c>
      <c r="I28" s="184">
        <f t="shared" si="30"/>
        <v>0</v>
      </c>
      <c r="J28" s="184">
        <f t="shared" si="30"/>
        <v>0</v>
      </c>
      <c r="K28" s="184">
        <f t="shared" si="30"/>
        <v>0</v>
      </c>
      <c r="L28" s="184">
        <f t="shared" si="30"/>
        <v>0</v>
      </c>
      <c r="M28" s="184">
        <f t="shared" si="30"/>
        <v>0</v>
      </c>
      <c r="N28" s="184">
        <f t="shared" si="30"/>
        <v>0</v>
      </c>
      <c r="O28" s="184">
        <f t="shared" si="30"/>
        <v>0</v>
      </c>
      <c r="Q28" s="184">
        <f t="shared" ref="Q28:AB28" si="31">MAX(Q26:Q27)</f>
        <v>0</v>
      </c>
      <c r="R28" s="184">
        <f t="shared" si="31"/>
        <v>0</v>
      </c>
      <c r="S28" s="184">
        <f t="shared" si="31"/>
        <v>0</v>
      </c>
      <c r="T28" s="184">
        <f t="shared" si="31"/>
        <v>0</v>
      </c>
      <c r="U28" s="184">
        <f t="shared" si="31"/>
        <v>0</v>
      </c>
      <c r="V28" s="184">
        <f t="shared" si="31"/>
        <v>0</v>
      </c>
      <c r="W28" s="184">
        <f t="shared" si="31"/>
        <v>0</v>
      </c>
      <c r="X28" s="184">
        <f t="shared" si="31"/>
        <v>0</v>
      </c>
      <c r="Y28" s="184">
        <f t="shared" si="31"/>
        <v>0</v>
      </c>
      <c r="Z28" s="184">
        <f t="shared" si="31"/>
        <v>0</v>
      </c>
      <c r="AA28" s="184">
        <f t="shared" si="31"/>
        <v>0</v>
      </c>
      <c r="AB28" s="184">
        <f t="shared" si="31"/>
        <v>0</v>
      </c>
      <c r="AD28" s="184">
        <f t="shared" ref="AD28:AO28" si="32">MAX(AD26:AD27)</f>
        <v>0</v>
      </c>
      <c r="AE28" s="184">
        <f t="shared" si="32"/>
        <v>0</v>
      </c>
      <c r="AF28" s="184">
        <f t="shared" si="32"/>
        <v>0</v>
      </c>
      <c r="AG28" s="184">
        <f t="shared" si="32"/>
        <v>0</v>
      </c>
      <c r="AH28" s="184">
        <f t="shared" si="32"/>
        <v>0</v>
      </c>
      <c r="AI28" s="184">
        <f t="shared" si="32"/>
        <v>0</v>
      </c>
      <c r="AJ28" s="184">
        <f t="shared" si="32"/>
        <v>0</v>
      </c>
      <c r="AK28" s="184">
        <f t="shared" si="32"/>
        <v>0</v>
      </c>
      <c r="AL28" s="184">
        <f t="shared" si="32"/>
        <v>0</v>
      </c>
      <c r="AM28" s="184">
        <f t="shared" si="32"/>
        <v>0</v>
      </c>
      <c r="AN28" s="184">
        <f t="shared" si="32"/>
        <v>0</v>
      </c>
      <c r="AO28" s="184">
        <f t="shared" si="32"/>
        <v>0</v>
      </c>
      <c r="AQ28" s="184">
        <f t="shared" ref="AQ28:BB28" si="33">MAX(AQ26:AQ27)</f>
        <v>0</v>
      </c>
      <c r="AR28" s="184">
        <f t="shared" si="33"/>
        <v>0</v>
      </c>
      <c r="AS28" s="184">
        <f t="shared" si="33"/>
        <v>0</v>
      </c>
      <c r="AT28" s="184">
        <f t="shared" si="33"/>
        <v>0</v>
      </c>
      <c r="AU28" s="184">
        <f t="shared" si="33"/>
        <v>0</v>
      </c>
      <c r="AV28" s="184">
        <f t="shared" si="33"/>
        <v>0</v>
      </c>
      <c r="AW28" s="184">
        <f t="shared" si="33"/>
        <v>0</v>
      </c>
      <c r="AX28" s="184">
        <f t="shared" si="33"/>
        <v>0</v>
      </c>
      <c r="AY28" s="184">
        <f t="shared" si="33"/>
        <v>0</v>
      </c>
      <c r="AZ28" s="184">
        <f t="shared" si="33"/>
        <v>0</v>
      </c>
      <c r="BA28" s="184">
        <f t="shared" si="33"/>
        <v>0</v>
      </c>
      <c r="BB28" s="184">
        <f t="shared" si="33"/>
        <v>0</v>
      </c>
      <c r="BD28" s="184">
        <f t="shared" ref="BD28:BO28" si="34">MAX(BD26:BD27)</f>
        <v>0</v>
      </c>
      <c r="BE28" s="184">
        <f t="shared" si="34"/>
        <v>0</v>
      </c>
      <c r="BF28" s="184">
        <f t="shared" si="34"/>
        <v>0</v>
      </c>
      <c r="BG28" s="184">
        <f t="shared" si="34"/>
        <v>0</v>
      </c>
      <c r="BH28" s="184">
        <f t="shared" si="34"/>
        <v>0</v>
      </c>
      <c r="BI28" s="184">
        <f t="shared" si="34"/>
        <v>0</v>
      </c>
      <c r="BJ28" s="184">
        <f t="shared" si="34"/>
        <v>0</v>
      </c>
      <c r="BK28" s="184">
        <f t="shared" si="34"/>
        <v>0</v>
      </c>
      <c r="BL28" s="184">
        <f t="shared" si="34"/>
        <v>0</v>
      </c>
      <c r="BM28" s="184">
        <f t="shared" si="34"/>
        <v>0</v>
      </c>
      <c r="BN28" s="184">
        <f t="shared" si="34"/>
        <v>0</v>
      </c>
      <c r="BO28" s="184">
        <f t="shared" si="34"/>
        <v>0</v>
      </c>
    </row>
    <row r="29" spans="2:68" ht="15" customHeight="1" x14ac:dyDescent="0.25">
      <c r="B29" s="1" t="s">
        <v>169</v>
      </c>
      <c r="C29" s="79"/>
      <c r="D29" s="184">
        <v>0</v>
      </c>
      <c r="E29" s="184">
        <f t="shared" ref="E29:O29" si="35">+D28</f>
        <v>0</v>
      </c>
      <c r="F29" s="184">
        <f t="shared" si="35"/>
        <v>0</v>
      </c>
      <c r="G29" s="184">
        <f t="shared" si="35"/>
        <v>0</v>
      </c>
      <c r="H29" s="184">
        <f t="shared" si="35"/>
        <v>0</v>
      </c>
      <c r="I29" s="184">
        <f t="shared" si="35"/>
        <v>0</v>
      </c>
      <c r="J29" s="184">
        <f t="shared" si="35"/>
        <v>0</v>
      </c>
      <c r="K29" s="184">
        <f t="shared" si="35"/>
        <v>0</v>
      </c>
      <c r="L29" s="184">
        <f t="shared" si="35"/>
        <v>0</v>
      </c>
      <c r="M29" s="184">
        <f t="shared" si="35"/>
        <v>0</v>
      </c>
      <c r="N29" s="184">
        <f t="shared" si="35"/>
        <v>0</v>
      </c>
      <c r="O29" s="184">
        <f t="shared" si="35"/>
        <v>0</v>
      </c>
      <c r="Q29" s="184">
        <f>O28</f>
        <v>0</v>
      </c>
      <c r="R29" s="184">
        <f>Q28</f>
        <v>0</v>
      </c>
      <c r="S29" s="184">
        <f t="shared" ref="S29:AB29" si="36">R28</f>
        <v>0</v>
      </c>
      <c r="T29" s="184">
        <f t="shared" si="36"/>
        <v>0</v>
      </c>
      <c r="U29" s="184">
        <f t="shared" si="36"/>
        <v>0</v>
      </c>
      <c r="V29" s="184">
        <f t="shared" si="36"/>
        <v>0</v>
      </c>
      <c r="W29" s="184">
        <f t="shared" si="36"/>
        <v>0</v>
      </c>
      <c r="X29" s="184">
        <f t="shared" si="36"/>
        <v>0</v>
      </c>
      <c r="Y29" s="184">
        <f t="shared" si="36"/>
        <v>0</v>
      </c>
      <c r="Z29" s="184">
        <f t="shared" si="36"/>
        <v>0</v>
      </c>
      <c r="AA29" s="184">
        <f t="shared" si="36"/>
        <v>0</v>
      </c>
      <c r="AB29" s="184">
        <f t="shared" si="36"/>
        <v>0</v>
      </c>
      <c r="AD29" s="184">
        <f>AB28</f>
        <v>0</v>
      </c>
      <c r="AE29" s="184">
        <f>AD28</f>
        <v>0</v>
      </c>
      <c r="AF29" s="184">
        <f t="shared" ref="AF29:AO29" si="37">AE28</f>
        <v>0</v>
      </c>
      <c r="AG29" s="184">
        <f t="shared" si="37"/>
        <v>0</v>
      </c>
      <c r="AH29" s="184">
        <f t="shared" si="37"/>
        <v>0</v>
      </c>
      <c r="AI29" s="184">
        <f t="shared" si="37"/>
        <v>0</v>
      </c>
      <c r="AJ29" s="184">
        <f t="shared" si="37"/>
        <v>0</v>
      </c>
      <c r="AK29" s="184">
        <f t="shared" si="37"/>
        <v>0</v>
      </c>
      <c r="AL29" s="184">
        <f t="shared" si="37"/>
        <v>0</v>
      </c>
      <c r="AM29" s="184">
        <f t="shared" si="37"/>
        <v>0</v>
      </c>
      <c r="AN29" s="184">
        <f t="shared" si="37"/>
        <v>0</v>
      </c>
      <c r="AO29" s="184">
        <f t="shared" si="37"/>
        <v>0</v>
      </c>
      <c r="AQ29" s="184">
        <f>AO28</f>
        <v>0</v>
      </c>
      <c r="AR29" s="184">
        <f>AQ28</f>
        <v>0</v>
      </c>
      <c r="AS29" s="184">
        <f t="shared" ref="AS29:BB29" si="38">AR28</f>
        <v>0</v>
      </c>
      <c r="AT29" s="184">
        <f t="shared" si="38"/>
        <v>0</v>
      </c>
      <c r="AU29" s="184">
        <f t="shared" si="38"/>
        <v>0</v>
      </c>
      <c r="AV29" s="184">
        <f t="shared" si="38"/>
        <v>0</v>
      </c>
      <c r="AW29" s="184">
        <f t="shared" si="38"/>
        <v>0</v>
      </c>
      <c r="AX29" s="184">
        <f t="shared" si="38"/>
        <v>0</v>
      </c>
      <c r="AY29" s="184">
        <f t="shared" si="38"/>
        <v>0</v>
      </c>
      <c r="AZ29" s="184">
        <f t="shared" si="38"/>
        <v>0</v>
      </c>
      <c r="BA29" s="184">
        <f t="shared" si="38"/>
        <v>0</v>
      </c>
      <c r="BB29" s="184">
        <f t="shared" si="38"/>
        <v>0</v>
      </c>
      <c r="BD29" s="184">
        <f>BB28</f>
        <v>0</v>
      </c>
      <c r="BE29" s="184">
        <f>BD28</f>
        <v>0</v>
      </c>
      <c r="BF29" s="184">
        <f t="shared" ref="BF29:BO29" si="39">BE28</f>
        <v>0</v>
      </c>
      <c r="BG29" s="184">
        <f t="shared" si="39"/>
        <v>0</v>
      </c>
      <c r="BH29" s="184">
        <f t="shared" si="39"/>
        <v>0</v>
      </c>
      <c r="BI29" s="184">
        <f t="shared" si="39"/>
        <v>0</v>
      </c>
      <c r="BJ29" s="184">
        <f t="shared" si="39"/>
        <v>0</v>
      </c>
      <c r="BK29" s="184">
        <f t="shared" si="39"/>
        <v>0</v>
      </c>
      <c r="BL29" s="184">
        <f t="shared" si="39"/>
        <v>0</v>
      </c>
      <c r="BM29" s="184">
        <f t="shared" si="39"/>
        <v>0</v>
      </c>
      <c r="BN29" s="184">
        <f t="shared" si="39"/>
        <v>0</v>
      </c>
      <c r="BO29" s="184">
        <f t="shared" si="39"/>
        <v>0</v>
      </c>
    </row>
    <row r="30" spans="2:68" ht="15" customHeight="1" x14ac:dyDescent="0.25">
      <c r="B30" s="1" t="s">
        <v>170</v>
      </c>
      <c r="C30" s="79"/>
      <c r="D30" s="184">
        <f>+D28-D29</f>
        <v>0</v>
      </c>
      <c r="E30" s="184">
        <f>+E28-E29</f>
        <v>0</v>
      </c>
      <c r="F30" s="184">
        <f>+F28-F29</f>
        <v>0</v>
      </c>
      <c r="G30" s="184">
        <f>+G28-G29</f>
        <v>0</v>
      </c>
      <c r="H30" s="184">
        <f t="shared" ref="H30:O30" si="40">+H28-H29</f>
        <v>0</v>
      </c>
      <c r="I30" s="184">
        <f t="shared" si="40"/>
        <v>0</v>
      </c>
      <c r="J30" s="184">
        <f t="shared" si="40"/>
        <v>0</v>
      </c>
      <c r="K30" s="184">
        <f t="shared" si="40"/>
        <v>0</v>
      </c>
      <c r="L30" s="184">
        <f t="shared" si="40"/>
        <v>0</v>
      </c>
      <c r="M30" s="184">
        <f t="shared" si="40"/>
        <v>0</v>
      </c>
      <c r="N30" s="184">
        <f t="shared" si="40"/>
        <v>0</v>
      </c>
      <c r="O30" s="184">
        <f t="shared" si="40"/>
        <v>0</v>
      </c>
      <c r="P30" s="193">
        <f>SUM(D30:O30)</f>
        <v>0</v>
      </c>
      <c r="Q30" s="184">
        <f t="shared" ref="Q30:AB30" si="41">+Q28-Q29</f>
        <v>0</v>
      </c>
      <c r="R30" s="184">
        <f t="shared" si="41"/>
        <v>0</v>
      </c>
      <c r="S30" s="184">
        <f t="shared" si="41"/>
        <v>0</v>
      </c>
      <c r="T30" s="184">
        <f t="shared" si="41"/>
        <v>0</v>
      </c>
      <c r="U30" s="184">
        <f t="shared" si="41"/>
        <v>0</v>
      </c>
      <c r="V30" s="184">
        <f t="shared" si="41"/>
        <v>0</v>
      </c>
      <c r="W30" s="184">
        <f t="shared" si="41"/>
        <v>0</v>
      </c>
      <c r="X30" s="184">
        <f t="shared" si="41"/>
        <v>0</v>
      </c>
      <c r="Y30" s="184">
        <f t="shared" si="41"/>
        <v>0</v>
      </c>
      <c r="Z30" s="184">
        <f t="shared" si="41"/>
        <v>0</v>
      </c>
      <c r="AA30" s="184">
        <f t="shared" si="41"/>
        <v>0</v>
      </c>
      <c r="AB30" s="184">
        <f t="shared" si="41"/>
        <v>0</v>
      </c>
      <c r="AC30" s="193">
        <f>SUM(Q30:AB30)</f>
        <v>0</v>
      </c>
      <c r="AD30" s="184">
        <f t="shared" ref="AD30:AO30" si="42">+AD28-AD29</f>
        <v>0</v>
      </c>
      <c r="AE30" s="184">
        <f t="shared" si="42"/>
        <v>0</v>
      </c>
      <c r="AF30" s="184">
        <f t="shared" si="42"/>
        <v>0</v>
      </c>
      <c r="AG30" s="184">
        <f t="shared" si="42"/>
        <v>0</v>
      </c>
      <c r="AH30" s="184">
        <f t="shared" si="42"/>
        <v>0</v>
      </c>
      <c r="AI30" s="184">
        <f t="shared" si="42"/>
        <v>0</v>
      </c>
      <c r="AJ30" s="184">
        <f t="shared" si="42"/>
        <v>0</v>
      </c>
      <c r="AK30" s="184">
        <f t="shared" si="42"/>
        <v>0</v>
      </c>
      <c r="AL30" s="184">
        <f t="shared" si="42"/>
        <v>0</v>
      </c>
      <c r="AM30" s="184">
        <f t="shared" si="42"/>
        <v>0</v>
      </c>
      <c r="AN30" s="184">
        <f t="shared" si="42"/>
        <v>0</v>
      </c>
      <c r="AO30" s="184">
        <f t="shared" si="42"/>
        <v>0</v>
      </c>
      <c r="AP30" s="193">
        <f>SUM(AD30:AO30)</f>
        <v>0</v>
      </c>
      <c r="AQ30" s="184">
        <f t="shared" ref="AQ30:BB30" si="43">+AQ28-AQ29</f>
        <v>0</v>
      </c>
      <c r="AR30" s="184">
        <f t="shared" si="43"/>
        <v>0</v>
      </c>
      <c r="AS30" s="184">
        <f t="shared" si="43"/>
        <v>0</v>
      </c>
      <c r="AT30" s="184">
        <f t="shared" si="43"/>
        <v>0</v>
      </c>
      <c r="AU30" s="184">
        <f t="shared" si="43"/>
        <v>0</v>
      </c>
      <c r="AV30" s="184">
        <f t="shared" si="43"/>
        <v>0</v>
      </c>
      <c r="AW30" s="184">
        <f t="shared" si="43"/>
        <v>0</v>
      </c>
      <c r="AX30" s="184">
        <f t="shared" si="43"/>
        <v>0</v>
      </c>
      <c r="AY30" s="184">
        <f t="shared" si="43"/>
        <v>0</v>
      </c>
      <c r="AZ30" s="184">
        <f t="shared" si="43"/>
        <v>0</v>
      </c>
      <c r="BA30" s="184">
        <f t="shared" si="43"/>
        <v>0</v>
      </c>
      <c r="BB30" s="184">
        <f t="shared" si="43"/>
        <v>0</v>
      </c>
      <c r="BC30" s="193">
        <f>SUM(AQ30:BB30)</f>
        <v>0</v>
      </c>
      <c r="BD30" s="184">
        <f t="shared" ref="BD30:BO30" si="44">+BD28-BD29</f>
        <v>0</v>
      </c>
      <c r="BE30" s="184">
        <f t="shared" si="44"/>
        <v>0</v>
      </c>
      <c r="BF30" s="184">
        <f t="shared" si="44"/>
        <v>0</v>
      </c>
      <c r="BG30" s="184">
        <f t="shared" si="44"/>
        <v>0</v>
      </c>
      <c r="BH30" s="184">
        <f t="shared" si="44"/>
        <v>0</v>
      </c>
      <c r="BI30" s="184">
        <f t="shared" si="44"/>
        <v>0</v>
      </c>
      <c r="BJ30" s="184">
        <f t="shared" si="44"/>
        <v>0</v>
      </c>
      <c r="BK30" s="184">
        <f t="shared" si="44"/>
        <v>0</v>
      </c>
      <c r="BL30" s="184">
        <f t="shared" si="44"/>
        <v>0</v>
      </c>
      <c r="BM30" s="184">
        <f t="shared" si="44"/>
        <v>0</v>
      </c>
      <c r="BN30" s="184">
        <f t="shared" si="44"/>
        <v>0</v>
      </c>
      <c r="BO30" s="184">
        <f t="shared" si="44"/>
        <v>0</v>
      </c>
      <c r="BP30" s="193">
        <f>SUM(BD30:BO30)</f>
        <v>0</v>
      </c>
    </row>
    <row r="31" spans="2:68" ht="15" customHeight="1" x14ac:dyDescent="0.25">
      <c r="C31" s="79"/>
      <c r="D31" s="184"/>
      <c r="E31" s="184"/>
      <c r="F31" s="184"/>
      <c r="G31" s="184"/>
      <c r="H31" s="184"/>
      <c r="I31" s="184"/>
      <c r="J31" s="184"/>
      <c r="K31" s="184"/>
      <c r="L31" s="184"/>
      <c r="M31" s="184"/>
      <c r="N31" s="184"/>
      <c r="O31" s="184"/>
      <c r="Q31" s="184"/>
      <c r="R31" s="184"/>
      <c r="S31" s="184"/>
      <c r="T31" s="184"/>
      <c r="U31" s="184"/>
      <c r="V31" s="184"/>
      <c r="W31" s="184"/>
      <c r="X31" s="184"/>
      <c r="Y31" s="184"/>
      <c r="Z31" s="184"/>
      <c r="AA31" s="184"/>
      <c r="AB31" s="184"/>
      <c r="AD31" s="184"/>
      <c r="AE31" s="184"/>
      <c r="AF31" s="184"/>
      <c r="AG31" s="184"/>
      <c r="AH31" s="184"/>
      <c r="AI31" s="184"/>
      <c r="AJ31" s="184"/>
      <c r="AK31" s="184"/>
      <c r="AL31" s="184"/>
      <c r="AM31" s="184"/>
      <c r="AN31" s="184"/>
      <c r="AO31" s="184"/>
      <c r="AQ31" s="184"/>
      <c r="AR31" s="184"/>
      <c r="AS31" s="184"/>
      <c r="AT31" s="184"/>
      <c r="AU31" s="184"/>
      <c r="AV31" s="184"/>
      <c r="AW31" s="184"/>
      <c r="AX31" s="184"/>
      <c r="AY31" s="184"/>
      <c r="AZ31" s="184"/>
      <c r="BA31" s="184"/>
      <c r="BB31" s="184"/>
      <c r="BD31" s="184"/>
      <c r="BE31" s="184"/>
      <c r="BF31" s="184"/>
      <c r="BG31" s="184"/>
      <c r="BH31" s="184"/>
      <c r="BI31" s="184"/>
      <c r="BJ31" s="184"/>
      <c r="BK31" s="184"/>
      <c r="BL31" s="184"/>
      <c r="BM31" s="184"/>
      <c r="BN31" s="184"/>
      <c r="BO31" s="184"/>
    </row>
    <row r="32" spans="2:68" ht="15" customHeight="1" x14ac:dyDescent="0.25">
      <c r="B32" s="129" t="str">
        <f>CONCATENATE("Raming van de voorraad ",Basisgegevens!A26)</f>
        <v>Raming van de voorraad (-)</v>
      </c>
      <c r="C32" s="79"/>
      <c r="D32" s="184"/>
      <c r="E32" s="184"/>
      <c r="F32" s="184"/>
      <c r="G32" s="184"/>
      <c r="H32" s="184"/>
      <c r="I32" s="184"/>
      <c r="J32" s="184"/>
      <c r="K32" s="184"/>
      <c r="L32" s="184"/>
      <c r="M32" s="184"/>
      <c r="N32" s="184"/>
      <c r="O32" s="184"/>
      <c r="Q32" s="184"/>
      <c r="R32" s="184"/>
      <c r="S32" s="184"/>
      <c r="T32" s="184"/>
      <c r="U32" s="184"/>
      <c r="V32" s="184"/>
      <c r="W32" s="184"/>
      <c r="X32" s="184"/>
      <c r="Y32" s="184"/>
      <c r="Z32" s="184"/>
      <c r="AA32" s="184"/>
      <c r="AB32" s="184"/>
      <c r="AD32" s="184"/>
      <c r="AE32" s="184"/>
      <c r="AF32" s="184"/>
      <c r="AG32" s="184"/>
      <c r="AH32" s="184"/>
      <c r="AI32" s="184"/>
      <c r="AJ32" s="184"/>
      <c r="AK32" s="184"/>
      <c r="AL32" s="184"/>
      <c r="AM32" s="184"/>
      <c r="AN32" s="184"/>
      <c r="AO32" s="184"/>
      <c r="AQ32" s="184"/>
      <c r="AR32" s="184"/>
      <c r="AS32" s="184"/>
      <c r="AT32" s="184"/>
      <c r="AU32" s="184"/>
      <c r="AV32" s="184"/>
      <c r="AW32" s="184"/>
      <c r="AX32" s="184"/>
      <c r="AY32" s="184"/>
      <c r="AZ32" s="184"/>
      <c r="BA32" s="184"/>
      <c r="BB32" s="184"/>
      <c r="BD32" s="184"/>
      <c r="BE32" s="184"/>
      <c r="BF32" s="184"/>
      <c r="BG32" s="184"/>
      <c r="BH32" s="184"/>
      <c r="BI32" s="184"/>
      <c r="BJ32" s="184"/>
      <c r="BK32" s="184"/>
      <c r="BL32" s="184"/>
      <c r="BM32" s="184"/>
      <c r="BN32" s="184"/>
      <c r="BO32" s="184"/>
    </row>
    <row r="33" spans="2:68" ht="15" customHeight="1" x14ac:dyDescent="0.25">
      <c r="B33" s="1" t="s">
        <v>137</v>
      </c>
      <c r="C33" s="79"/>
      <c r="D33" s="184">
        <f>D63*Basisgegevens!$F$89</f>
        <v>0</v>
      </c>
      <c r="E33" s="184">
        <f>E63*Basisgegevens!$F$89</f>
        <v>0</v>
      </c>
      <c r="F33" s="184">
        <f>F63*Basisgegevens!$F$89</f>
        <v>0</v>
      </c>
      <c r="G33" s="184">
        <f>G63*Basisgegevens!$F$89</f>
        <v>0</v>
      </c>
      <c r="H33" s="184">
        <f>H63*Basisgegevens!$F$89</f>
        <v>0</v>
      </c>
      <c r="I33" s="184">
        <f>I63*Basisgegevens!$F$89</f>
        <v>0</v>
      </c>
      <c r="J33" s="184">
        <f>J63*Basisgegevens!$F$89</f>
        <v>0</v>
      </c>
      <c r="K33" s="184">
        <f>K63*Basisgegevens!$F$89</f>
        <v>0</v>
      </c>
      <c r="L33" s="184">
        <f>L63*Basisgegevens!$F$89</f>
        <v>0</v>
      </c>
      <c r="M33" s="184">
        <f>M63*Basisgegevens!$F$89</f>
        <v>0</v>
      </c>
      <c r="N33" s="184">
        <f>N63*Basisgegevens!$F$89</f>
        <v>0</v>
      </c>
      <c r="O33" s="184">
        <f>O63*Basisgegevens!$F$89</f>
        <v>0</v>
      </c>
      <c r="Q33" s="184">
        <f>Q63*Basisgegevens!$F$89</f>
        <v>0</v>
      </c>
      <c r="R33" s="184">
        <f>R63*Basisgegevens!$F$89</f>
        <v>0</v>
      </c>
      <c r="S33" s="184">
        <f>S63*Basisgegevens!$F$89</f>
        <v>0</v>
      </c>
      <c r="T33" s="184">
        <f>T63*Basisgegevens!$F$89</f>
        <v>0</v>
      </c>
      <c r="U33" s="184">
        <f>U63*Basisgegevens!$F$89</f>
        <v>0</v>
      </c>
      <c r="V33" s="184">
        <f>V63*Basisgegevens!$F$89</f>
        <v>0</v>
      </c>
      <c r="W33" s="184">
        <f>W63*Basisgegevens!$F$89</f>
        <v>0</v>
      </c>
      <c r="X33" s="184">
        <f>X63*Basisgegevens!$F$89</f>
        <v>0</v>
      </c>
      <c r="Y33" s="184">
        <f>Y63*Basisgegevens!$F$89</f>
        <v>0</v>
      </c>
      <c r="Z33" s="184">
        <f>Z63*Basisgegevens!$F$89</f>
        <v>0</v>
      </c>
      <c r="AA33" s="184">
        <f>AA63*Basisgegevens!$F$89</f>
        <v>0</v>
      </c>
      <c r="AB33" s="184">
        <f>AB63*Basisgegevens!$F$89</f>
        <v>0</v>
      </c>
      <c r="AD33" s="184">
        <f>AD63*Basisgegevens!$F$89</f>
        <v>0</v>
      </c>
      <c r="AE33" s="184">
        <f>AE63*Basisgegevens!$F$89</f>
        <v>0</v>
      </c>
      <c r="AF33" s="184">
        <f>AF63*Basisgegevens!$F$89</f>
        <v>0</v>
      </c>
      <c r="AG33" s="184">
        <f>AG63*Basisgegevens!$F$89</f>
        <v>0</v>
      </c>
      <c r="AH33" s="184">
        <f>AH63*Basisgegevens!$F$89</f>
        <v>0</v>
      </c>
      <c r="AI33" s="184">
        <f>AI63*Basisgegevens!$F$89</f>
        <v>0</v>
      </c>
      <c r="AJ33" s="184">
        <f>AJ63*Basisgegevens!$F$89</f>
        <v>0</v>
      </c>
      <c r="AK33" s="184">
        <f>AK63*Basisgegevens!$F$89</f>
        <v>0</v>
      </c>
      <c r="AL33" s="184">
        <f>AL63*Basisgegevens!$F$89</f>
        <v>0</v>
      </c>
      <c r="AM33" s="184">
        <f>AM63*Basisgegevens!$F$89</f>
        <v>0</v>
      </c>
      <c r="AN33" s="184">
        <f>AN63*Basisgegevens!$F$89</f>
        <v>0</v>
      </c>
      <c r="AO33" s="184">
        <f>AO63*Basisgegevens!$F$89</f>
        <v>0</v>
      </c>
      <c r="AQ33" s="184">
        <f>AQ63*Basisgegevens!$F$89</f>
        <v>0</v>
      </c>
      <c r="AR33" s="184">
        <f>AR63*Basisgegevens!$F$89</f>
        <v>0</v>
      </c>
      <c r="AS33" s="184">
        <f>AS63*Basisgegevens!$F$89</f>
        <v>0</v>
      </c>
      <c r="AT33" s="184">
        <f>AT63*Basisgegevens!$F$89</f>
        <v>0</v>
      </c>
      <c r="AU33" s="184">
        <f>AU63*Basisgegevens!$F$89</f>
        <v>0</v>
      </c>
      <c r="AV33" s="184">
        <f>AV63*Basisgegevens!$F$89</f>
        <v>0</v>
      </c>
      <c r="AW33" s="184">
        <f>AW63*Basisgegevens!$F$89</f>
        <v>0</v>
      </c>
      <c r="AX33" s="184">
        <f>AX63*Basisgegevens!$F$89</f>
        <v>0</v>
      </c>
      <c r="AY33" s="184">
        <f>AY63*Basisgegevens!$F$89</f>
        <v>0</v>
      </c>
      <c r="AZ33" s="184">
        <f>AZ63*Basisgegevens!$F$89</f>
        <v>0</v>
      </c>
      <c r="BA33" s="184">
        <f>BA63*Basisgegevens!$F$89</f>
        <v>0</v>
      </c>
      <c r="BB33" s="184">
        <f>BB63*Basisgegevens!$F$89</f>
        <v>0</v>
      </c>
      <c r="BD33" s="184">
        <f>BD63*Basisgegevens!$F$89</f>
        <v>0</v>
      </c>
      <c r="BE33" s="184">
        <f>BE63*Basisgegevens!$F$89</f>
        <v>0</v>
      </c>
      <c r="BF33" s="184">
        <f>BF63*Basisgegevens!$F$89</f>
        <v>0</v>
      </c>
      <c r="BG33" s="184">
        <f>BG63*Basisgegevens!$F$89</f>
        <v>0</v>
      </c>
      <c r="BH33" s="184">
        <f>BH63*Basisgegevens!$F$89</f>
        <v>0</v>
      </c>
      <c r="BI33" s="184">
        <f>BI63*Basisgegevens!$F$89</f>
        <v>0</v>
      </c>
      <c r="BJ33" s="184">
        <f>BJ63*Basisgegevens!$F$89</f>
        <v>0</v>
      </c>
      <c r="BK33" s="184">
        <f>BK63*Basisgegevens!$F$89</f>
        <v>0</v>
      </c>
      <c r="BL33" s="184">
        <f>BL63*Basisgegevens!$F$89</f>
        <v>0</v>
      </c>
      <c r="BM33" s="184">
        <f>BM63*Basisgegevens!$F$89</f>
        <v>0</v>
      </c>
      <c r="BN33" s="184">
        <f>BN63*Basisgegevens!$F$89</f>
        <v>0</v>
      </c>
      <c r="BO33" s="184">
        <f>BO63*Basisgegevens!$F$89</f>
        <v>0</v>
      </c>
    </row>
    <row r="34" spans="2:68" ht="15" customHeight="1" x14ac:dyDescent="0.25">
      <c r="B34" s="1" t="s">
        <v>136</v>
      </c>
      <c r="C34" s="79"/>
      <c r="D34" s="184">
        <f>+IF(Basisgegevens!C$16&gt;0,Basisgegevens!$C$89,0)</f>
        <v>0</v>
      </c>
      <c r="E34" s="184">
        <f>+IF(Basisgegevens!D$16&gt;0,Basisgegevens!$C$89,0)</f>
        <v>0</v>
      </c>
      <c r="F34" s="184">
        <f>+IF(Basisgegevens!E$16&gt;0,Basisgegevens!$C$89,0)</f>
        <v>0</v>
      </c>
      <c r="G34" s="184">
        <f>+IF(Basisgegevens!F$16&gt;0,Basisgegevens!$C$89,0)</f>
        <v>0</v>
      </c>
      <c r="H34" s="184">
        <f>+IF(Basisgegevens!G$16&gt;0,Basisgegevens!$C$89,0)</f>
        <v>0</v>
      </c>
      <c r="I34" s="184">
        <f>+IF(Basisgegevens!H$16&gt;0,Basisgegevens!$C$89,0)</f>
        <v>0</v>
      </c>
      <c r="J34" s="184">
        <f>+IF(Basisgegevens!I$16&gt;0,Basisgegevens!$C$89,0)</f>
        <v>0</v>
      </c>
      <c r="K34" s="184">
        <f>+IF(Basisgegevens!J$16&gt;0,Basisgegevens!$C$89,0)</f>
        <v>0</v>
      </c>
      <c r="L34" s="184">
        <f>+IF(Basisgegevens!K$16&gt;0,Basisgegevens!$C$89,0)</f>
        <v>0</v>
      </c>
      <c r="M34" s="184">
        <f>+IF(Basisgegevens!L$16&gt;0,Basisgegevens!$C$89,0)</f>
        <v>0</v>
      </c>
      <c r="N34" s="184">
        <f>+IF(Basisgegevens!M$16&gt;0,Basisgegevens!$C$89,0)</f>
        <v>0</v>
      </c>
      <c r="O34" s="184">
        <f>+IF(Basisgegevens!N$16&gt;0,Basisgegevens!$C$89,0)</f>
        <v>0</v>
      </c>
      <c r="Q34" s="184">
        <f>Basisgegevens!$C$89</f>
        <v>0</v>
      </c>
      <c r="R34" s="184">
        <f>Basisgegevens!$C$89</f>
        <v>0</v>
      </c>
      <c r="S34" s="184">
        <f>Basisgegevens!$C$89</f>
        <v>0</v>
      </c>
      <c r="T34" s="184">
        <f>Basisgegevens!$C$89</f>
        <v>0</v>
      </c>
      <c r="U34" s="184">
        <f>Basisgegevens!$C$89</f>
        <v>0</v>
      </c>
      <c r="V34" s="184">
        <f>Basisgegevens!$C$89</f>
        <v>0</v>
      </c>
      <c r="W34" s="184">
        <f>Basisgegevens!$C$89</f>
        <v>0</v>
      </c>
      <c r="X34" s="184">
        <f>Basisgegevens!$C$89</f>
        <v>0</v>
      </c>
      <c r="Y34" s="184">
        <f>Basisgegevens!$C$89</f>
        <v>0</v>
      </c>
      <c r="Z34" s="184">
        <f>Basisgegevens!$C$89</f>
        <v>0</v>
      </c>
      <c r="AA34" s="184">
        <f>Basisgegevens!$C$89</f>
        <v>0</v>
      </c>
      <c r="AB34" s="184">
        <f>Basisgegevens!$C$89</f>
        <v>0</v>
      </c>
      <c r="AD34" s="184">
        <f>Basisgegevens!$C$89</f>
        <v>0</v>
      </c>
      <c r="AE34" s="184">
        <f>Basisgegevens!$C$89</f>
        <v>0</v>
      </c>
      <c r="AF34" s="184">
        <f>Basisgegevens!$C$89</f>
        <v>0</v>
      </c>
      <c r="AG34" s="184">
        <f>Basisgegevens!$C$89</f>
        <v>0</v>
      </c>
      <c r="AH34" s="184">
        <f>Basisgegevens!$C$89</f>
        <v>0</v>
      </c>
      <c r="AI34" s="184">
        <f>Basisgegevens!$C$89</f>
        <v>0</v>
      </c>
      <c r="AJ34" s="184">
        <f>Basisgegevens!$C$89</f>
        <v>0</v>
      </c>
      <c r="AK34" s="184">
        <f>Basisgegevens!$C$89</f>
        <v>0</v>
      </c>
      <c r="AL34" s="184">
        <f>Basisgegevens!$C$89</f>
        <v>0</v>
      </c>
      <c r="AM34" s="184">
        <f>Basisgegevens!$C$89</f>
        <v>0</v>
      </c>
      <c r="AN34" s="184">
        <f>Basisgegevens!$C$89</f>
        <v>0</v>
      </c>
      <c r="AO34" s="184">
        <f>Basisgegevens!$C$89</f>
        <v>0</v>
      </c>
      <c r="AQ34" s="184">
        <f>Basisgegevens!$C$89</f>
        <v>0</v>
      </c>
      <c r="AR34" s="184">
        <f>Basisgegevens!$C$89</f>
        <v>0</v>
      </c>
      <c r="AS34" s="184">
        <f>Basisgegevens!$C$89</f>
        <v>0</v>
      </c>
      <c r="AT34" s="184">
        <f>Basisgegevens!$C$89</f>
        <v>0</v>
      </c>
      <c r="AU34" s="184">
        <f>Basisgegevens!$C$89</f>
        <v>0</v>
      </c>
      <c r="AV34" s="184">
        <f>Basisgegevens!$C$89</f>
        <v>0</v>
      </c>
      <c r="AW34" s="184">
        <f>Basisgegevens!$C$89</f>
        <v>0</v>
      </c>
      <c r="AX34" s="184">
        <f>Basisgegevens!$C$89</f>
        <v>0</v>
      </c>
      <c r="AY34" s="184">
        <f>Basisgegevens!$C$89</f>
        <v>0</v>
      </c>
      <c r="AZ34" s="184">
        <f>Basisgegevens!$C$89</f>
        <v>0</v>
      </c>
      <c r="BA34" s="184">
        <f>Basisgegevens!$C$89</f>
        <v>0</v>
      </c>
      <c r="BB34" s="184">
        <f>Basisgegevens!$C$89</f>
        <v>0</v>
      </c>
      <c r="BD34" s="184">
        <f>Basisgegevens!$C$89</f>
        <v>0</v>
      </c>
      <c r="BE34" s="184">
        <f>Basisgegevens!$C$89</f>
        <v>0</v>
      </c>
      <c r="BF34" s="184">
        <f>Basisgegevens!$C$89</f>
        <v>0</v>
      </c>
      <c r="BG34" s="184">
        <f>Basisgegevens!$C$89</f>
        <v>0</v>
      </c>
      <c r="BH34" s="184">
        <f>Basisgegevens!$C$89</f>
        <v>0</v>
      </c>
      <c r="BI34" s="184">
        <f>Basisgegevens!$C$89</f>
        <v>0</v>
      </c>
      <c r="BJ34" s="184">
        <f>Basisgegevens!$C$89</f>
        <v>0</v>
      </c>
      <c r="BK34" s="184">
        <f>Basisgegevens!$C$89</f>
        <v>0</v>
      </c>
      <c r="BL34" s="184">
        <f>Basisgegevens!$C$89</f>
        <v>0</v>
      </c>
      <c r="BM34" s="184">
        <f>Basisgegevens!$C$89</f>
        <v>0</v>
      </c>
      <c r="BN34" s="184">
        <f>Basisgegevens!$C$89</f>
        <v>0</v>
      </c>
      <c r="BO34" s="184">
        <f>Basisgegevens!$C$89</f>
        <v>0</v>
      </c>
    </row>
    <row r="35" spans="2:68" ht="15" customHeight="1" x14ac:dyDescent="0.25">
      <c r="B35" s="1" t="s">
        <v>168</v>
      </c>
      <c r="C35" s="79"/>
      <c r="D35" s="184">
        <f>MAX(D33:D34)</f>
        <v>0</v>
      </c>
      <c r="E35" s="184">
        <f>MAX(E33:E34)</f>
        <v>0</v>
      </c>
      <c r="F35" s="184">
        <f>MAX(F33:F34)</f>
        <v>0</v>
      </c>
      <c r="G35" s="184">
        <f>MAX(G33:G34)</f>
        <v>0</v>
      </c>
      <c r="H35" s="184">
        <f t="shared" ref="H35:O35" si="45">MAX(H33:H34)</f>
        <v>0</v>
      </c>
      <c r="I35" s="184">
        <f t="shared" si="45"/>
        <v>0</v>
      </c>
      <c r="J35" s="184">
        <f t="shared" si="45"/>
        <v>0</v>
      </c>
      <c r="K35" s="184">
        <f t="shared" si="45"/>
        <v>0</v>
      </c>
      <c r="L35" s="184">
        <f t="shared" si="45"/>
        <v>0</v>
      </c>
      <c r="M35" s="184">
        <f t="shared" si="45"/>
        <v>0</v>
      </c>
      <c r="N35" s="184">
        <f t="shared" si="45"/>
        <v>0</v>
      </c>
      <c r="O35" s="184">
        <f t="shared" si="45"/>
        <v>0</v>
      </c>
      <c r="Q35" s="184">
        <f t="shared" ref="Q35:AB35" si="46">MAX(Q33:Q34)</f>
        <v>0</v>
      </c>
      <c r="R35" s="184">
        <f t="shared" si="46"/>
        <v>0</v>
      </c>
      <c r="S35" s="184">
        <f t="shared" si="46"/>
        <v>0</v>
      </c>
      <c r="T35" s="184">
        <f t="shared" si="46"/>
        <v>0</v>
      </c>
      <c r="U35" s="184">
        <f t="shared" si="46"/>
        <v>0</v>
      </c>
      <c r="V35" s="184">
        <f t="shared" si="46"/>
        <v>0</v>
      </c>
      <c r="W35" s="184">
        <f t="shared" si="46"/>
        <v>0</v>
      </c>
      <c r="X35" s="184">
        <f t="shared" si="46"/>
        <v>0</v>
      </c>
      <c r="Y35" s="184">
        <f t="shared" si="46"/>
        <v>0</v>
      </c>
      <c r="Z35" s="184">
        <f t="shared" si="46"/>
        <v>0</v>
      </c>
      <c r="AA35" s="184">
        <f t="shared" si="46"/>
        <v>0</v>
      </c>
      <c r="AB35" s="184">
        <f t="shared" si="46"/>
        <v>0</v>
      </c>
      <c r="AD35" s="184">
        <f t="shared" ref="AD35:AO35" si="47">MAX(AD33:AD34)</f>
        <v>0</v>
      </c>
      <c r="AE35" s="184">
        <f t="shared" si="47"/>
        <v>0</v>
      </c>
      <c r="AF35" s="184">
        <f t="shared" si="47"/>
        <v>0</v>
      </c>
      <c r="AG35" s="184">
        <f t="shared" si="47"/>
        <v>0</v>
      </c>
      <c r="AH35" s="184">
        <f t="shared" si="47"/>
        <v>0</v>
      </c>
      <c r="AI35" s="184">
        <f t="shared" si="47"/>
        <v>0</v>
      </c>
      <c r="AJ35" s="184">
        <f t="shared" si="47"/>
        <v>0</v>
      </c>
      <c r="AK35" s="184">
        <f t="shared" si="47"/>
        <v>0</v>
      </c>
      <c r="AL35" s="184">
        <f t="shared" si="47"/>
        <v>0</v>
      </c>
      <c r="AM35" s="184">
        <f t="shared" si="47"/>
        <v>0</v>
      </c>
      <c r="AN35" s="184">
        <f t="shared" si="47"/>
        <v>0</v>
      </c>
      <c r="AO35" s="184">
        <f t="shared" si="47"/>
        <v>0</v>
      </c>
      <c r="AQ35" s="184">
        <f t="shared" ref="AQ35:BB35" si="48">MAX(AQ33:AQ34)</f>
        <v>0</v>
      </c>
      <c r="AR35" s="184">
        <f t="shared" si="48"/>
        <v>0</v>
      </c>
      <c r="AS35" s="184">
        <f t="shared" si="48"/>
        <v>0</v>
      </c>
      <c r="AT35" s="184">
        <f t="shared" si="48"/>
        <v>0</v>
      </c>
      <c r="AU35" s="184">
        <f t="shared" si="48"/>
        <v>0</v>
      </c>
      <c r="AV35" s="184">
        <f t="shared" si="48"/>
        <v>0</v>
      </c>
      <c r="AW35" s="184">
        <f t="shared" si="48"/>
        <v>0</v>
      </c>
      <c r="AX35" s="184">
        <f t="shared" si="48"/>
        <v>0</v>
      </c>
      <c r="AY35" s="184">
        <f t="shared" si="48"/>
        <v>0</v>
      </c>
      <c r="AZ35" s="184">
        <f t="shared" si="48"/>
        <v>0</v>
      </c>
      <c r="BA35" s="184">
        <f t="shared" si="48"/>
        <v>0</v>
      </c>
      <c r="BB35" s="184">
        <f t="shared" si="48"/>
        <v>0</v>
      </c>
      <c r="BD35" s="184">
        <f t="shared" ref="BD35:BO35" si="49">MAX(BD33:BD34)</f>
        <v>0</v>
      </c>
      <c r="BE35" s="184">
        <f t="shared" si="49"/>
        <v>0</v>
      </c>
      <c r="BF35" s="184">
        <f t="shared" si="49"/>
        <v>0</v>
      </c>
      <c r="BG35" s="184">
        <f t="shared" si="49"/>
        <v>0</v>
      </c>
      <c r="BH35" s="184">
        <f t="shared" si="49"/>
        <v>0</v>
      </c>
      <c r="BI35" s="184">
        <f t="shared" si="49"/>
        <v>0</v>
      </c>
      <c r="BJ35" s="184">
        <f t="shared" si="49"/>
        <v>0</v>
      </c>
      <c r="BK35" s="184">
        <f t="shared" si="49"/>
        <v>0</v>
      </c>
      <c r="BL35" s="184">
        <f t="shared" si="49"/>
        <v>0</v>
      </c>
      <c r="BM35" s="184">
        <f t="shared" si="49"/>
        <v>0</v>
      </c>
      <c r="BN35" s="184">
        <f t="shared" si="49"/>
        <v>0</v>
      </c>
      <c r="BO35" s="184">
        <f t="shared" si="49"/>
        <v>0</v>
      </c>
    </row>
    <row r="36" spans="2:68" ht="15" customHeight="1" x14ac:dyDescent="0.25">
      <c r="B36" s="1" t="s">
        <v>169</v>
      </c>
      <c r="C36" s="79"/>
      <c r="D36" s="184">
        <v>0</v>
      </c>
      <c r="E36" s="184">
        <f t="shared" ref="E36:O36" si="50">+D35</f>
        <v>0</v>
      </c>
      <c r="F36" s="184">
        <f t="shared" si="50"/>
        <v>0</v>
      </c>
      <c r="G36" s="184">
        <f t="shared" si="50"/>
        <v>0</v>
      </c>
      <c r="H36" s="184">
        <f t="shared" si="50"/>
        <v>0</v>
      </c>
      <c r="I36" s="184">
        <f t="shared" si="50"/>
        <v>0</v>
      </c>
      <c r="J36" s="184">
        <f t="shared" si="50"/>
        <v>0</v>
      </c>
      <c r="K36" s="184">
        <f t="shared" si="50"/>
        <v>0</v>
      </c>
      <c r="L36" s="184">
        <f t="shared" si="50"/>
        <v>0</v>
      </c>
      <c r="M36" s="184">
        <f t="shared" si="50"/>
        <v>0</v>
      </c>
      <c r="N36" s="184">
        <f t="shared" si="50"/>
        <v>0</v>
      </c>
      <c r="O36" s="184">
        <f t="shared" si="50"/>
        <v>0</v>
      </c>
      <c r="Q36" s="184">
        <f>O35</f>
        <v>0</v>
      </c>
      <c r="R36" s="184">
        <f>Q35</f>
        <v>0</v>
      </c>
      <c r="S36" s="184">
        <f t="shared" ref="S36:AB36" si="51">R35</f>
        <v>0</v>
      </c>
      <c r="T36" s="184">
        <f t="shared" si="51"/>
        <v>0</v>
      </c>
      <c r="U36" s="184">
        <f t="shared" si="51"/>
        <v>0</v>
      </c>
      <c r="V36" s="184">
        <f t="shared" si="51"/>
        <v>0</v>
      </c>
      <c r="W36" s="184">
        <f t="shared" si="51"/>
        <v>0</v>
      </c>
      <c r="X36" s="184">
        <f t="shared" si="51"/>
        <v>0</v>
      </c>
      <c r="Y36" s="184">
        <f t="shared" si="51"/>
        <v>0</v>
      </c>
      <c r="Z36" s="184">
        <f t="shared" si="51"/>
        <v>0</v>
      </c>
      <c r="AA36" s="184">
        <f t="shared" si="51"/>
        <v>0</v>
      </c>
      <c r="AB36" s="184">
        <f t="shared" si="51"/>
        <v>0</v>
      </c>
      <c r="AD36" s="184">
        <f>AB35</f>
        <v>0</v>
      </c>
      <c r="AE36" s="184">
        <f>AD35</f>
        <v>0</v>
      </c>
      <c r="AF36" s="184">
        <f t="shared" ref="AF36:AO36" si="52">AE35</f>
        <v>0</v>
      </c>
      <c r="AG36" s="184">
        <f t="shared" si="52"/>
        <v>0</v>
      </c>
      <c r="AH36" s="184">
        <f t="shared" si="52"/>
        <v>0</v>
      </c>
      <c r="AI36" s="184">
        <f t="shared" si="52"/>
        <v>0</v>
      </c>
      <c r="AJ36" s="184">
        <f t="shared" si="52"/>
        <v>0</v>
      </c>
      <c r="AK36" s="184">
        <f t="shared" si="52"/>
        <v>0</v>
      </c>
      <c r="AL36" s="184">
        <f t="shared" si="52"/>
        <v>0</v>
      </c>
      <c r="AM36" s="184">
        <f t="shared" si="52"/>
        <v>0</v>
      </c>
      <c r="AN36" s="184">
        <f t="shared" si="52"/>
        <v>0</v>
      </c>
      <c r="AO36" s="184">
        <f t="shared" si="52"/>
        <v>0</v>
      </c>
      <c r="AQ36" s="184">
        <f>AO35</f>
        <v>0</v>
      </c>
      <c r="AR36" s="184">
        <f>AQ35</f>
        <v>0</v>
      </c>
      <c r="AS36" s="184">
        <f t="shared" ref="AS36:BB36" si="53">AR35</f>
        <v>0</v>
      </c>
      <c r="AT36" s="184">
        <f t="shared" si="53"/>
        <v>0</v>
      </c>
      <c r="AU36" s="184">
        <f t="shared" si="53"/>
        <v>0</v>
      </c>
      <c r="AV36" s="184">
        <f t="shared" si="53"/>
        <v>0</v>
      </c>
      <c r="AW36" s="184">
        <f t="shared" si="53"/>
        <v>0</v>
      </c>
      <c r="AX36" s="184">
        <f t="shared" si="53"/>
        <v>0</v>
      </c>
      <c r="AY36" s="184">
        <f t="shared" si="53"/>
        <v>0</v>
      </c>
      <c r="AZ36" s="184">
        <f t="shared" si="53"/>
        <v>0</v>
      </c>
      <c r="BA36" s="184">
        <f t="shared" si="53"/>
        <v>0</v>
      </c>
      <c r="BB36" s="184">
        <f t="shared" si="53"/>
        <v>0</v>
      </c>
      <c r="BD36" s="184">
        <f>BB35</f>
        <v>0</v>
      </c>
      <c r="BE36" s="184">
        <f>BD35</f>
        <v>0</v>
      </c>
      <c r="BF36" s="184">
        <f t="shared" ref="BF36:BO36" si="54">BE35</f>
        <v>0</v>
      </c>
      <c r="BG36" s="184">
        <f t="shared" si="54"/>
        <v>0</v>
      </c>
      <c r="BH36" s="184">
        <f t="shared" si="54"/>
        <v>0</v>
      </c>
      <c r="BI36" s="184">
        <f t="shared" si="54"/>
        <v>0</v>
      </c>
      <c r="BJ36" s="184">
        <f t="shared" si="54"/>
        <v>0</v>
      </c>
      <c r="BK36" s="184">
        <f t="shared" si="54"/>
        <v>0</v>
      </c>
      <c r="BL36" s="184">
        <f t="shared" si="54"/>
        <v>0</v>
      </c>
      <c r="BM36" s="184">
        <f t="shared" si="54"/>
        <v>0</v>
      </c>
      <c r="BN36" s="184">
        <f t="shared" si="54"/>
        <v>0</v>
      </c>
      <c r="BO36" s="184">
        <f t="shared" si="54"/>
        <v>0</v>
      </c>
    </row>
    <row r="37" spans="2:68" ht="15" customHeight="1" x14ac:dyDescent="0.25">
      <c r="B37" s="1" t="s">
        <v>170</v>
      </c>
      <c r="C37" s="79"/>
      <c r="D37" s="184">
        <f>+D35-D36</f>
        <v>0</v>
      </c>
      <c r="E37" s="184">
        <f>+E35-E36</f>
        <v>0</v>
      </c>
      <c r="F37" s="184">
        <f>+F35-F36</f>
        <v>0</v>
      </c>
      <c r="G37" s="184">
        <f>+G35-G36</f>
        <v>0</v>
      </c>
      <c r="H37" s="184">
        <f t="shared" ref="H37:O37" si="55">+H35-H36</f>
        <v>0</v>
      </c>
      <c r="I37" s="184">
        <f t="shared" si="55"/>
        <v>0</v>
      </c>
      <c r="J37" s="184">
        <f t="shared" si="55"/>
        <v>0</v>
      </c>
      <c r="K37" s="184">
        <f t="shared" si="55"/>
        <v>0</v>
      </c>
      <c r="L37" s="184">
        <f t="shared" si="55"/>
        <v>0</v>
      </c>
      <c r="M37" s="184">
        <f t="shared" si="55"/>
        <v>0</v>
      </c>
      <c r="N37" s="184">
        <f t="shared" si="55"/>
        <v>0</v>
      </c>
      <c r="O37" s="184">
        <f t="shared" si="55"/>
        <v>0</v>
      </c>
      <c r="P37" s="193">
        <f>SUM(D37:O37)</f>
        <v>0</v>
      </c>
      <c r="Q37" s="184">
        <f t="shared" ref="Q37:AB37" si="56">+Q35-Q36</f>
        <v>0</v>
      </c>
      <c r="R37" s="184">
        <f t="shared" si="56"/>
        <v>0</v>
      </c>
      <c r="S37" s="184">
        <f t="shared" si="56"/>
        <v>0</v>
      </c>
      <c r="T37" s="184">
        <f t="shared" si="56"/>
        <v>0</v>
      </c>
      <c r="U37" s="184">
        <f t="shared" si="56"/>
        <v>0</v>
      </c>
      <c r="V37" s="184">
        <f t="shared" si="56"/>
        <v>0</v>
      </c>
      <c r="W37" s="184">
        <f t="shared" si="56"/>
        <v>0</v>
      </c>
      <c r="X37" s="184">
        <f t="shared" si="56"/>
        <v>0</v>
      </c>
      <c r="Y37" s="184">
        <f t="shared" si="56"/>
        <v>0</v>
      </c>
      <c r="Z37" s="184">
        <f t="shared" si="56"/>
        <v>0</v>
      </c>
      <c r="AA37" s="184">
        <f t="shared" si="56"/>
        <v>0</v>
      </c>
      <c r="AB37" s="184">
        <f t="shared" si="56"/>
        <v>0</v>
      </c>
      <c r="AC37" s="193">
        <f>SUM(Q37:AB37)</f>
        <v>0</v>
      </c>
      <c r="AD37" s="184">
        <f t="shared" ref="AD37:AO37" si="57">+AD35-AD36</f>
        <v>0</v>
      </c>
      <c r="AE37" s="184">
        <f t="shared" si="57"/>
        <v>0</v>
      </c>
      <c r="AF37" s="184">
        <f t="shared" si="57"/>
        <v>0</v>
      </c>
      <c r="AG37" s="184">
        <f t="shared" si="57"/>
        <v>0</v>
      </c>
      <c r="AH37" s="184">
        <f t="shared" si="57"/>
        <v>0</v>
      </c>
      <c r="AI37" s="184">
        <f t="shared" si="57"/>
        <v>0</v>
      </c>
      <c r="AJ37" s="184">
        <f t="shared" si="57"/>
        <v>0</v>
      </c>
      <c r="AK37" s="184">
        <f t="shared" si="57"/>
        <v>0</v>
      </c>
      <c r="AL37" s="184">
        <f t="shared" si="57"/>
        <v>0</v>
      </c>
      <c r="AM37" s="184">
        <f t="shared" si="57"/>
        <v>0</v>
      </c>
      <c r="AN37" s="184">
        <f t="shared" si="57"/>
        <v>0</v>
      </c>
      <c r="AO37" s="184">
        <f t="shared" si="57"/>
        <v>0</v>
      </c>
      <c r="AP37" s="193">
        <f>SUM(AD37:AO37)</f>
        <v>0</v>
      </c>
      <c r="AQ37" s="184">
        <f t="shared" ref="AQ37:BB37" si="58">+AQ35-AQ36</f>
        <v>0</v>
      </c>
      <c r="AR37" s="184">
        <f t="shared" si="58"/>
        <v>0</v>
      </c>
      <c r="AS37" s="184">
        <f t="shared" si="58"/>
        <v>0</v>
      </c>
      <c r="AT37" s="184">
        <f t="shared" si="58"/>
        <v>0</v>
      </c>
      <c r="AU37" s="184">
        <f t="shared" si="58"/>
        <v>0</v>
      </c>
      <c r="AV37" s="184">
        <f t="shared" si="58"/>
        <v>0</v>
      </c>
      <c r="AW37" s="184">
        <f t="shared" si="58"/>
        <v>0</v>
      </c>
      <c r="AX37" s="184">
        <f t="shared" si="58"/>
        <v>0</v>
      </c>
      <c r="AY37" s="184">
        <f t="shared" si="58"/>
        <v>0</v>
      </c>
      <c r="AZ37" s="184">
        <f t="shared" si="58"/>
        <v>0</v>
      </c>
      <c r="BA37" s="184">
        <f t="shared" si="58"/>
        <v>0</v>
      </c>
      <c r="BB37" s="184">
        <f t="shared" si="58"/>
        <v>0</v>
      </c>
      <c r="BC37" s="193">
        <f>SUM(AQ37:BB37)</f>
        <v>0</v>
      </c>
      <c r="BD37" s="184">
        <f t="shared" ref="BD37:BO37" si="59">+BD35-BD36</f>
        <v>0</v>
      </c>
      <c r="BE37" s="184">
        <f t="shared" si="59"/>
        <v>0</v>
      </c>
      <c r="BF37" s="184">
        <f t="shared" si="59"/>
        <v>0</v>
      </c>
      <c r="BG37" s="184">
        <f t="shared" si="59"/>
        <v>0</v>
      </c>
      <c r="BH37" s="184">
        <f t="shared" si="59"/>
        <v>0</v>
      </c>
      <c r="BI37" s="184">
        <f t="shared" si="59"/>
        <v>0</v>
      </c>
      <c r="BJ37" s="184">
        <f t="shared" si="59"/>
        <v>0</v>
      </c>
      <c r="BK37" s="184">
        <f t="shared" si="59"/>
        <v>0</v>
      </c>
      <c r="BL37" s="184">
        <f t="shared" si="59"/>
        <v>0</v>
      </c>
      <c r="BM37" s="184">
        <f t="shared" si="59"/>
        <v>0</v>
      </c>
      <c r="BN37" s="184">
        <f t="shared" si="59"/>
        <v>0</v>
      </c>
      <c r="BO37" s="184">
        <f t="shared" si="59"/>
        <v>0</v>
      </c>
      <c r="BP37" s="193">
        <f>SUM(BD37:BO37)</f>
        <v>0</v>
      </c>
    </row>
    <row r="38" spans="2:68" ht="15" customHeight="1" x14ac:dyDescent="0.25">
      <c r="C38" s="79"/>
      <c r="D38" s="184"/>
      <c r="E38" s="184"/>
      <c r="F38" s="184"/>
      <c r="G38" s="184"/>
      <c r="H38" s="184"/>
      <c r="I38" s="184"/>
      <c r="J38" s="184"/>
      <c r="K38" s="184"/>
      <c r="L38" s="184"/>
      <c r="M38" s="184"/>
      <c r="N38" s="184"/>
      <c r="O38" s="184"/>
      <c r="Q38" s="184"/>
      <c r="R38" s="184"/>
      <c r="S38" s="184"/>
      <c r="T38" s="184"/>
      <c r="U38" s="184"/>
      <c r="V38" s="184"/>
      <c r="W38" s="184"/>
      <c r="X38" s="184"/>
      <c r="Y38" s="184"/>
      <c r="Z38" s="184"/>
      <c r="AA38" s="184"/>
      <c r="AB38" s="184"/>
      <c r="AD38" s="184"/>
      <c r="AE38" s="184"/>
      <c r="AF38" s="184"/>
      <c r="AG38" s="184"/>
      <c r="AH38" s="184"/>
      <c r="AI38" s="184"/>
      <c r="AJ38" s="184"/>
      <c r="AK38" s="184"/>
      <c r="AL38" s="184"/>
      <c r="AM38" s="184"/>
      <c r="AN38" s="184"/>
      <c r="AO38" s="184"/>
      <c r="AQ38" s="184"/>
      <c r="AR38" s="184"/>
      <c r="AS38" s="184"/>
      <c r="AT38" s="184"/>
      <c r="AU38" s="184"/>
      <c r="AV38" s="184"/>
      <c r="AW38" s="184"/>
      <c r="AX38" s="184"/>
      <c r="AY38" s="184"/>
      <c r="AZ38" s="184"/>
      <c r="BA38" s="184"/>
      <c r="BB38" s="184"/>
      <c r="BD38" s="184"/>
      <c r="BE38" s="184"/>
      <c r="BF38" s="184"/>
      <c r="BG38" s="184"/>
      <c r="BH38" s="184"/>
      <c r="BI38" s="184"/>
      <c r="BJ38" s="184"/>
      <c r="BK38" s="184"/>
      <c r="BL38" s="184"/>
      <c r="BM38" s="184"/>
      <c r="BN38" s="184"/>
      <c r="BO38" s="184"/>
    </row>
    <row r="39" spans="2:68" ht="15" customHeight="1" x14ac:dyDescent="0.25">
      <c r="B39" s="129" t="str">
        <f>CONCATENATE("Raming van de voorraad ",Basisgegevens!A27)</f>
        <v>Raming van de voorraad (-)</v>
      </c>
      <c r="C39" s="79"/>
      <c r="D39" s="184"/>
      <c r="E39" s="184"/>
      <c r="F39" s="184"/>
      <c r="G39" s="184"/>
      <c r="H39" s="184"/>
      <c r="I39" s="184"/>
      <c r="J39" s="184"/>
      <c r="K39" s="184"/>
      <c r="L39" s="184"/>
      <c r="M39" s="184"/>
      <c r="N39" s="184"/>
      <c r="O39" s="184"/>
      <c r="Q39" s="184"/>
      <c r="R39" s="184"/>
      <c r="S39" s="184"/>
      <c r="T39" s="184"/>
      <c r="U39" s="184"/>
      <c r="V39" s="184"/>
      <c r="W39" s="184"/>
      <c r="X39" s="184"/>
      <c r="Y39" s="184"/>
      <c r="Z39" s="184"/>
      <c r="AA39" s="184"/>
      <c r="AB39" s="184"/>
      <c r="AD39" s="184"/>
      <c r="AE39" s="184"/>
      <c r="AF39" s="184"/>
      <c r="AG39" s="184"/>
      <c r="AH39" s="184"/>
      <c r="AI39" s="184"/>
      <c r="AJ39" s="184"/>
      <c r="AK39" s="184"/>
      <c r="AL39" s="184"/>
      <c r="AM39" s="184"/>
      <c r="AN39" s="184"/>
      <c r="AO39" s="184"/>
      <c r="AQ39" s="184"/>
      <c r="AR39" s="184"/>
      <c r="AS39" s="184"/>
      <c r="AT39" s="184"/>
      <c r="AU39" s="184"/>
      <c r="AV39" s="184"/>
      <c r="AW39" s="184"/>
      <c r="AX39" s="184"/>
      <c r="AY39" s="184"/>
      <c r="AZ39" s="184"/>
      <c r="BA39" s="184"/>
      <c r="BB39" s="184"/>
      <c r="BD39" s="184"/>
      <c r="BE39" s="184"/>
      <c r="BF39" s="184"/>
      <c r="BG39" s="184"/>
      <c r="BH39" s="184"/>
      <c r="BI39" s="184"/>
      <c r="BJ39" s="184"/>
      <c r="BK39" s="184"/>
      <c r="BL39" s="184"/>
      <c r="BM39" s="184"/>
      <c r="BN39" s="184"/>
      <c r="BO39" s="184"/>
    </row>
    <row r="40" spans="2:68" ht="15" customHeight="1" x14ac:dyDescent="0.25">
      <c r="B40" s="1" t="s">
        <v>137</v>
      </c>
      <c r="C40" s="79"/>
      <c r="D40" s="184">
        <f>D64*Basisgegevens!$F$90</f>
        <v>0</v>
      </c>
      <c r="E40" s="184">
        <f>E64*Basisgegevens!$F$90</f>
        <v>0</v>
      </c>
      <c r="F40" s="184">
        <f>F64*Basisgegevens!$F$90</f>
        <v>0</v>
      </c>
      <c r="G40" s="184">
        <f>G64*Basisgegevens!$F$90</f>
        <v>0</v>
      </c>
      <c r="H40" s="184">
        <f>H64*Basisgegevens!$F$90</f>
        <v>0</v>
      </c>
      <c r="I40" s="184">
        <f>I64*Basisgegevens!$F$90</f>
        <v>0</v>
      </c>
      <c r="J40" s="184">
        <f>J64*Basisgegevens!$F$90</f>
        <v>0</v>
      </c>
      <c r="K40" s="184">
        <f>K64*Basisgegevens!$F$90</f>
        <v>0</v>
      </c>
      <c r="L40" s="184">
        <f>L64*Basisgegevens!$F$90</f>
        <v>0</v>
      </c>
      <c r="M40" s="184">
        <f>M64*Basisgegevens!$F$90</f>
        <v>0</v>
      </c>
      <c r="N40" s="184">
        <f>N64*Basisgegevens!$F$90</f>
        <v>0</v>
      </c>
      <c r="O40" s="184">
        <f>O64*Basisgegevens!$F$90</f>
        <v>0</v>
      </c>
      <c r="Q40" s="184">
        <f>Q64*Basisgegevens!$F$90</f>
        <v>0</v>
      </c>
      <c r="R40" s="184">
        <f>R64*Basisgegevens!$F$90</f>
        <v>0</v>
      </c>
      <c r="S40" s="184">
        <f>S64*Basisgegevens!$F$90</f>
        <v>0</v>
      </c>
      <c r="T40" s="184">
        <f>T64*Basisgegevens!$F$90</f>
        <v>0</v>
      </c>
      <c r="U40" s="184">
        <f>U64*Basisgegevens!$F$90</f>
        <v>0</v>
      </c>
      <c r="V40" s="184">
        <f>V64*Basisgegevens!$F$90</f>
        <v>0</v>
      </c>
      <c r="W40" s="184">
        <f>W64*Basisgegevens!$F$90</f>
        <v>0</v>
      </c>
      <c r="X40" s="184">
        <f>X64*Basisgegevens!$F$90</f>
        <v>0</v>
      </c>
      <c r="Y40" s="184">
        <f>Y64*Basisgegevens!$F$90</f>
        <v>0</v>
      </c>
      <c r="Z40" s="184">
        <f>Z64*Basisgegevens!$F$90</f>
        <v>0</v>
      </c>
      <c r="AA40" s="184">
        <f>AA64*Basisgegevens!$F$90</f>
        <v>0</v>
      </c>
      <c r="AB40" s="184">
        <f>AB64*Basisgegevens!$F$90</f>
        <v>0</v>
      </c>
      <c r="AD40" s="184">
        <f>AD64*Basisgegevens!$F$90</f>
        <v>0</v>
      </c>
      <c r="AE40" s="184">
        <f>AE64*Basisgegevens!$F$90</f>
        <v>0</v>
      </c>
      <c r="AF40" s="184">
        <f>AF64*Basisgegevens!$F$90</f>
        <v>0</v>
      </c>
      <c r="AG40" s="184">
        <f>AG64*Basisgegevens!$F$90</f>
        <v>0</v>
      </c>
      <c r="AH40" s="184">
        <f>AH64*Basisgegevens!$F$90</f>
        <v>0</v>
      </c>
      <c r="AI40" s="184">
        <f>AI64*Basisgegevens!$F$90</f>
        <v>0</v>
      </c>
      <c r="AJ40" s="184">
        <f>AJ64*Basisgegevens!$F$90</f>
        <v>0</v>
      </c>
      <c r="AK40" s="184">
        <f>AK64*Basisgegevens!$F$90</f>
        <v>0</v>
      </c>
      <c r="AL40" s="184">
        <f>AL64*Basisgegevens!$F$90</f>
        <v>0</v>
      </c>
      <c r="AM40" s="184">
        <f>AM64*Basisgegevens!$F$90</f>
        <v>0</v>
      </c>
      <c r="AN40" s="184">
        <f>AN64*Basisgegevens!$F$90</f>
        <v>0</v>
      </c>
      <c r="AO40" s="184">
        <f>AO64*Basisgegevens!$F$90</f>
        <v>0</v>
      </c>
      <c r="AQ40" s="184">
        <f>AQ64*Basisgegevens!$F$90</f>
        <v>0</v>
      </c>
      <c r="AR40" s="184">
        <f>AR64*Basisgegevens!$F$90</f>
        <v>0</v>
      </c>
      <c r="AS40" s="184">
        <f>AS64*Basisgegevens!$F$90</f>
        <v>0</v>
      </c>
      <c r="AT40" s="184">
        <f>AT64*Basisgegevens!$F$90</f>
        <v>0</v>
      </c>
      <c r="AU40" s="184">
        <f>AU64*Basisgegevens!$F$90</f>
        <v>0</v>
      </c>
      <c r="AV40" s="184">
        <f>AV64*Basisgegevens!$F$90</f>
        <v>0</v>
      </c>
      <c r="AW40" s="184">
        <f>AW64*Basisgegevens!$F$90</f>
        <v>0</v>
      </c>
      <c r="AX40" s="184">
        <f>AX64*Basisgegevens!$F$90</f>
        <v>0</v>
      </c>
      <c r="AY40" s="184">
        <f>AY64*Basisgegevens!$F$90</f>
        <v>0</v>
      </c>
      <c r="AZ40" s="184">
        <f>AZ64*Basisgegevens!$F$90</f>
        <v>0</v>
      </c>
      <c r="BA40" s="184">
        <f>BA64*Basisgegevens!$F$90</f>
        <v>0</v>
      </c>
      <c r="BB40" s="184">
        <f>BB64*Basisgegevens!$F$90</f>
        <v>0</v>
      </c>
      <c r="BD40" s="184">
        <f>BD64*Basisgegevens!$F$90</f>
        <v>0</v>
      </c>
      <c r="BE40" s="184">
        <f>BE64*Basisgegevens!$F$90</f>
        <v>0</v>
      </c>
      <c r="BF40" s="184">
        <f>BF64*Basisgegevens!$F$90</f>
        <v>0</v>
      </c>
      <c r="BG40" s="184">
        <f>BG64*Basisgegevens!$F$90</f>
        <v>0</v>
      </c>
      <c r="BH40" s="184">
        <f>BH64*Basisgegevens!$F$90</f>
        <v>0</v>
      </c>
      <c r="BI40" s="184">
        <f>BI64*Basisgegevens!$F$90</f>
        <v>0</v>
      </c>
      <c r="BJ40" s="184">
        <f>BJ64*Basisgegevens!$F$90</f>
        <v>0</v>
      </c>
      <c r="BK40" s="184">
        <f>BK64*Basisgegevens!$F$90</f>
        <v>0</v>
      </c>
      <c r="BL40" s="184">
        <f>BL64*Basisgegevens!$F$90</f>
        <v>0</v>
      </c>
      <c r="BM40" s="184">
        <f>BM64*Basisgegevens!$F$90</f>
        <v>0</v>
      </c>
      <c r="BN40" s="184">
        <f>BN64*Basisgegevens!$F$90</f>
        <v>0</v>
      </c>
      <c r="BO40" s="184">
        <f>BO64*Basisgegevens!$F$90</f>
        <v>0</v>
      </c>
    </row>
    <row r="41" spans="2:68" ht="15" customHeight="1" x14ac:dyDescent="0.25">
      <c r="B41" s="1" t="s">
        <v>136</v>
      </c>
      <c r="C41" s="79"/>
      <c r="D41" s="184">
        <f>+IF(Basisgegevens!C$16&gt;0,Basisgegevens!$C$90,0)</f>
        <v>0</v>
      </c>
      <c r="E41" s="184">
        <f>+IF(Basisgegevens!D$16&gt;0,Basisgegevens!$C$90,0)</f>
        <v>0</v>
      </c>
      <c r="F41" s="184">
        <f>+IF(Basisgegevens!E$16&gt;0,Basisgegevens!$C$90,0)</f>
        <v>0</v>
      </c>
      <c r="G41" s="184">
        <f>+IF(Basisgegevens!F$16&gt;0,Basisgegevens!$C$90,0)</f>
        <v>0</v>
      </c>
      <c r="H41" s="184">
        <f>+IF(Basisgegevens!G$16&gt;0,Basisgegevens!$C$90,0)</f>
        <v>0</v>
      </c>
      <c r="I41" s="184">
        <f>+IF(Basisgegevens!H$16&gt;0,Basisgegevens!$C$90,0)</f>
        <v>0</v>
      </c>
      <c r="J41" s="184">
        <f>+IF(Basisgegevens!I$16&gt;0,Basisgegevens!$C$90,0)</f>
        <v>0</v>
      </c>
      <c r="K41" s="184">
        <f>+IF(Basisgegevens!J$16&gt;0,Basisgegevens!$C$90,0)</f>
        <v>0</v>
      </c>
      <c r="L41" s="184">
        <f>+IF(Basisgegevens!K$16&gt;0,Basisgegevens!$C$90,0)</f>
        <v>0</v>
      </c>
      <c r="M41" s="184">
        <f>+IF(Basisgegevens!L$16&gt;0,Basisgegevens!$C$90,0)</f>
        <v>0</v>
      </c>
      <c r="N41" s="184">
        <f>+IF(Basisgegevens!M$16&gt;0,Basisgegevens!$C$90,0)</f>
        <v>0</v>
      </c>
      <c r="O41" s="184">
        <f>+IF(Basisgegevens!N$16&gt;0,Basisgegevens!$C$90,0)</f>
        <v>0</v>
      </c>
      <c r="Q41" s="184">
        <f>Basisgegevens!$C$90</f>
        <v>0</v>
      </c>
      <c r="R41" s="184">
        <f>Basisgegevens!$C$90</f>
        <v>0</v>
      </c>
      <c r="S41" s="184">
        <f>Basisgegevens!$C$90</f>
        <v>0</v>
      </c>
      <c r="T41" s="184">
        <f>Basisgegevens!$C$90</f>
        <v>0</v>
      </c>
      <c r="U41" s="184">
        <f>Basisgegevens!$C$90</f>
        <v>0</v>
      </c>
      <c r="V41" s="184">
        <f>Basisgegevens!$C$90</f>
        <v>0</v>
      </c>
      <c r="W41" s="184">
        <f>Basisgegevens!$C$90</f>
        <v>0</v>
      </c>
      <c r="X41" s="184">
        <f>Basisgegevens!$C$90</f>
        <v>0</v>
      </c>
      <c r="Y41" s="184">
        <f>Basisgegevens!$C$90</f>
        <v>0</v>
      </c>
      <c r="Z41" s="184">
        <f>Basisgegevens!$C$90</f>
        <v>0</v>
      </c>
      <c r="AA41" s="184">
        <f>Basisgegevens!$C$90</f>
        <v>0</v>
      </c>
      <c r="AB41" s="184">
        <f>Basisgegevens!$C$90</f>
        <v>0</v>
      </c>
      <c r="AD41" s="184">
        <f>Basisgegevens!$C$90</f>
        <v>0</v>
      </c>
      <c r="AE41" s="184">
        <f>Basisgegevens!$C$90</f>
        <v>0</v>
      </c>
      <c r="AF41" s="184">
        <f>Basisgegevens!$C$90</f>
        <v>0</v>
      </c>
      <c r="AG41" s="184">
        <f>Basisgegevens!$C$90</f>
        <v>0</v>
      </c>
      <c r="AH41" s="184">
        <f>Basisgegevens!$C$90</f>
        <v>0</v>
      </c>
      <c r="AI41" s="184">
        <f>Basisgegevens!$C$90</f>
        <v>0</v>
      </c>
      <c r="AJ41" s="184">
        <f>Basisgegevens!$C$90</f>
        <v>0</v>
      </c>
      <c r="AK41" s="184">
        <f>Basisgegevens!$C$90</f>
        <v>0</v>
      </c>
      <c r="AL41" s="184">
        <f>Basisgegevens!$C$90</f>
        <v>0</v>
      </c>
      <c r="AM41" s="184">
        <f>Basisgegevens!$C$90</f>
        <v>0</v>
      </c>
      <c r="AN41" s="184">
        <f>Basisgegevens!$C$90</f>
        <v>0</v>
      </c>
      <c r="AO41" s="184">
        <f>Basisgegevens!$C$90</f>
        <v>0</v>
      </c>
      <c r="AQ41" s="184">
        <f>Basisgegevens!$C$90</f>
        <v>0</v>
      </c>
      <c r="AR41" s="184">
        <f>Basisgegevens!$C$90</f>
        <v>0</v>
      </c>
      <c r="AS41" s="184">
        <f>Basisgegevens!$C$90</f>
        <v>0</v>
      </c>
      <c r="AT41" s="184">
        <f>Basisgegevens!$C$90</f>
        <v>0</v>
      </c>
      <c r="AU41" s="184">
        <f>Basisgegevens!$C$90</f>
        <v>0</v>
      </c>
      <c r="AV41" s="184">
        <f>Basisgegevens!$C$90</f>
        <v>0</v>
      </c>
      <c r="AW41" s="184">
        <f>Basisgegevens!$C$90</f>
        <v>0</v>
      </c>
      <c r="AX41" s="184">
        <f>Basisgegevens!$C$90</f>
        <v>0</v>
      </c>
      <c r="AY41" s="184">
        <f>Basisgegevens!$C$90</f>
        <v>0</v>
      </c>
      <c r="AZ41" s="184">
        <f>Basisgegevens!$C$90</f>
        <v>0</v>
      </c>
      <c r="BA41" s="184">
        <f>Basisgegevens!$C$90</f>
        <v>0</v>
      </c>
      <c r="BB41" s="184">
        <f>Basisgegevens!$C$90</f>
        <v>0</v>
      </c>
      <c r="BD41" s="184">
        <f>Basisgegevens!$C$90</f>
        <v>0</v>
      </c>
      <c r="BE41" s="184">
        <f>Basisgegevens!$C$90</f>
        <v>0</v>
      </c>
      <c r="BF41" s="184">
        <f>Basisgegevens!$C$90</f>
        <v>0</v>
      </c>
      <c r="BG41" s="184">
        <f>Basisgegevens!$C$90</f>
        <v>0</v>
      </c>
      <c r="BH41" s="184">
        <f>Basisgegevens!$C$90</f>
        <v>0</v>
      </c>
      <c r="BI41" s="184">
        <f>Basisgegevens!$C$90</f>
        <v>0</v>
      </c>
      <c r="BJ41" s="184">
        <f>Basisgegevens!$C$90</f>
        <v>0</v>
      </c>
      <c r="BK41" s="184">
        <f>Basisgegevens!$C$90</f>
        <v>0</v>
      </c>
      <c r="BL41" s="184">
        <f>Basisgegevens!$C$90</f>
        <v>0</v>
      </c>
      <c r="BM41" s="184">
        <f>Basisgegevens!$C$90</f>
        <v>0</v>
      </c>
      <c r="BN41" s="184">
        <f>Basisgegevens!$C$90</f>
        <v>0</v>
      </c>
      <c r="BO41" s="184">
        <f>Basisgegevens!$C$90</f>
        <v>0</v>
      </c>
    </row>
    <row r="42" spans="2:68" ht="15" customHeight="1" x14ac:dyDescent="0.25">
      <c r="B42" s="1" t="s">
        <v>168</v>
      </c>
      <c r="C42" s="79"/>
      <c r="D42" s="184">
        <f>MAX(D40:D41)</f>
        <v>0</v>
      </c>
      <c r="E42" s="184">
        <f>MAX(E40:E41)</f>
        <v>0</v>
      </c>
      <c r="F42" s="184">
        <f>MAX(F40:F41)</f>
        <v>0</v>
      </c>
      <c r="G42" s="184">
        <f>MAX(G40:G41)</f>
        <v>0</v>
      </c>
      <c r="H42" s="184">
        <f t="shared" ref="H42:O42" si="60">MAX(H40:H41)</f>
        <v>0</v>
      </c>
      <c r="I42" s="184">
        <f t="shared" si="60"/>
        <v>0</v>
      </c>
      <c r="J42" s="184">
        <f t="shared" si="60"/>
        <v>0</v>
      </c>
      <c r="K42" s="184">
        <f t="shared" si="60"/>
        <v>0</v>
      </c>
      <c r="L42" s="184">
        <f t="shared" si="60"/>
        <v>0</v>
      </c>
      <c r="M42" s="184">
        <f t="shared" si="60"/>
        <v>0</v>
      </c>
      <c r="N42" s="184">
        <f t="shared" si="60"/>
        <v>0</v>
      </c>
      <c r="O42" s="184">
        <f t="shared" si="60"/>
        <v>0</v>
      </c>
      <c r="Q42" s="184">
        <f t="shared" ref="Q42:AB42" si="61">MAX(Q40:Q41)</f>
        <v>0</v>
      </c>
      <c r="R42" s="184">
        <f t="shared" si="61"/>
        <v>0</v>
      </c>
      <c r="S42" s="184">
        <f t="shared" si="61"/>
        <v>0</v>
      </c>
      <c r="T42" s="184">
        <f t="shared" si="61"/>
        <v>0</v>
      </c>
      <c r="U42" s="184">
        <f t="shared" si="61"/>
        <v>0</v>
      </c>
      <c r="V42" s="184">
        <f t="shared" si="61"/>
        <v>0</v>
      </c>
      <c r="W42" s="184">
        <f t="shared" si="61"/>
        <v>0</v>
      </c>
      <c r="X42" s="184">
        <f t="shared" si="61"/>
        <v>0</v>
      </c>
      <c r="Y42" s="184">
        <f t="shared" si="61"/>
        <v>0</v>
      </c>
      <c r="Z42" s="184">
        <f t="shared" si="61"/>
        <v>0</v>
      </c>
      <c r="AA42" s="184">
        <f t="shared" si="61"/>
        <v>0</v>
      </c>
      <c r="AB42" s="184">
        <f t="shared" si="61"/>
        <v>0</v>
      </c>
      <c r="AD42" s="184">
        <f t="shared" ref="AD42:AO42" si="62">MAX(AD40:AD41)</f>
        <v>0</v>
      </c>
      <c r="AE42" s="184">
        <f t="shared" si="62"/>
        <v>0</v>
      </c>
      <c r="AF42" s="184">
        <f t="shared" si="62"/>
        <v>0</v>
      </c>
      <c r="AG42" s="184">
        <f t="shared" si="62"/>
        <v>0</v>
      </c>
      <c r="AH42" s="184">
        <f t="shared" si="62"/>
        <v>0</v>
      </c>
      <c r="AI42" s="184">
        <f t="shared" si="62"/>
        <v>0</v>
      </c>
      <c r="AJ42" s="184">
        <f t="shared" si="62"/>
        <v>0</v>
      </c>
      <c r="AK42" s="184">
        <f t="shared" si="62"/>
        <v>0</v>
      </c>
      <c r="AL42" s="184">
        <f t="shared" si="62"/>
        <v>0</v>
      </c>
      <c r="AM42" s="184">
        <f t="shared" si="62"/>
        <v>0</v>
      </c>
      <c r="AN42" s="184">
        <f t="shared" si="62"/>
        <v>0</v>
      </c>
      <c r="AO42" s="184">
        <f t="shared" si="62"/>
        <v>0</v>
      </c>
      <c r="AQ42" s="184">
        <f t="shared" ref="AQ42:BB42" si="63">MAX(AQ40:AQ41)</f>
        <v>0</v>
      </c>
      <c r="AR42" s="184">
        <f t="shared" si="63"/>
        <v>0</v>
      </c>
      <c r="AS42" s="184">
        <f t="shared" si="63"/>
        <v>0</v>
      </c>
      <c r="AT42" s="184">
        <f t="shared" si="63"/>
        <v>0</v>
      </c>
      <c r="AU42" s="184">
        <f t="shared" si="63"/>
        <v>0</v>
      </c>
      <c r="AV42" s="184">
        <f t="shared" si="63"/>
        <v>0</v>
      </c>
      <c r="AW42" s="184">
        <f t="shared" si="63"/>
        <v>0</v>
      </c>
      <c r="AX42" s="184">
        <f t="shared" si="63"/>
        <v>0</v>
      </c>
      <c r="AY42" s="184">
        <f t="shared" si="63"/>
        <v>0</v>
      </c>
      <c r="AZ42" s="184">
        <f t="shared" si="63"/>
        <v>0</v>
      </c>
      <c r="BA42" s="184">
        <f t="shared" si="63"/>
        <v>0</v>
      </c>
      <c r="BB42" s="184">
        <f t="shared" si="63"/>
        <v>0</v>
      </c>
      <c r="BD42" s="184">
        <f t="shared" ref="BD42:BO42" si="64">MAX(BD40:BD41)</f>
        <v>0</v>
      </c>
      <c r="BE42" s="184">
        <f t="shared" si="64"/>
        <v>0</v>
      </c>
      <c r="BF42" s="184">
        <f t="shared" si="64"/>
        <v>0</v>
      </c>
      <c r="BG42" s="184">
        <f t="shared" si="64"/>
        <v>0</v>
      </c>
      <c r="BH42" s="184">
        <f t="shared" si="64"/>
        <v>0</v>
      </c>
      <c r="BI42" s="184">
        <f t="shared" si="64"/>
        <v>0</v>
      </c>
      <c r="BJ42" s="184">
        <f t="shared" si="64"/>
        <v>0</v>
      </c>
      <c r="BK42" s="184">
        <f t="shared" si="64"/>
        <v>0</v>
      </c>
      <c r="BL42" s="184">
        <f t="shared" si="64"/>
        <v>0</v>
      </c>
      <c r="BM42" s="184">
        <f t="shared" si="64"/>
        <v>0</v>
      </c>
      <c r="BN42" s="184">
        <f t="shared" si="64"/>
        <v>0</v>
      </c>
      <c r="BO42" s="184">
        <f t="shared" si="64"/>
        <v>0</v>
      </c>
    </row>
    <row r="43" spans="2:68" ht="15" customHeight="1" x14ac:dyDescent="0.25">
      <c r="B43" s="1" t="s">
        <v>169</v>
      </c>
      <c r="C43" s="79"/>
      <c r="D43" s="184">
        <v>0</v>
      </c>
      <c r="E43" s="184">
        <f t="shared" ref="E43:O43" si="65">+D42</f>
        <v>0</v>
      </c>
      <c r="F43" s="184">
        <f t="shared" si="65"/>
        <v>0</v>
      </c>
      <c r="G43" s="184">
        <f t="shared" si="65"/>
        <v>0</v>
      </c>
      <c r="H43" s="184">
        <f t="shared" si="65"/>
        <v>0</v>
      </c>
      <c r="I43" s="184">
        <f t="shared" si="65"/>
        <v>0</v>
      </c>
      <c r="J43" s="184">
        <f t="shared" si="65"/>
        <v>0</v>
      </c>
      <c r="K43" s="184">
        <f t="shared" si="65"/>
        <v>0</v>
      </c>
      <c r="L43" s="184">
        <f t="shared" si="65"/>
        <v>0</v>
      </c>
      <c r="M43" s="184">
        <f t="shared" si="65"/>
        <v>0</v>
      </c>
      <c r="N43" s="184">
        <f t="shared" si="65"/>
        <v>0</v>
      </c>
      <c r="O43" s="184">
        <f t="shared" si="65"/>
        <v>0</v>
      </c>
      <c r="Q43" s="184">
        <f>O42</f>
        <v>0</v>
      </c>
      <c r="R43" s="184">
        <f>Q42</f>
        <v>0</v>
      </c>
      <c r="S43" s="184">
        <f t="shared" ref="S43:AB43" si="66">R42</f>
        <v>0</v>
      </c>
      <c r="T43" s="184">
        <f t="shared" si="66"/>
        <v>0</v>
      </c>
      <c r="U43" s="184">
        <f t="shared" si="66"/>
        <v>0</v>
      </c>
      <c r="V43" s="184">
        <f t="shared" si="66"/>
        <v>0</v>
      </c>
      <c r="W43" s="184">
        <f t="shared" si="66"/>
        <v>0</v>
      </c>
      <c r="X43" s="184">
        <f t="shared" si="66"/>
        <v>0</v>
      </c>
      <c r="Y43" s="184">
        <f t="shared" si="66"/>
        <v>0</v>
      </c>
      <c r="Z43" s="184">
        <f t="shared" si="66"/>
        <v>0</v>
      </c>
      <c r="AA43" s="184">
        <f t="shared" si="66"/>
        <v>0</v>
      </c>
      <c r="AB43" s="184">
        <f t="shared" si="66"/>
        <v>0</v>
      </c>
      <c r="AD43" s="184">
        <f>AB42</f>
        <v>0</v>
      </c>
      <c r="AE43" s="184">
        <f>AD42</f>
        <v>0</v>
      </c>
      <c r="AF43" s="184">
        <f t="shared" ref="AF43:AO43" si="67">AE42</f>
        <v>0</v>
      </c>
      <c r="AG43" s="184">
        <f t="shared" si="67"/>
        <v>0</v>
      </c>
      <c r="AH43" s="184">
        <f t="shared" si="67"/>
        <v>0</v>
      </c>
      <c r="AI43" s="184">
        <f t="shared" si="67"/>
        <v>0</v>
      </c>
      <c r="AJ43" s="184">
        <f t="shared" si="67"/>
        <v>0</v>
      </c>
      <c r="AK43" s="184">
        <f t="shared" si="67"/>
        <v>0</v>
      </c>
      <c r="AL43" s="184">
        <f t="shared" si="67"/>
        <v>0</v>
      </c>
      <c r="AM43" s="184">
        <f t="shared" si="67"/>
        <v>0</v>
      </c>
      <c r="AN43" s="184">
        <f t="shared" si="67"/>
        <v>0</v>
      </c>
      <c r="AO43" s="184">
        <f t="shared" si="67"/>
        <v>0</v>
      </c>
      <c r="AQ43" s="184">
        <f>AO42</f>
        <v>0</v>
      </c>
      <c r="AR43" s="184">
        <f>AQ42</f>
        <v>0</v>
      </c>
      <c r="AS43" s="184">
        <f t="shared" ref="AS43:BB43" si="68">AR42</f>
        <v>0</v>
      </c>
      <c r="AT43" s="184">
        <f t="shared" si="68"/>
        <v>0</v>
      </c>
      <c r="AU43" s="184">
        <f t="shared" si="68"/>
        <v>0</v>
      </c>
      <c r="AV43" s="184">
        <f t="shared" si="68"/>
        <v>0</v>
      </c>
      <c r="AW43" s="184">
        <f t="shared" si="68"/>
        <v>0</v>
      </c>
      <c r="AX43" s="184">
        <f t="shared" si="68"/>
        <v>0</v>
      </c>
      <c r="AY43" s="184">
        <f t="shared" si="68"/>
        <v>0</v>
      </c>
      <c r="AZ43" s="184">
        <f t="shared" si="68"/>
        <v>0</v>
      </c>
      <c r="BA43" s="184">
        <f t="shared" si="68"/>
        <v>0</v>
      </c>
      <c r="BB43" s="184">
        <f t="shared" si="68"/>
        <v>0</v>
      </c>
      <c r="BD43" s="184">
        <f>BB42</f>
        <v>0</v>
      </c>
      <c r="BE43" s="184">
        <f>BD42</f>
        <v>0</v>
      </c>
      <c r="BF43" s="184">
        <f t="shared" ref="BF43:BO43" si="69">BE42</f>
        <v>0</v>
      </c>
      <c r="BG43" s="184">
        <f t="shared" si="69"/>
        <v>0</v>
      </c>
      <c r="BH43" s="184">
        <f t="shared" si="69"/>
        <v>0</v>
      </c>
      <c r="BI43" s="184">
        <f t="shared" si="69"/>
        <v>0</v>
      </c>
      <c r="BJ43" s="184">
        <f t="shared" si="69"/>
        <v>0</v>
      </c>
      <c r="BK43" s="184">
        <f t="shared" si="69"/>
        <v>0</v>
      </c>
      <c r="BL43" s="184">
        <f t="shared" si="69"/>
        <v>0</v>
      </c>
      <c r="BM43" s="184">
        <f t="shared" si="69"/>
        <v>0</v>
      </c>
      <c r="BN43" s="184">
        <f t="shared" si="69"/>
        <v>0</v>
      </c>
      <c r="BO43" s="184">
        <f t="shared" si="69"/>
        <v>0</v>
      </c>
    </row>
    <row r="44" spans="2:68" ht="15" customHeight="1" x14ac:dyDescent="0.25">
      <c r="B44" s="1" t="s">
        <v>170</v>
      </c>
      <c r="C44" s="79"/>
      <c r="D44" s="184">
        <f>+D42-D43</f>
        <v>0</v>
      </c>
      <c r="E44" s="184">
        <f>+E42-E43</f>
        <v>0</v>
      </c>
      <c r="F44" s="184">
        <f>+F42-F43</f>
        <v>0</v>
      </c>
      <c r="G44" s="184">
        <f>+G42-G43</f>
        <v>0</v>
      </c>
      <c r="H44" s="184">
        <f t="shared" ref="H44:O44" si="70">+H42-H43</f>
        <v>0</v>
      </c>
      <c r="I44" s="184">
        <f t="shared" si="70"/>
        <v>0</v>
      </c>
      <c r="J44" s="184">
        <f t="shared" si="70"/>
        <v>0</v>
      </c>
      <c r="K44" s="184">
        <f t="shared" si="70"/>
        <v>0</v>
      </c>
      <c r="L44" s="184">
        <f t="shared" si="70"/>
        <v>0</v>
      </c>
      <c r="M44" s="184">
        <f t="shared" si="70"/>
        <v>0</v>
      </c>
      <c r="N44" s="184">
        <f t="shared" si="70"/>
        <v>0</v>
      </c>
      <c r="O44" s="184">
        <f t="shared" si="70"/>
        <v>0</v>
      </c>
      <c r="P44" s="193">
        <f>SUM(D44:O44)</f>
        <v>0</v>
      </c>
      <c r="Q44" s="184">
        <f t="shared" ref="Q44:AB44" si="71">+Q42-Q43</f>
        <v>0</v>
      </c>
      <c r="R44" s="184">
        <f t="shared" si="71"/>
        <v>0</v>
      </c>
      <c r="S44" s="184">
        <f t="shared" si="71"/>
        <v>0</v>
      </c>
      <c r="T44" s="184">
        <f t="shared" si="71"/>
        <v>0</v>
      </c>
      <c r="U44" s="184">
        <f t="shared" si="71"/>
        <v>0</v>
      </c>
      <c r="V44" s="184">
        <f t="shared" si="71"/>
        <v>0</v>
      </c>
      <c r="W44" s="184">
        <f t="shared" si="71"/>
        <v>0</v>
      </c>
      <c r="X44" s="184">
        <f t="shared" si="71"/>
        <v>0</v>
      </c>
      <c r="Y44" s="184">
        <f t="shared" si="71"/>
        <v>0</v>
      </c>
      <c r="Z44" s="184">
        <f t="shared" si="71"/>
        <v>0</v>
      </c>
      <c r="AA44" s="184">
        <f t="shared" si="71"/>
        <v>0</v>
      </c>
      <c r="AB44" s="184">
        <f t="shared" si="71"/>
        <v>0</v>
      </c>
      <c r="AC44" s="193">
        <f>SUM(Q44:AB44)</f>
        <v>0</v>
      </c>
      <c r="AD44" s="184">
        <f t="shared" ref="AD44:AO44" si="72">+AD42-AD43</f>
        <v>0</v>
      </c>
      <c r="AE44" s="184">
        <f t="shared" si="72"/>
        <v>0</v>
      </c>
      <c r="AF44" s="184">
        <f t="shared" si="72"/>
        <v>0</v>
      </c>
      <c r="AG44" s="184">
        <f t="shared" si="72"/>
        <v>0</v>
      </c>
      <c r="AH44" s="184">
        <f t="shared" si="72"/>
        <v>0</v>
      </c>
      <c r="AI44" s="184">
        <f t="shared" si="72"/>
        <v>0</v>
      </c>
      <c r="AJ44" s="184">
        <f t="shared" si="72"/>
        <v>0</v>
      </c>
      <c r="AK44" s="184">
        <f t="shared" si="72"/>
        <v>0</v>
      </c>
      <c r="AL44" s="184">
        <f t="shared" si="72"/>
        <v>0</v>
      </c>
      <c r="AM44" s="184">
        <f t="shared" si="72"/>
        <v>0</v>
      </c>
      <c r="AN44" s="184">
        <f t="shared" si="72"/>
        <v>0</v>
      </c>
      <c r="AO44" s="184">
        <f t="shared" si="72"/>
        <v>0</v>
      </c>
      <c r="AP44" s="193">
        <f>SUM(AD44:AO44)</f>
        <v>0</v>
      </c>
      <c r="AQ44" s="184">
        <f t="shared" ref="AQ44:BB44" si="73">+AQ42-AQ43</f>
        <v>0</v>
      </c>
      <c r="AR44" s="184">
        <f t="shared" si="73"/>
        <v>0</v>
      </c>
      <c r="AS44" s="184">
        <f t="shared" si="73"/>
        <v>0</v>
      </c>
      <c r="AT44" s="184">
        <f t="shared" si="73"/>
        <v>0</v>
      </c>
      <c r="AU44" s="184">
        <f t="shared" si="73"/>
        <v>0</v>
      </c>
      <c r="AV44" s="184">
        <f t="shared" si="73"/>
        <v>0</v>
      </c>
      <c r="AW44" s="184">
        <f t="shared" si="73"/>
        <v>0</v>
      </c>
      <c r="AX44" s="184">
        <f t="shared" si="73"/>
        <v>0</v>
      </c>
      <c r="AY44" s="184">
        <f t="shared" si="73"/>
        <v>0</v>
      </c>
      <c r="AZ44" s="184">
        <f t="shared" si="73"/>
        <v>0</v>
      </c>
      <c r="BA44" s="184">
        <f t="shared" si="73"/>
        <v>0</v>
      </c>
      <c r="BB44" s="184">
        <f t="shared" si="73"/>
        <v>0</v>
      </c>
      <c r="BC44" s="193">
        <f>SUM(AQ44:BB44)</f>
        <v>0</v>
      </c>
      <c r="BD44" s="184">
        <f t="shared" ref="BD44:BO44" si="74">+BD42-BD43</f>
        <v>0</v>
      </c>
      <c r="BE44" s="184">
        <f t="shared" si="74"/>
        <v>0</v>
      </c>
      <c r="BF44" s="184">
        <f t="shared" si="74"/>
        <v>0</v>
      </c>
      <c r="BG44" s="184">
        <f t="shared" si="74"/>
        <v>0</v>
      </c>
      <c r="BH44" s="184">
        <f t="shared" si="74"/>
        <v>0</v>
      </c>
      <c r="BI44" s="184">
        <f t="shared" si="74"/>
        <v>0</v>
      </c>
      <c r="BJ44" s="184">
        <f t="shared" si="74"/>
        <v>0</v>
      </c>
      <c r="BK44" s="184">
        <f t="shared" si="74"/>
        <v>0</v>
      </c>
      <c r="BL44" s="184">
        <f t="shared" si="74"/>
        <v>0</v>
      </c>
      <c r="BM44" s="184">
        <f t="shared" si="74"/>
        <v>0</v>
      </c>
      <c r="BN44" s="184">
        <f t="shared" si="74"/>
        <v>0</v>
      </c>
      <c r="BO44" s="184">
        <f t="shared" si="74"/>
        <v>0</v>
      </c>
      <c r="BP44" s="193">
        <f>SUM(BD44:BO44)</f>
        <v>0</v>
      </c>
    </row>
    <row r="45" spans="2:68" ht="15" customHeight="1" x14ac:dyDescent="0.25">
      <c r="C45" s="79"/>
      <c r="D45" s="184"/>
      <c r="E45" s="184"/>
      <c r="F45" s="184"/>
      <c r="G45" s="184"/>
      <c r="H45" s="184"/>
      <c r="I45" s="184"/>
      <c r="J45" s="184"/>
      <c r="K45" s="184"/>
      <c r="L45" s="184"/>
      <c r="M45" s="184"/>
      <c r="N45" s="184"/>
      <c r="O45" s="184"/>
      <c r="Q45" s="184"/>
      <c r="R45" s="184"/>
      <c r="S45" s="184"/>
      <c r="T45" s="184"/>
      <c r="U45" s="184"/>
      <c r="V45" s="184"/>
      <c r="W45" s="184"/>
      <c r="X45" s="184"/>
      <c r="Y45" s="184"/>
      <c r="Z45" s="184"/>
      <c r="AA45" s="184"/>
      <c r="AB45" s="184"/>
      <c r="AD45" s="184"/>
      <c r="AE45" s="184"/>
      <c r="AF45" s="184"/>
      <c r="AG45" s="184"/>
      <c r="AH45" s="184"/>
      <c r="AI45" s="184"/>
      <c r="AJ45" s="184"/>
      <c r="AK45" s="184"/>
      <c r="AL45" s="184"/>
      <c r="AM45" s="184"/>
      <c r="AN45" s="184"/>
      <c r="AO45" s="184"/>
      <c r="AQ45" s="184"/>
      <c r="AR45" s="184"/>
      <c r="AS45" s="184"/>
      <c r="AT45" s="184"/>
      <c r="AU45" s="184"/>
      <c r="AV45" s="184"/>
      <c r="AW45" s="184"/>
      <c r="AX45" s="184"/>
      <c r="AY45" s="184"/>
      <c r="AZ45" s="184"/>
      <c r="BA45" s="184"/>
      <c r="BB45" s="184"/>
      <c r="BD45" s="184"/>
      <c r="BE45" s="184"/>
      <c r="BF45" s="184"/>
      <c r="BG45" s="184"/>
      <c r="BH45" s="184"/>
      <c r="BI45" s="184"/>
      <c r="BJ45" s="184"/>
      <c r="BK45" s="184"/>
      <c r="BL45" s="184"/>
      <c r="BM45" s="184"/>
      <c r="BN45" s="184"/>
      <c r="BO45" s="184"/>
    </row>
    <row r="46" spans="2:68" ht="15" customHeight="1" x14ac:dyDescent="0.25">
      <c r="B46" s="129" t="str">
        <f>CONCATENATE("Raming van de voorraad ",Basisgegevens!A28)</f>
        <v>Raming van de voorraad (-)</v>
      </c>
      <c r="C46" s="79"/>
      <c r="D46" s="184"/>
      <c r="E46" s="184"/>
      <c r="F46" s="184"/>
      <c r="G46" s="184"/>
      <c r="H46" s="184"/>
      <c r="I46" s="184"/>
      <c r="J46" s="184"/>
      <c r="K46" s="184"/>
      <c r="L46" s="184"/>
      <c r="M46" s="184"/>
      <c r="N46" s="184"/>
      <c r="O46" s="184"/>
      <c r="Q46" s="184"/>
      <c r="R46" s="184"/>
      <c r="S46" s="184"/>
      <c r="T46" s="184"/>
      <c r="U46" s="184"/>
      <c r="V46" s="184"/>
      <c r="W46" s="184"/>
      <c r="X46" s="184"/>
      <c r="Y46" s="184"/>
      <c r="Z46" s="184"/>
      <c r="AA46" s="184"/>
      <c r="AB46" s="184"/>
      <c r="AD46" s="184"/>
      <c r="AE46" s="184"/>
      <c r="AF46" s="184"/>
      <c r="AG46" s="184"/>
      <c r="AH46" s="184"/>
      <c r="AI46" s="184"/>
      <c r="AJ46" s="184"/>
      <c r="AK46" s="184"/>
      <c r="AL46" s="184"/>
      <c r="AM46" s="184"/>
      <c r="AN46" s="184"/>
      <c r="AO46" s="184"/>
      <c r="AQ46" s="184"/>
      <c r="AR46" s="184"/>
      <c r="AS46" s="184"/>
      <c r="AT46" s="184"/>
      <c r="AU46" s="184"/>
      <c r="AV46" s="184"/>
      <c r="AW46" s="184"/>
      <c r="AX46" s="184"/>
      <c r="AY46" s="184"/>
      <c r="AZ46" s="184"/>
      <c r="BA46" s="184"/>
      <c r="BB46" s="184"/>
      <c r="BD46" s="184"/>
      <c r="BE46" s="184"/>
      <c r="BF46" s="184"/>
      <c r="BG46" s="184"/>
      <c r="BH46" s="184"/>
      <c r="BI46" s="184"/>
      <c r="BJ46" s="184"/>
      <c r="BK46" s="184"/>
      <c r="BL46" s="184"/>
      <c r="BM46" s="184"/>
      <c r="BN46" s="184"/>
      <c r="BO46" s="184"/>
    </row>
    <row r="47" spans="2:68" ht="15" customHeight="1" x14ac:dyDescent="0.25">
      <c r="B47" s="1" t="s">
        <v>137</v>
      </c>
      <c r="C47" s="79"/>
      <c r="D47" s="184">
        <f>D65*Basisgegevens!$F$91</f>
        <v>0</v>
      </c>
      <c r="E47" s="184">
        <f>E65*Basisgegevens!$F$91</f>
        <v>0</v>
      </c>
      <c r="F47" s="184">
        <f>F65*Basisgegevens!$F$91</f>
        <v>0</v>
      </c>
      <c r="G47" s="184">
        <f>G65*Basisgegevens!$F$91</f>
        <v>0</v>
      </c>
      <c r="H47" s="184">
        <f>H65*Basisgegevens!$F$91</f>
        <v>0</v>
      </c>
      <c r="I47" s="184">
        <f>I65*Basisgegevens!$F$91</f>
        <v>0</v>
      </c>
      <c r="J47" s="184">
        <f>J65*Basisgegevens!$F$91</f>
        <v>0</v>
      </c>
      <c r="K47" s="184">
        <f>K65*Basisgegevens!$F$91</f>
        <v>0</v>
      </c>
      <c r="L47" s="184">
        <f>L65*Basisgegevens!$F$91</f>
        <v>0</v>
      </c>
      <c r="M47" s="184">
        <f>M65*Basisgegevens!$F$91</f>
        <v>0</v>
      </c>
      <c r="N47" s="184">
        <f>N65*Basisgegevens!$F$91</f>
        <v>0</v>
      </c>
      <c r="O47" s="184">
        <f>O65*Basisgegevens!$F$91</f>
        <v>0</v>
      </c>
      <c r="Q47" s="184">
        <f>Q65*Basisgegevens!$F$91</f>
        <v>0</v>
      </c>
      <c r="R47" s="184">
        <f>R65*Basisgegevens!$F$91</f>
        <v>0</v>
      </c>
      <c r="S47" s="184">
        <f>S65*Basisgegevens!$F$91</f>
        <v>0</v>
      </c>
      <c r="T47" s="184">
        <f>T65*Basisgegevens!$F$91</f>
        <v>0</v>
      </c>
      <c r="U47" s="184">
        <f>U65*Basisgegevens!$F$91</f>
        <v>0</v>
      </c>
      <c r="V47" s="184">
        <f>V65*Basisgegevens!$F$91</f>
        <v>0</v>
      </c>
      <c r="W47" s="184">
        <f>W65*Basisgegevens!$F$91</f>
        <v>0</v>
      </c>
      <c r="X47" s="184">
        <f>X65*Basisgegevens!$F$91</f>
        <v>0</v>
      </c>
      <c r="Y47" s="184">
        <f>Y65*Basisgegevens!$F$91</f>
        <v>0</v>
      </c>
      <c r="Z47" s="184">
        <f>Z65*Basisgegevens!$F$91</f>
        <v>0</v>
      </c>
      <c r="AA47" s="184">
        <f>AA65*Basisgegevens!$F$91</f>
        <v>0</v>
      </c>
      <c r="AB47" s="184">
        <f>AB65*Basisgegevens!$F$91</f>
        <v>0</v>
      </c>
      <c r="AD47" s="184">
        <f>AD65*Basisgegevens!$F$91</f>
        <v>0</v>
      </c>
      <c r="AE47" s="184">
        <f>AE65*Basisgegevens!$F$91</f>
        <v>0</v>
      </c>
      <c r="AF47" s="184">
        <f>AF65*Basisgegevens!$F$91</f>
        <v>0</v>
      </c>
      <c r="AG47" s="184">
        <f>AG65*Basisgegevens!$F$91</f>
        <v>0</v>
      </c>
      <c r="AH47" s="184">
        <f>AH65*Basisgegevens!$F$91</f>
        <v>0</v>
      </c>
      <c r="AI47" s="184">
        <f>AI65*Basisgegevens!$F$91</f>
        <v>0</v>
      </c>
      <c r="AJ47" s="184">
        <f>AJ65*Basisgegevens!$F$91</f>
        <v>0</v>
      </c>
      <c r="AK47" s="184">
        <f>AK65*Basisgegevens!$F$91</f>
        <v>0</v>
      </c>
      <c r="AL47" s="184">
        <f>AL65*Basisgegevens!$F$91</f>
        <v>0</v>
      </c>
      <c r="AM47" s="184">
        <f>AM65*Basisgegevens!$F$91</f>
        <v>0</v>
      </c>
      <c r="AN47" s="184">
        <f>AN65*Basisgegevens!$F$91</f>
        <v>0</v>
      </c>
      <c r="AO47" s="184">
        <f>AO65*Basisgegevens!$F$91</f>
        <v>0</v>
      </c>
      <c r="AQ47" s="184">
        <f>AQ65*Basisgegevens!$F$91</f>
        <v>0</v>
      </c>
      <c r="AR47" s="184">
        <f>AR65*Basisgegevens!$F$91</f>
        <v>0</v>
      </c>
      <c r="AS47" s="184">
        <f>AS65*Basisgegevens!$F$91</f>
        <v>0</v>
      </c>
      <c r="AT47" s="184">
        <f>AT65*Basisgegevens!$F$91</f>
        <v>0</v>
      </c>
      <c r="AU47" s="184">
        <f>AU65*Basisgegevens!$F$91</f>
        <v>0</v>
      </c>
      <c r="AV47" s="184">
        <f>AV65*Basisgegevens!$F$91</f>
        <v>0</v>
      </c>
      <c r="AW47" s="184">
        <f>AW65*Basisgegevens!$F$91</f>
        <v>0</v>
      </c>
      <c r="AX47" s="184">
        <f>AX65*Basisgegevens!$F$91</f>
        <v>0</v>
      </c>
      <c r="AY47" s="184">
        <f>AY65*Basisgegevens!$F$91</f>
        <v>0</v>
      </c>
      <c r="AZ47" s="184">
        <f>AZ65*Basisgegevens!$F$91</f>
        <v>0</v>
      </c>
      <c r="BA47" s="184">
        <f>BA65*Basisgegevens!$F$91</f>
        <v>0</v>
      </c>
      <c r="BB47" s="184">
        <f>BB65*Basisgegevens!$F$91</f>
        <v>0</v>
      </c>
      <c r="BD47" s="184">
        <f>BD65*Basisgegevens!$F$91</f>
        <v>0</v>
      </c>
      <c r="BE47" s="184">
        <f>BE65*Basisgegevens!$F$91</f>
        <v>0</v>
      </c>
      <c r="BF47" s="184">
        <f>BF65*Basisgegevens!$F$91</f>
        <v>0</v>
      </c>
      <c r="BG47" s="184">
        <f>BG65*Basisgegevens!$F$91</f>
        <v>0</v>
      </c>
      <c r="BH47" s="184">
        <f>BH65*Basisgegevens!$F$91</f>
        <v>0</v>
      </c>
      <c r="BI47" s="184">
        <f>BI65*Basisgegevens!$F$91</f>
        <v>0</v>
      </c>
      <c r="BJ47" s="184">
        <f>BJ65*Basisgegevens!$F$91</f>
        <v>0</v>
      </c>
      <c r="BK47" s="184">
        <f>BK65*Basisgegevens!$F$91</f>
        <v>0</v>
      </c>
      <c r="BL47" s="184">
        <f>BL65*Basisgegevens!$F$91</f>
        <v>0</v>
      </c>
      <c r="BM47" s="184">
        <f>BM65*Basisgegevens!$F$91</f>
        <v>0</v>
      </c>
      <c r="BN47" s="184">
        <f>BN65*Basisgegevens!$F$91</f>
        <v>0</v>
      </c>
      <c r="BO47" s="184">
        <f>BO65*Basisgegevens!$F$91</f>
        <v>0</v>
      </c>
    </row>
    <row r="48" spans="2:68" ht="15" customHeight="1" x14ac:dyDescent="0.25">
      <c r="B48" s="1" t="s">
        <v>136</v>
      </c>
      <c r="C48" s="79"/>
      <c r="D48" s="184">
        <f>+IF(Basisgegevens!C$16&gt;0,Basisgegevens!$C$91,0)</f>
        <v>0</v>
      </c>
      <c r="E48" s="184">
        <f>+IF(Basisgegevens!D$16&gt;0,Basisgegevens!$C$91,0)</f>
        <v>0</v>
      </c>
      <c r="F48" s="184">
        <f>+IF(Basisgegevens!E$16&gt;0,Basisgegevens!$C$91,0)</f>
        <v>0</v>
      </c>
      <c r="G48" s="184">
        <f>+IF(Basisgegevens!F$16&gt;0,Basisgegevens!$C$91,0)</f>
        <v>0</v>
      </c>
      <c r="H48" s="184">
        <f>+IF(Basisgegevens!G$16&gt;0,Basisgegevens!$C$91,0)</f>
        <v>0</v>
      </c>
      <c r="I48" s="184">
        <f>+IF(Basisgegevens!H$16&gt;0,Basisgegevens!$C$91,0)</f>
        <v>0</v>
      </c>
      <c r="J48" s="184">
        <f>+IF(Basisgegevens!I$16&gt;0,Basisgegevens!$C$91,0)</f>
        <v>0</v>
      </c>
      <c r="K48" s="184">
        <f>+IF(Basisgegevens!J$16&gt;0,Basisgegevens!$C$91,0)</f>
        <v>0</v>
      </c>
      <c r="L48" s="184">
        <f>+IF(Basisgegevens!K$16&gt;0,Basisgegevens!$C$91,0)</f>
        <v>0</v>
      </c>
      <c r="M48" s="184">
        <f>+IF(Basisgegevens!L$16&gt;0,Basisgegevens!$C$91,0)</f>
        <v>0</v>
      </c>
      <c r="N48" s="184">
        <f>+IF(Basisgegevens!M$16&gt;0,Basisgegevens!$C$91,0)</f>
        <v>0</v>
      </c>
      <c r="O48" s="184">
        <f>+IF(Basisgegevens!N$16&gt;0,Basisgegevens!$C$91,0)</f>
        <v>0</v>
      </c>
      <c r="Q48" s="184">
        <f>Basisgegevens!$C$91</f>
        <v>0</v>
      </c>
      <c r="R48" s="184">
        <f>Basisgegevens!$C$91</f>
        <v>0</v>
      </c>
      <c r="S48" s="184">
        <f>Basisgegevens!$C$91</f>
        <v>0</v>
      </c>
      <c r="T48" s="184">
        <f>Basisgegevens!$C$91</f>
        <v>0</v>
      </c>
      <c r="U48" s="184">
        <f>Basisgegevens!$C$91</f>
        <v>0</v>
      </c>
      <c r="V48" s="184">
        <f>Basisgegevens!$C$91</f>
        <v>0</v>
      </c>
      <c r="W48" s="184">
        <f>Basisgegevens!$C$91</f>
        <v>0</v>
      </c>
      <c r="X48" s="184">
        <f>Basisgegevens!$C$91</f>
        <v>0</v>
      </c>
      <c r="Y48" s="184">
        <f>Basisgegevens!$C$91</f>
        <v>0</v>
      </c>
      <c r="Z48" s="184">
        <f>Basisgegevens!$C$91</f>
        <v>0</v>
      </c>
      <c r="AA48" s="184">
        <f>Basisgegevens!$C$91</f>
        <v>0</v>
      </c>
      <c r="AB48" s="184">
        <f>Basisgegevens!$C$91</f>
        <v>0</v>
      </c>
      <c r="AD48" s="184">
        <f>Basisgegevens!$C$91</f>
        <v>0</v>
      </c>
      <c r="AE48" s="184">
        <f>Basisgegevens!$C$91</f>
        <v>0</v>
      </c>
      <c r="AF48" s="184">
        <f>Basisgegevens!$C$91</f>
        <v>0</v>
      </c>
      <c r="AG48" s="184">
        <f>Basisgegevens!$C$91</f>
        <v>0</v>
      </c>
      <c r="AH48" s="184">
        <f>Basisgegevens!$C$91</f>
        <v>0</v>
      </c>
      <c r="AI48" s="184">
        <f>Basisgegevens!$C$91</f>
        <v>0</v>
      </c>
      <c r="AJ48" s="184">
        <f>Basisgegevens!$C$91</f>
        <v>0</v>
      </c>
      <c r="AK48" s="184">
        <f>Basisgegevens!$C$91</f>
        <v>0</v>
      </c>
      <c r="AL48" s="184">
        <f>Basisgegevens!$C$91</f>
        <v>0</v>
      </c>
      <c r="AM48" s="184">
        <f>Basisgegevens!$C$91</f>
        <v>0</v>
      </c>
      <c r="AN48" s="184">
        <f>Basisgegevens!$C$91</f>
        <v>0</v>
      </c>
      <c r="AO48" s="184">
        <f>Basisgegevens!$C$91</f>
        <v>0</v>
      </c>
      <c r="AQ48" s="184">
        <f>Basisgegevens!$C$91</f>
        <v>0</v>
      </c>
      <c r="AR48" s="184">
        <f>Basisgegevens!$C$91</f>
        <v>0</v>
      </c>
      <c r="AS48" s="184">
        <f>Basisgegevens!$C$91</f>
        <v>0</v>
      </c>
      <c r="AT48" s="184">
        <f>Basisgegevens!$C$91</f>
        <v>0</v>
      </c>
      <c r="AU48" s="184">
        <f>Basisgegevens!$C$91</f>
        <v>0</v>
      </c>
      <c r="AV48" s="184">
        <f>Basisgegevens!$C$91</f>
        <v>0</v>
      </c>
      <c r="AW48" s="184">
        <f>Basisgegevens!$C$91</f>
        <v>0</v>
      </c>
      <c r="AX48" s="184">
        <f>Basisgegevens!$C$91</f>
        <v>0</v>
      </c>
      <c r="AY48" s="184">
        <f>Basisgegevens!$C$91</f>
        <v>0</v>
      </c>
      <c r="AZ48" s="184">
        <f>Basisgegevens!$C$91</f>
        <v>0</v>
      </c>
      <c r="BA48" s="184">
        <f>Basisgegevens!$C$91</f>
        <v>0</v>
      </c>
      <c r="BB48" s="184">
        <f>Basisgegevens!$C$91</f>
        <v>0</v>
      </c>
      <c r="BD48" s="184">
        <f>Basisgegevens!$C$91</f>
        <v>0</v>
      </c>
      <c r="BE48" s="184">
        <f>Basisgegevens!$C$91</f>
        <v>0</v>
      </c>
      <c r="BF48" s="184">
        <f>Basisgegevens!$C$91</f>
        <v>0</v>
      </c>
      <c r="BG48" s="184">
        <f>Basisgegevens!$C$91</f>
        <v>0</v>
      </c>
      <c r="BH48" s="184">
        <f>Basisgegevens!$C$91</f>
        <v>0</v>
      </c>
      <c r="BI48" s="184">
        <f>Basisgegevens!$C$91</f>
        <v>0</v>
      </c>
      <c r="BJ48" s="184">
        <f>Basisgegevens!$C$91</f>
        <v>0</v>
      </c>
      <c r="BK48" s="184">
        <f>Basisgegevens!$C$91</f>
        <v>0</v>
      </c>
      <c r="BL48" s="184">
        <f>Basisgegevens!$C$91</f>
        <v>0</v>
      </c>
      <c r="BM48" s="184">
        <f>Basisgegevens!$C$91</f>
        <v>0</v>
      </c>
      <c r="BN48" s="184">
        <f>Basisgegevens!$C$91</f>
        <v>0</v>
      </c>
      <c r="BO48" s="184">
        <f>Basisgegevens!$C$91</f>
        <v>0</v>
      </c>
    </row>
    <row r="49" spans="1:69" ht="15" customHeight="1" x14ac:dyDescent="0.25">
      <c r="B49" s="1" t="s">
        <v>168</v>
      </c>
      <c r="C49" s="79"/>
      <c r="D49" s="184">
        <f>MAX(D47:D48)</f>
        <v>0</v>
      </c>
      <c r="E49" s="184">
        <f>MAX(E47:E48)</f>
        <v>0</v>
      </c>
      <c r="F49" s="184">
        <f>MAX(F47:F48)</f>
        <v>0</v>
      </c>
      <c r="G49" s="184">
        <f>MAX(G47:G48)</f>
        <v>0</v>
      </c>
      <c r="H49" s="184">
        <f t="shared" ref="H49:O49" si="75">MAX(H47:H48)</f>
        <v>0</v>
      </c>
      <c r="I49" s="184">
        <f t="shared" si="75"/>
        <v>0</v>
      </c>
      <c r="J49" s="184">
        <f t="shared" si="75"/>
        <v>0</v>
      </c>
      <c r="K49" s="184">
        <f t="shared" si="75"/>
        <v>0</v>
      </c>
      <c r="L49" s="184">
        <f t="shared" si="75"/>
        <v>0</v>
      </c>
      <c r="M49" s="184">
        <f t="shared" si="75"/>
        <v>0</v>
      </c>
      <c r="N49" s="184">
        <f t="shared" si="75"/>
        <v>0</v>
      </c>
      <c r="O49" s="184">
        <f t="shared" si="75"/>
        <v>0</v>
      </c>
      <c r="Q49" s="184">
        <f t="shared" ref="Q49:AB49" si="76">MAX(Q47:Q48)</f>
        <v>0</v>
      </c>
      <c r="R49" s="184">
        <f t="shared" si="76"/>
        <v>0</v>
      </c>
      <c r="S49" s="184">
        <f t="shared" si="76"/>
        <v>0</v>
      </c>
      <c r="T49" s="184">
        <f t="shared" si="76"/>
        <v>0</v>
      </c>
      <c r="U49" s="184">
        <f t="shared" si="76"/>
        <v>0</v>
      </c>
      <c r="V49" s="184">
        <f t="shared" si="76"/>
        <v>0</v>
      </c>
      <c r="W49" s="184">
        <f t="shared" si="76"/>
        <v>0</v>
      </c>
      <c r="X49" s="184">
        <f t="shared" si="76"/>
        <v>0</v>
      </c>
      <c r="Y49" s="184">
        <f t="shared" si="76"/>
        <v>0</v>
      </c>
      <c r="Z49" s="184">
        <f t="shared" si="76"/>
        <v>0</v>
      </c>
      <c r="AA49" s="184">
        <f t="shared" si="76"/>
        <v>0</v>
      </c>
      <c r="AB49" s="184">
        <f t="shared" si="76"/>
        <v>0</v>
      </c>
      <c r="AD49" s="184">
        <f t="shared" ref="AD49:AO49" si="77">MAX(AD47:AD48)</f>
        <v>0</v>
      </c>
      <c r="AE49" s="184">
        <f t="shared" si="77"/>
        <v>0</v>
      </c>
      <c r="AF49" s="184">
        <f t="shared" si="77"/>
        <v>0</v>
      </c>
      <c r="AG49" s="184">
        <f t="shared" si="77"/>
        <v>0</v>
      </c>
      <c r="AH49" s="184">
        <f t="shared" si="77"/>
        <v>0</v>
      </c>
      <c r="AI49" s="184">
        <f t="shared" si="77"/>
        <v>0</v>
      </c>
      <c r="AJ49" s="184">
        <f t="shared" si="77"/>
        <v>0</v>
      </c>
      <c r="AK49" s="184">
        <f t="shared" si="77"/>
        <v>0</v>
      </c>
      <c r="AL49" s="184">
        <f t="shared" si="77"/>
        <v>0</v>
      </c>
      <c r="AM49" s="184">
        <f t="shared" si="77"/>
        <v>0</v>
      </c>
      <c r="AN49" s="184">
        <f t="shared" si="77"/>
        <v>0</v>
      </c>
      <c r="AO49" s="184">
        <f t="shared" si="77"/>
        <v>0</v>
      </c>
      <c r="AQ49" s="184">
        <f t="shared" ref="AQ49:BB49" si="78">MAX(AQ47:AQ48)</f>
        <v>0</v>
      </c>
      <c r="AR49" s="184">
        <f t="shared" si="78"/>
        <v>0</v>
      </c>
      <c r="AS49" s="184">
        <f t="shared" si="78"/>
        <v>0</v>
      </c>
      <c r="AT49" s="184">
        <f t="shared" si="78"/>
        <v>0</v>
      </c>
      <c r="AU49" s="184">
        <f t="shared" si="78"/>
        <v>0</v>
      </c>
      <c r="AV49" s="184">
        <f t="shared" si="78"/>
        <v>0</v>
      </c>
      <c r="AW49" s="184">
        <f t="shared" si="78"/>
        <v>0</v>
      </c>
      <c r="AX49" s="184">
        <f t="shared" si="78"/>
        <v>0</v>
      </c>
      <c r="AY49" s="184">
        <f t="shared" si="78"/>
        <v>0</v>
      </c>
      <c r="AZ49" s="184">
        <f t="shared" si="78"/>
        <v>0</v>
      </c>
      <c r="BA49" s="184">
        <f t="shared" si="78"/>
        <v>0</v>
      </c>
      <c r="BB49" s="184">
        <f t="shared" si="78"/>
        <v>0</v>
      </c>
      <c r="BD49" s="184">
        <f t="shared" ref="BD49:BO49" si="79">MAX(BD47:BD48)</f>
        <v>0</v>
      </c>
      <c r="BE49" s="184">
        <f t="shared" si="79"/>
        <v>0</v>
      </c>
      <c r="BF49" s="184">
        <f t="shared" si="79"/>
        <v>0</v>
      </c>
      <c r="BG49" s="184">
        <f t="shared" si="79"/>
        <v>0</v>
      </c>
      <c r="BH49" s="184">
        <f t="shared" si="79"/>
        <v>0</v>
      </c>
      <c r="BI49" s="184">
        <f t="shared" si="79"/>
        <v>0</v>
      </c>
      <c r="BJ49" s="184">
        <f t="shared" si="79"/>
        <v>0</v>
      </c>
      <c r="BK49" s="184">
        <f t="shared" si="79"/>
        <v>0</v>
      </c>
      <c r="BL49" s="184">
        <f t="shared" si="79"/>
        <v>0</v>
      </c>
      <c r="BM49" s="184">
        <f t="shared" si="79"/>
        <v>0</v>
      </c>
      <c r="BN49" s="184">
        <f t="shared" si="79"/>
        <v>0</v>
      </c>
      <c r="BO49" s="184">
        <f t="shared" si="79"/>
        <v>0</v>
      </c>
    </row>
    <row r="50" spans="1:69" ht="15" customHeight="1" x14ac:dyDescent="0.25">
      <c r="B50" s="1" t="s">
        <v>169</v>
      </c>
      <c r="C50" s="79"/>
      <c r="D50" s="184">
        <v>0</v>
      </c>
      <c r="E50" s="184">
        <f t="shared" ref="E50:O50" si="80">+D49</f>
        <v>0</v>
      </c>
      <c r="F50" s="184">
        <f t="shared" si="80"/>
        <v>0</v>
      </c>
      <c r="G50" s="184">
        <f t="shared" si="80"/>
        <v>0</v>
      </c>
      <c r="H50" s="184">
        <f t="shared" si="80"/>
        <v>0</v>
      </c>
      <c r="I50" s="184">
        <f t="shared" si="80"/>
        <v>0</v>
      </c>
      <c r="J50" s="184">
        <f t="shared" si="80"/>
        <v>0</v>
      </c>
      <c r="K50" s="184">
        <f t="shared" si="80"/>
        <v>0</v>
      </c>
      <c r="L50" s="184">
        <f t="shared" si="80"/>
        <v>0</v>
      </c>
      <c r="M50" s="184">
        <f t="shared" si="80"/>
        <v>0</v>
      </c>
      <c r="N50" s="184">
        <f t="shared" si="80"/>
        <v>0</v>
      </c>
      <c r="O50" s="184">
        <f t="shared" si="80"/>
        <v>0</v>
      </c>
      <c r="Q50" s="184">
        <f>O49</f>
        <v>0</v>
      </c>
      <c r="R50" s="184">
        <f>Q49</f>
        <v>0</v>
      </c>
      <c r="S50" s="184">
        <f t="shared" ref="S50:AB50" si="81">R49</f>
        <v>0</v>
      </c>
      <c r="T50" s="184">
        <f t="shared" si="81"/>
        <v>0</v>
      </c>
      <c r="U50" s="184">
        <f t="shared" si="81"/>
        <v>0</v>
      </c>
      <c r="V50" s="184">
        <f t="shared" si="81"/>
        <v>0</v>
      </c>
      <c r="W50" s="184">
        <f t="shared" si="81"/>
        <v>0</v>
      </c>
      <c r="X50" s="184">
        <f t="shared" si="81"/>
        <v>0</v>
      </c>
      <c r="Y50" s="184">
        <f t="shared" si="81"/>
        <v>0</v>
      </c>
      <c r="Z50" s="184">
        <f t="shared" si="81"/>
        <v>0</v>
      </c>
      <c r="AA50" s="184">
        <f t="shared" si="81"/>
        <v>0</v>
      </c>
      <c r="AB50" s="184">
        <f t="shared" si="81"/>
        <v>0</v>
      </c>
      <c r="AD50" s="184">
        <f>AB49</f>
        <v>0</v>
      </c>
      <c r="AE50" s="184">
        <f>AD49</f>
        <v>0</v>
      </c>
      <c r="AF50" s="184">
        <f t="shared" ref="AF50:AO50" si="82">AE49</f>
        <v>0</v>
      </c>
      <c r="AG50" s="184">
        <f t="shared" si="82"/>
        <v>0</v>
      </c>
      <c r="AH50" s="184">
        <f t="shared" si="82"/>
        <v>0</v>
      </c>
      <c r="AI50" s="184">
        <f t="shared" si="82"/>
        <v>0</v>
      </c>
      <c r="AJ50" s="184">
        <f t="shared" si="82"/>
        <v>0</v>
      </c>
      <c r="AK50" s="184">
        <f t="shared" si="82"/>
        <v>0</v>
      </c>
      <c r="AL50" s="184">
        <f t="shared" si="82"/>
        <v>0</v>
      </c>
      <c r="AM50" s="184">
        <f t="shared" si="82"/>
        <v>0</v>
      </c>
      <c r="AN50" s="184">
        <f t="shared" si="82"/>
        <v>0</v>
      </c>
      <c r="AO50" s="184">
        <f t="shared" si="82"/>
        <v>0</v>
      </c>
      <c r="AQ50" s="184">
        <f>AO49</f>
        <v>0</v>
      </c>
      <c r="AR50" s="184">
        <f>AQ49</f>
        <v>0</v>
      </c>
      <c r="AS50" s="184">
        <f t="shared" ref="AS50:BB50" si="83">AR49</f>
        <v>0</v>
      </c>
      <c r="AT50" s="184">
        <f t="shared" si="83"/>
        <v>0</v>
      </c>
      <c r="AU50" s="184">
        <f t="shared" si="83"/>
        <v>0</v>
      </c>
      <c r="AV50" s="184">
        <f t="shared" si="83"/>
        <v>0</v>
      </c>
      <c r="AW50" s="184">
        <f t="shared" si="83"/>
        <v>0</v>
      </c>
      <c r="AX50" s="184">
        <f t="shared" si="83"/>
        <v>0</v>
      </c>
      <c r="AY50" s="184">
        <f t="shared" si="83"/>
        <v>0</v>
      </c>
      <c r="AZ50" s="184">
        <f t="shared" si="83"/>
        <v>0</v>
      </c>
      <c r="BA50" s="184">
        <f t="shared" si="83"/>
        <v>0</v>
      </c>
      <c r="BB50" s="184">
        <f t="shared" si="83"/>
        <v>0</v>
      </c>
      <c r="BD50" s="184">
        <f>BB49</f>
        <v>0</v>
      </c>
      <c r="BE50" s="184">
        <f>BD49</f>
        <v>0</v>
      </c>
      <c r="BF50" s="184">
        <f t="shared" ref="BF50:BO50" si="84">BE49</f>
        <v>0</v>
      </c>
      <c r="BG50" s="184">
        <f t="shared" si="84"/>
        <v>0</v>
      </c>
      <c r="BH50" s="184">
        <f t="shared" si="84"/>
        <v>0</v>
      </c>
      <c r="BI50" s="184">
        <f t="shared" si="84"/>
        <v>0</v>
      </c>
      <c r="BJ50" s="184">
        <f t="shared" si="84"/>
        <v>0</v>
      </c>
      <c r="BK50" s="184">
        <f t="shared" si="84"/>
        <v>0</v>
      </c>
      <c r="BL50" s="184">
        <f t="shared" si="84"/>
        <v>0</v>
      </c>
      <c r="BM50" s="184">
        <f t="shared" si="84"/>
        <v>0</v>
      </c>
      <c r="BN50" s="184">
        <f t="shared" si="84"/>
        <v>0</v>
      </c>
      <c r="BO50" s="184">
        <f t="shared" si="84"/>
        <v>0</v>
      </c>
    </row>
    <row r="51" spans="1:69" ht="15" customHeight="1" x14ac:dyDescent="0.25">
      <c r="B51" s="1" t="s">
        <v>170</v>
      </c>
      <c r="C51" s="79"/>
      <c r="D51" s="184">
        <f>+D49-D50</f>
        <v>0</v>
      </c>
      <c r="E51" s="184">
        <f>+E49-E50</f>
        <v>0</v>
      </c>
      <c r="F51" s="184">
        <f>+F49-F50</f>
        <v>0</v>
      </c>
      <c r="G51" s="184">
        <f>+G49-G50</f>
        <v>0</v>
      </c>
      <c r="H51" s="184">
        <f t="shared" ref="H51:O51" si="85">+H49-H50</f>
        <v>0</v>
      </c>
      <c r="I51" s="184">
        <f t="shared" si="85"/>
        <v>0</v>
      </c>
      <c r="J51" s="184">
        <f t="shared" si="85"/>
        <v>0</v>
      </c>
      <c r="K51" s="184">
        <f t="shared" si="85"/>
        <v>0</v>
      </c>
      <c r="L51" s="184">
        <f t="shared" si="85"/>
        <v>0</v>
      </c>
      <c r="M51" s="184">
        <f t="shared" si="85"/>
        <v>0</v>
      </c>
      <c r="N51" s="184">
        <f t="shared" si="85"/>
        <v>0</v>
      </c>
      <c r="O51" s="184">
        <f t="shared" si="85"/>
        <v>0</v>
      </c>
      <c r="P51" s="193">
        <f>SUM(D51:O51)</f>
        <v>0</v>
      </c>
      <c r="Q51" s="184">
        <f t="shared" ref="Q51:AB51" si="86">+Q49-Q50</f>
        <v>0</v>
      </c>
      <c r="R51" s="184">
        <f t="shared" si="86"/>
        <v>0</v>
      </c>
      <c r="S51" s="184">
        <f t="shared" si="86"/>
        <v>0</v>
      </c>
      <c r="T51" s="184">
        <f t="shared" si="86"/>
        <v>0</v>
      </c>
      <c r="U51" s="184">
        <f t="shared" si="86"/>
        <v>0</v>
      </c>
      <c r="V51" s="184">
        <f t="shared" si="86"/>
        <v>0</v>
      </c>
      <c r="W51" s="184">
        <f t="shared" si="86"/>
        <v>0</v>
      </c>
      <c r="X51" s="184">
        <f t="shared" si="86"/>
        <v>0</v>
      </c>
      <c r="Y51" s="184">
        <f t="shared" si="86"/>
        <v>0</v>
      </c>
      <c r="Z51" s="184">
        <f t="shared" si="86"/>
        <v>0</v>
      </c>
      <c r="AA51" s="184">
        <f t="shared" si="86"/>
        <v>0</v>
      </c>
      <c r="AB51" s="184">
        <f t="shared" si="86"/>
        <v>0</v>
      </c>
      <c r="AC51" s="193">
        <f>SUM(Q51:AB51)</f>
        <v>0</v>
      </c>
      <c r="AD51" s="184">
        <f t="shared" ref="AD51:AO51" si="87">+AD49-AD50</f>
        <v>0</v>
      </c>
      <c r="AE51" s="184">
        <f t="shared" si="87"/>
        <v>0</v>
      </c>
      <c r="AF51" s="184">
        <f t="shared" si="87"/>
        <v>0</v>
      </c>
      <c r="AG51" s="184">
        <f t="shared" si="87"/>
        <v>0</v>
      </c>
      <c r="AH51" s="184">
        <f t="shared" si="87"/>
        <v>0</v>
      </c>
      <c r="AI51" s="184">
        <f t="shared" si="87"/>
        <v>0</v>
      </c>
      <c r="AJ51" s="184">
        <f t="shared" si="87"/>
        <v>0</v>
      </c>
      <c r="AK51" s="184">
        <f t="shared" si="87"/>
        <v>0</v>
      </c>
      <c r="AL51" s="184">
        <f t="shared" si="87"/>
        <v>0</v>
      </c>
      <c r="AM51" s="184">
        <f t="shared" si="87"/>
        <v>0</v>
      </c>
      <c r="AN51" s="184">
        <f t="shared" si="87"/>
        <v>0</v>
      </c>
      <c r="AO51" s="184">
        <f t="shared" si="87"/>
        <v>0</v>
      </c>
      <c r="AP51" s="193">
        <f>SUM(AD51:AO51)</f>
        <v>0</v>
      </c>
      <c r="AQ51" s="184">
        <f t="shared" ref="AQ51:BB51" si="88">+AQ49-AQ50</f>
        <v>0</v>
      </c>
      <c r="AR51" s="184">
        <f t="shared" si="88"/>
        <v>0</v>
      </c>
      <c r="AS51" s="184">
        <f t="shared" si="88"/>
        <v>0</v>
      </c>
      <c r="AT51" s="184">
        <f t="shared" si="88"/>
        <v>0</v>
      </c>
      <c r="AU51" s="184">
        <f t="shared" si="88"/>
        <v>0</v>
      </c>
      <c r="AV51" s="184">
        <f t="shared" si="88"/>
        <v>0</v>
      </c>
      <c r="AW51" s="184">
        <f t="shared" si="88"/>
        <v>0</v>
      </c>
      <c r="AX51" s="184">
        <f t="shared" si="88"/>
        <v>0</v>
      </c>
      <c r="AY51" s="184">
        <f t="shared" si="88"/>
        <v>0</v>
      </c>
      <c r="AZ51" s="184">
        <f t="shared" si="88"/>
        <v>0</v>
      </c>
      <c r="BA51" s="184">
        <f t="shared" si="88"/>
        <v>0</v>
      </c>
      <c r="BB51" s="184">
        <f t="shared" si="88"/>
        <v>0</v>
      </c>
      <c r="BC51" s="193">
        <f>SUM(AQ51:BB51)</f>
        <v>0</v>
      </c>
      <c r="BD51" s="184">
        <f t="shared" ref="BD51:BO51" si="89">+BD49-BD50</f>
        <v>0</v>
      </c>
      <c r="BE51" s="184">
        <f t="shared" si="89"/>
        <v>0</v>
      </c>
      <c r="BF51" s="184">
        <f t="shared" si="89"/>
        <v>0</v>
      </c>
      <c r="BG51" s="184">
        <f t="shared" si="89"/>
        <v>0</v>
      </c>
      <c r="BH51" s="184">
        <f t="shared" si="89"/>
        <v>0</v>
      </c>
      <c r="BI51" s="184">
        <f t="shared" si="89"/>
        <v>0</v>
      </c>
      <c r="BJ51" s="184">
        <f t="shared" si="89"/>
        <v>0</v>
      </c>
      <c r="BK51" s="184">
        <f t="shared" si="89"/>
        <v>0</v>
      </c>
      <c r="BL51" s="184">
        <f t="shared" si="89"/>
        <v>0</v>
      </c>
      <c r="BM51" s="184">
        <f t="shared" si="89"/>
        <v>0</v>
      </c>
      <c r="BN51" s="184">
        <f t="shared" si="89"/>
        <v>0</v>
      </c>
      <c r="BO51" s="184">
        <f t="shared" si="89"/>
        <v>0</v>
      </c>
      <c r="BP51" s="193">
        <f>SUM(BD51:BO51)</f>
        <v>0</v>
      </c>
    </row>
    <row r="52" spans="1:69" ht="15" customHeight="1" x14ac:dyDescent="0.25">
      <c r="C52" s="79"/>
      <c r="D52" s="184"/>
      <c r="E52" s="184"/>
      <c r="F52" s="184"/>
      <c r="G52" s="184"/>
      <c r="H52" s="184"/>
      <c r="I52" s="184"/>
      <c r="J52" s="184"/>
      <c r="K52" s="184"/>
      <c r="L52" s="184"/>
      <c r="M52" s="184"/>
      <c r="N52" s="184"/>
      <c r="O52" s="184"/>
      <c r="Q52" s="184"/>
      <c r="R52" s="184"/>
      <c r="S52" s="184"/>
      <c r="T52" s="184"/>
      <c r="U52" s="184"/>
      <c r="V52" s="184"/>
      <c r="W52" s="184"/>
      <c r="X52" s="184"/>
      <c r="Y52" s="184"/>
      <c r="Z52" s="184"/>
      <c r="AA52" s="184"/>
      <c r="AB52" s="184"/>
      <c r="AD52" s="184"/>
      <c r="AE52" s="184"/>
      <c r="AF52" s="184"/>
      <c r="AG52" s="184"/>
      <c r="AH52" s="184"/>
      <c r="AI52" s="184"/>
      <c r="AJ52" s="184"/>
      <c r="AK52" s="184"/>
      <c r="AL52" s="184"/>
      <c r="AM52" s="184"/>
      <c r="AN52" s="184"/>
      <c r="AO52" s="184"/>
      <c r="AQ52" s="184"/>
      <c r="AR52" s="184"/>
      <c r="AS52" s="184"/>
      <c r="AT52" s="184"/>
      <c r="AU52" s="184"/>
      <c r="AV52" s="184"/>
      <c r="AW52" s="184"/>
      <c r="AX52" s="184"/>
      <c r="AY52" s="184"/>
      <c r="AZ52" s="184"/>
      <c r="BA52" s="184"/>
      <c r="BB52" s="184"/>
      <c r="BD52" s="184"/>
      <c r="BE52" s="184"/>
      <c r="BF52" s="184"/>
      <c r="BG52" s="184"/>
      <c r="BH52" s="184"/>
      <c r="BI52" s="184"/>
      <c r="BJ52" s="184"/>
      <c r="BK52" s="184"/>
      <c r="BL52" s="184"/>
      <c r="BM52" s="184"/>
      <c r="BN52" s="184"/>
      <c r="BO52" s="184"/>
    </row>
    <row r="53" spans="1:69" ht="15" customHeight="1" x14ac:dyDescent="0.25">
      <c r="B53" s="129" t="str">
        <f>CONCATENATE("Raming van de voorraad ",Basisgegevens!A29)</f>
        <v>Raming van de voorraad (-)</v>
      </c>
      <c r="C53" s="79"/>
      <c r="D53" s="184"/>
      <c r="E53" s="184"/>
      <c r="F53" s="184"/>
      <c r="G53" s="184"/>
      <c r="H53" s="184"/>
      <c r="I53" s="184"/>
      <c r="J53" s="184"/>
      <c r="K53" s="184"/>
      <c r="L53" s="184"/>
      <c r="M53" s="184"/>
      <c r="N53" s="184"/>
      <c r="O53" s="184"/>
      <c r="Q53" s="184"/>
      <c r="R53" s="184"/>
      <c r="S53" s="184"/>
      <c r="T53" s="184"/>
      <c r="U53" s="184"/>
      <c r="V53" s="184"/>
      <c r="W53" s="184"/>
      <c r="X53" s="184"/>
      <c r="Y53" s="184"/>
      <c r="Z53" s="184"/>
      <c r="AA53" s="184"/>
      <c r="AB53" s="184"/>
      <c r="AD53" s="184"/>
      <c r="AE53" s="184"/>
      <c r="AF53" s="184"/>
      <c r="AG53" s="184"/>
      <c r="AH53" s="184"/>
      <c r="AI53" s="184"/>
      <c r="AJ53" s="184"/>
      <c r="AK53" s="184"/>
      <c r="AL53" s="184"/>
      <c r="AM53" s="184"/>
      <c r="AN53" s="184"/>
      <c r="AO53" s="184"/>
      <c r="AQ53" s="184"/>
      <c r="AR53" s="184"/>
      <c r="AS53" s="184"/>
      <c r="AT53" s="184"/>
      <c r="AU53" s="184"/>
      <c r="AV53" s="184"/>
      <c r="AW53" s="184"/>
      <c r="AX53" s="184"/>
      <c r="AY53" s="184"/>
      <c r="AZ53" s="184"/>
      <c r="BA53" s="184"/>
      <c r="BB53" s="184"/>
      <c r="BD53" s="184"/>
      <c r="BE53" s="184"/>
      <c r="BF53" s="184"/>
      <c r="BG53" s="184"/>
      <c r="BH53" s="184"/>
      <c r="BI53" s="184"/>
      <c r="BJ53" s="184"/>
      <c r="BK53" s="184"/>
      <c r="BL53" s="184"/>
      <c r="BM53" s="184"/>
      <c r="BN53" s="184"/>
      <c r="BO53" s="184"/>
    </row>
    <row r="54" spans="1:69" ht="15" customHeight="1" x14ac:dyDescent="0.25">
      <c r="B54" s="1" t="s">
        <v>137</v>
      </c>
      <c r="C54" s="79"/>
      <c r="D54" s="184">
        <f>D66*Basisgegevens!$F$92</f>
        <v>0</v>
      </c>
      <c r="E54" s="184">
        <f>E66*Basisgegevens!$F$92</f>
        <v>0</v>
      </c>
      <c r="F54" s="184">
        <f>F66*Basisgegevens!$F$92</f>
        <v>0</v>
      </c>
      <c r="G54" s="184">
        <f>G66*Basisgegevens!$F$92</f>
        <v>0</v>
      </c>
      <c r="H54" s="184">
        <f>H66*Basisgegevens!$F$92</f>
        <v>0</v>
      </c>
      <c r="I54" s="184">
        <f>I66*Basisgegevens!$F$92</f>
        <v>0</v>
      </c>
      <c r="J54" s="184">
        <f>J66*Basisgegevens!$F$92</f>
        <v>0</v>
      </c>
      <c r="K54" s="184">
        <f>K66*Basisgegevens!$F$92</f>
        <v>0</v>
      </c>
      <c r="L54" s="184">
        <f>L66*Basisgegevens!$F$92</f>
        <v>0</v>
      </c>
      <c r="M54" s="184">
        <f>M66*Basisgegevens!$F$92</f>
        <v>0</v>
      </c>
      <c r="N54" s="184">
        <f>N66*Basisgegevens!$F$92</f>
        <v>0</v>
      </c>
      <c r="O54" s="184">
        <f>O66*Basisgegevens!$F$92</f>
        <v>0</v>
      </c>
      <c r="Q54" s="184">
        <f>Q66*Basisgegevens!$F$92</f>
        <v>0</v>
      </c>
      <c r="R54" s="184">
        <f>R66*Basisgegevens!$F$92</f>
        <v>0</v>
      </c>
      <c r="S54" s="184">
        <f>S66*Basisgegevens!$F$92</f>
        <v>0</v>
      </c>
      <c r="T54" s="184">
        <f>T66*Basisgegevens!$F$92</f>
        <v>0</v>
      </c>
      <c r="U54" s="184">
        <f>U66*Basisgegevens!$F$92</f>
        <v>0</v>
      </c>
      <c r="V54" s="184">
        <f>V66*Basisgegevens!$F$92</f>
        <v>0</v>
      </c>
      <c r="W54" s="184">
        <f>W66*Basisgegevens!$F$92</f>
        <v>0</v>
      </c>
      <c r="X54" s="184">
        <f>X66*Basisgegevens!$F$92</f>
        <v>0</v>
      </c>
      <c r="Y54" s="184">
        <f>Y66*Basisgegevens!$F$92</f>
        <v>0</v>
      </c>
      <c r="Z54" s="184">
        <f>Z66*Basisgegevens!$F$92</f>
        <v>0</v>
      </c>
      <c r="AA54" s="184">
        <f>AA66*Basisgegevens!$F$92</f>
        <v>0</v>
      </c>
      <c r="AB54" s="184">
        <f>AB66*Basisgegevens!$F$92</f>
        <v>0</v>
      </c>
      <c r="AD54" s="184">
        <f>AD66*Basisgegevens!$F$92</f>
        <v>0</v>
      </c>
      <c r="AE54" s="184">
        <f>AE66*Basisgegevens!$F$92</f>
        <v>0</v>
      </c>
      <c r="AF54" s="184">
        <f>AF66*Basisgegevens!$F$92</f>
        <v>0</v>
      </c>
      <c r="AG54" s="184">
        <f>AG66*Basisgegevens!$F$92</f>
        <v>0</v>
      </c>
      <c r="AH54" s="184">
        <f>AH66*Basisgegevens!$F$92</f>
        <v>0</v>
      </c>
      <c r="AI54" s="184">
        <f>AI66*Basisgegevens!$F$92</f>
        <v>0</v>
      </c>
      <c r="AJ54" s="184">
        <f>AJ66*Basisgegevens!$F$92</f>
        <v>0</v>
      </c>
      <c r="AK54" s="184">
        <f>AK66*Basisgegevens!$F$92</f>
        <v>0</v>
      </c>
      <c r="AL54" s="184">
        <f>AL66*Basisgegevens!$F$92</f>
        <v>0</v>
      </c>
      <c r="AM54" s="184">
        <f>AM66*Basisgegevens!$F$92</f>
        <v>0</v>
      </c>
      <c r="AN54" s="184">
        <f>AN66*Basisgegevens!$F$92</f>
        <v>0</v>
      </c>
      <c r="AO54" s="184">
        <f>AO66*Basisgegevens!$F$92</f>
        <v>0</v>
      </c>
      <c r="AQ54" s="184">
        <f>AQ66*Basisgegevens!$F$92</f>
        <v>0</v>
      </c>
      <c r="AR54" s="184">
        <f>AR66*Basisgegevens!$F$92</f>
        <v>0</v>
      </c>
      <c r="AS54" s="184">
        <f>AS66*Basisgegevens!$F$92</f>
        <v>0</v>
      </c>
      <c r="AT54" s="184">
        <f>AT66*Basisgegevens!$F$92</f>
        <v>0</v>
      </c>
      <c r="AU54" s="184">
        <f>AU66*Basisgegevens!$F$92</f>
        <v>0</v>
      </c>
      <c r="AV54" s="184">
        <f>AV66*Basisgegevens!$F$92</f>
        <v>0</v>
      </c>
      <c r="AW54" s="184">
        <f>AW66*Basisgegevens!$F$92</f>
        <v>0</v>
      </c>
      <c r="AX54" s="184">
        <f>AX66*Basisgegevens!$F$92</f>
        <v>0</v>
      </c>
      <c r="AY54" s="184">
        <f>AY66*Basisgegevens!$F$92</f>
        <v>0</v>
      </c>
      <c r="AZ54" s="184">
        <f>AZ66*Basisgegevens!$F$92</f>
        <v>0</v>
      </c>
      <c r="BA54" s="184">
        <f>BA66*Basisgegevens!$F$92</f>
        <v>0</v>
      </c>
      <c r="BB54" s="184">
        <f>BB66*Basisgegevens!$F$92</f>
        <v>0</v>
      </c>
      <c r="BD54" s="184">
        <f>BD66*Basisgegevens!$F$92</f>
        <v>0</v>
      </c>
      <c r="BE54" s="184">
        <f>BE66*Basisgegevens!$F$92</f>
        <v>0</v>
      </c>
      <c r="BF54" s="184">
        <f>BF66*Basisgegevens!$F$92</f>
        <v>0</v>
      </c>
      <c r="BG54" s="184">
        <f>BG66*Basisgegevens!$F$92</f>
        <v>0</v>
      </c>
      <c r="BH54" s="184">
        <f>BH66*Basisgegevens!$F$92</f>
        <v>0</v>
      </c>
      <c r="BI54" s="184">
        <f>BI66*Basisgegevens!$F$92</f>
        <v>0</v>
      </c>
      <c r="BJ54" s="184">
        <f>BJ66*Basisgegevens!$F$92</f>
        <v>0</v>
      </c>
      <c r="BK54" s="184">
        <f>BK66*Basisgegevens!$F$92</f>
        <v>0</v>
      </c>
      <c r="BL54" s="184">
        <f>BL66*Basisgegevens!$F$92</f>
        <v>0</v>
      </c>
      <c r="BM54" s="184">
        <f>BM66*Basisgegevens!$F$92</f>
        <v>0</v>
      </c>
      <c r="BN54" s="184">
        <f>BN66*Basisgegevens!$F$92</f>
        <v>0</v>
      </c>
      <c r="BO54" s="184">
        <f>BO66*Basisgegevens!$F$92</f>
        <v>0</v>
      </c>
    </row>
    <row r="55" spans="1:69" ht="15" customHeight="1" x14ac:dyDescent="0.25">
      <c r="B55" s="1" t="s">
        <v>136</v>
      </c>
      <c r="C55" s="79"/>
      <c r="D55" s="184">
        <f>+IF(Basisgegevens!C$16&gt;0,Basisgegevens!$C$92,0)</f>
        <v>0</v>
      </c>
      <c r="E55" s="184">
        <f>+IF(Basisgegevens!D$16&gt;0,Basisgegevens!$C$92,0)</f>
        <v>0</v>
      </c>
      <c r="F55" s="184">
        <f>+IF(Basisgegevens!E$16&gt;0,Basisgegevens!$C$92,0)</f>
        <v>0</v>
      </c>
      <c r="G55" s="184">
        <f>+IF(Basisgegevens!F$16&gt;0,Basisgegevens!$C$92,0)</f>
        <v>0</v>
      </c>
      <c r="H55" s="184">
        <f>+IF(Basisgegevens!G$16&gt;0,Basisgegevens!$C$92,0)</f>
        <v>0</v>
      </c>
      <c r="I55" s="184">
        <f>+IF(Basisgegevens!H$16&gt;0,Basisgegevens!$C$92,0)</f>
        <v>0</v>
      </c>
      <c r="J55" s="184">
        <f>+IF(Basisgegevens!I$16&gt;0,Basisgegevens!$C$92,0)</f>
        <v>0</v>
      </c>
      <c r="K55" s="184">
        <f>+IF(Basisgegevens!J$16&gt;0,Basisgegevens!$C$92,0)</f>
        <v>0</v>
      </c>
      <c r="L55" s="184">
        <f>+IF(Basisgegevens!K$16&gt;0,Basisgegevens!$C$92,0)</f>
        <v>0</v>
      </c>
      <c r="M55" s="184">
        <f>+IF(Basisgegevens!L$16&gt;0,Basisgegevens!$C$92,0)</f>
        <v>0</v>
      </c>
      <c r="N55" s="184">
        <f>+IF(Basisgegevens!M$16&gt;0,Basisgegevens!$C$92,0)</f>
        <v>0</v>
      </c>
      <c r="O55" s="184">
        <f>+IF(Basisgegevens!N$16&gt;0,Basisgegevens!$C$92,0)</f>
        <v>0</v>
      </c>
      <c r="Q55" s="184">
        <f>Basisgegevens!$C$92</f>
        <v>0</v>
      </c>
      <c r="R55" s="184">
        <f>Basisgegevens!$C$92</f>
        <v>0</v>
      </c>
      <c r="S55" s="184">
        <f>Basisgegevens!$C$92</f>
        <v>0</v>
      </c>
      <c r="T55" s="184">
        <f>Basisgegevens!$C$92</f>
        <v>0</v>
      </c>
      <c r="U55" s="184">
        <f>Basisgegevens!$C$92</f>
        <v>0</v>
      </c>
      <c r="V55" s="184">
        <f>Basisgegevens!$C$92</f>
        <v>0</v>
      </c>
      <c r="W55" s="184">
        <f>Basisgegevens!$C$92</f>
        <v>0</v>
      </c>
      <c r="X55" s="184">
        <f>Basisgegevens!$C$92</f>
        <v>0</v>
      </c>
      <c r="Y55" s="184">
        <f>Basisgegevens!$C$92</f>
        <v>0</v>
      </c>
      <c r="Z55" s="184">
        <f>Basisgegevens!$C$92</f>
        <v>0</v>
      </c>
      <c r="AA55" s="184">
        <f>Basisgegevens!$C$92</f>
        <v>0</v>
      </c>
      <c r="AB55" s="184">
        <f>Basisgegevens!$C$92</f>
        <v>0</v>
      </c>
      <c r="AD55" s="184">
        <f>Basisgegevens!$C$92</f>
        <v>0</v>
      </c>
      <c r="AE55" s="184">
        <f>Basisgegevens!$C$92</f>
        <v>0</v>
      </c>
      <c r="AF55" s="184">
        <f>Basisgegevens!$C$92</f>
        <v>0</v>
      </c>
      <c r="AG55" s="184">
        <f>Basisgegevens!$C$92</f>
        <v>0</v>
      </c>
      <c r="AH55" s="184">
        <f>Basisgegevens!$C$92</f>
        <v>0</v>
      </c>
      <c r="AI55" s="184">
        <f>Basisgegevens!$C$92</f>
        <v>0</v>
      </c>
      <c r="AJ55" s="184">
        <f>Basisgegevens!$C$92</f>
        <v>0</v>
      </c>
      <c r="AK55" s="184">
        <f>Basisgegevens!$C$92</f>
        <v>0</v>
      </c>
      <c r="AL55" s="184">
        <f>Basisgegevens!$C$92</f>
        <v>0</v>
      </c>
      <c r="AM55" s="184">
        <f>Basisgegevens!$C$92</f>
        <v>0</v>
      </c>
      <c r="AN55" s="184">
        <f>Basisgegevens!$C$92</f>
        <v>0</v>
      </c>
      <c r="AO55" s="184">
        <f>Basisgegevens!$C$92</f>
        <v>0</v>
      </c>
      <c r="AQ55" s="184">
        <f>Basisgegevens!$C$92</f>
        <v>0</v>
      </c>
      <c r="AR55" s="184">
        <f>Basisgegevens!$C$92</f>
        <v>0</v>
      </c>
      <c r="AS55" s="184">
        <f>Basisgegevens!$C$92</f>
        <v>0</v>
      </c>
      <c r="AT55" s="184">
        <f>Basisgegevens!$C$92</f>
        <v>0</v>
      </c>
      <c r="AU55" s="184">
        <f>Basisgegevens!$C$92</f>
        <v>0</v>
      </c>
      <c r="AV55" s="184">
        <f>Basisgegevens!$C$92</f>
        <v>0</v>
      </c>
      <c r="AW55" s="184">
        <f>Basisgegevens!$C$92</f>
        <v>0</v>
      </c>
      <c r="AX55" s="184">
        <f>Basisgegevens!$C$92</f>
        <v>0</v>
      </c>
      <c r="AY55" s="184">
        <f>Basisgegevens!$C$92</f>
        <v>0</v>
      </c>
      <c r="AZ55" s="184">
        <f>Basisgegevens!$C$92</f>
        <v>0</v>
      </c>
      <c r="BA55" s="184">
        <f>Basisgegevens!$C$92</f>
        <v>0</v>
      </c>
      <c r="BB55" s="184">
        <f>Basisgegevens!$C$92</f>
        <v>0</v>
      </c>
      <c r="BD55" s="184">
        <f>Basisgegevens!$C$92</f>
        <v>0</v>
      </c>
      <c r="BE55" s="184">
        <f>Basisgegevens!$C$92</f>
        <v>0</v>
      </c>
      <c r="BF55" s="184">
        <f>Basisgegevens!$C$92</f>
        <v>0</v>
      </c>
      <c r="BG55" s="184">
        <f>Basisgegevens!$C$92</f>
        <v>0</v>
      </c>
      <c r="BH55" s="184">
        <f>Basisgegevens!$C$92</f>
        <v>0</v>
      </c>
      <c r="BI55" s="184">
        <f>Basisgegevens!$C$92</f>
        <v>0</v>
      </c>
      <c r="BJ55" s="184">
        <f>Basisgegevens!$C$92</f>
        <v>0</v>
      </c>
      <c r="BK55" s="184">
        <f>Basisgegevens!$C$92</f>
        <v>0</v>
      </c>
      <c r="BL55" s="184">
        <f>Basisgegevens!$C$92</f>
        <v>0</v>
      </c>
      <c r="BM55" s="184">
        <f>Basisgegevens!$C$92</f>
        <v>0</v>
      </c>
      <c r="BN55" s="184">
        <f>Basisgegevens!$C$92</f>
        <v>0</v>
      </c>
      <c r="BO55" s="184">
        <f>Basisgegevens!$C$92</f>
        <v>0</v>
      </c>
      <c r="BQ55" s="45"/>
    </row>
    <row r="56" spans="1:69" ht="15" customHeight="1" x14ac:dyDescent="0.25">
      <c r="B56" s="1" t="s">
        <v>168</v>
      </c>
      <c r="C56" s="79"/>
      <c r="D56" s="184">
        <f>MAX(D54:D55)</f>
        <v>0</v>
      </c>
      <c r="E56" s="184">
        <f>MAX(E54:E55)</f>
        <v>0</v>
      </c>
      <c r="F56" s="184">
        <f>MAX(F54:F55)</f>
        <v>0</v>
      </c>
      <c r="G56" s="184">
        <f>MAX(G54:G55)</f>
        <v>0</v>
      </c>
      <c r="H56" s="184">
        <f t="shared" ref="H56:O56" si="90">MAX(H54:H55)</f>
        <v>0</v>
      </c>
      <c r="I56" s="184">
        <f t="shared" si="90"/>
        <v>0</v>
      </c>
      <c r="J56" s="184">
        <f t="shared" si="90"/>
        <v>0</v>
      </c>
      <c r="K56" s="184">
        <f t="shared" si="90"/>
        <v>0</v>
      </c>
      <c r="L56" s="184">
        <f t="shared" si="90"/>
        <v>0</v>
      </c>
      <c r="M56" s="184">
        <f t="shared" si="90"/>
        <v>0</v>
      </c>
      <c r="N56" s="184">
        <f t="shared" si="90"/>
        <v>0</v>
      </c>
      <c r="O56" s="184">
        <f t="shared" si="90"/>
        <v>0</v>
      </c>
      <c r="Q56" s="184">
        <f t="shared" ref="Q56:AB56" si="91">MAX(Q54:Q55)</f>
        <v>0</v>
      </c>
      <c r="R56" s="184">
        <f t="shared" si="91"/>
        <v>0</v>
      </c>
      <c r="S56" s="184">
        <f t="shared" si="91"/>
        <v>0</v>
      </c>
      <c r="T56" s="184">
        <f t="shared" si="91"/>
        <v>0</v>
      </c>
      <c r="U56" s="184">
        <f t="shared" si="91"/>
        <v>0</v>
      </c>
      <c r="V56" s="184">
        <f t="shared" si="91"/>
        <v>0</v>
      </c>
      <c r="W56" s="184">
        <f t="shared" si="91"/>
        <v>0</v>
      </c>
      <c r="X56" s="184">
        <f t="shared" si="91"/>
        <v>0</v>
      </c>
      <c r="Y56" s="184">
        <f t="shared" si="91"/>
        <v>0</v>
      </c>
      <c r="Z56" s="184">
        <f t="shared" si="91"/>
        <v>0</v>
      </c>
      <c r="AA56" s="184">
        <f t="shared" si="91"/>
        <v>0</v>
      </c>
      <c r="AB56" s="184">
        <f t="shared" si="91"/>
        <v>0</v>
      </c>
      <c r="AD56" s="184">
        <f t="shared" ref="AD56:AO56" si="92">MAX(AD54:AD55)</f>
        <v>0</v>
      </c>
      <c r="AE56" s="184">
        <f t="shared" si="92"/>
        <v>0</v>
      </c>
      <c r="AF56" s="184">
        <f t="shared" si="92"/>
        <v>0</v>
      </c>
      <c r="AG56" s="184">
        <f t="shared" si="92"/>
        <v>0</v>
      </c>
      <c r="AH56" s="184">
        <f t="shared" si="92"/>
        <v>0</v>
      </c>
      <c r="AI56" s="184">
        <f t="shared" si="92"/>
        <v>0</v>
      </c>
      <c r="AJ56" s="184">
        <f t="shared" si="92"/>
        <v>0</v>
      </c>
      <c r="AK56" s="184">
        <f t="shared" si="92"/>
        <v>0</v>
      </c>
      <c r="AL56" s="184">
        <f t="shared" si="92"/>
        <v>0</v>
      </c>
      <c r="AM56" s="184">
        <f t="shared" si="92"/>
        <v>0</v>
      </c>
      <c r="AN56" s="184">
        <f t="shared" si="92"/>
        <v>0</v>
      </c>
      <c r="AO56" s="184">
        <f t="shared" si="92"/>
        <v>0</v>
      </c>
      <c r="AQ56" s="184">
        <f t="shared" ref="AQ56:BB56" si="93">MAX(AQ54:AQ55)</f>
        <v>0</v>
      </c>
      <c r="AR56" s="184">
        <f t="shared" si="93"/>
        <v>0</v>
      </c>
      <c r="AS56" s="184">
        <f t="shared" si="93"/>
        <v>0</v>
      </c>
      <c r="AT56" s="184">
        <f t="shared" si="93"/>
        <v>0</v>
      </c>
      <c r="AU56" s="184">
        <f t="shared" si="93"/>
        <v>0</v>
      </c>
      <c r="AV56" s="184">
        <f t="shared" si="93"/>
        <v>0</v>
      </c>
      <c r="AW56" s="184">
        <f t="shared" si="93"/>
        <v>0</v>
      </c>
      <c r="AX56" s="184">
        <f t="shared" si="93"/>
        <v>0</v>
      </c>
      <c r="AY56" s="184">
        <f t="shared" si="93"/>
        <v>0</v>
      </c>
      <c r="AZ56" s="184">
        <f t="shared" si="93"/>
        <v>0</v>
      </c>
      <c r="BA56" s="184">
        <f t="shared" si="93"/>
        <v>0</v>
      </c>
      <c r="BB56" s="184">
        <f t="shared" si="93"/>
        <v>0</v>
      </c>
      <c r="BD56" s="184">
        <f t="shared" ref="BD56:BO56" si="94">MAX(BD54:BD55)</f>
        <v>0</v>
      </c>
      <c r="BE56" s="184">
        <f t="shared" si="94"/>
        <v>0</v>
      </c>
      <c r="BF56" s="184">
        <f t="shared" si="94"/>
        <v>0</v>
      </c>
      <c r="BG56" s="184">
        <f t="shared" si="94"/>
        <v>0</v>
      </c>
      <c r="BH56" s="184">
        <f t="shared" si="94"/>
        <v>0</v>
      </c>
      <c r="BI56" s="184">
        <f t="shared" si="94"/>
        <v>0</v>
      </c>
      <c r="BJ56" s="184">
        <f t="shared" si="94"/>
        <v>0</v>
      </c>
      <c r="BK56" s="184">
        <f t="shared" si="94"/>
        <v>0</v>
      </c>
      <c r="BL56" s="184">
        <f t="shared" si="94"/>
        <v>0</v>
      </c>
      <c r="BM56" s="184">
        <f t="shared" si="94"/>
        <v>0</v>
      </c>
      <c r="BN56" s="184">
        <f t="shared" si="94"/>
        <v>0</v>
      </c>
      <c r="BO56" s="184">
        <f t="shared" si="94"/>
        <v>0</v>
      </c>
    </row>
    <row r="57" spans="1:69" ht="15" customHeight="1" x14ac:dyDescent="0.25">
      <c r="B57" s="1" t="s">
        <v>169</v>
      </c>
      <c r="C57" s="79"/>
      <c r="D57" s="184">
        <v>0</v>
      </c>
      <c r="E57" s="184">
        <f t="shared" ref="E57:O57" si="95">+D56</f>
        <v>0</v>
      </c>
      <c r="F57" s="184">
        <f t="shared" si="95"/>
        <v>0</v>
      </c>
      <c r="G57" s="184">
        <f t="shared" si="95"/>
        <v>0</v>
      </c>
      <c r="H57" s="184">
        <f t="shared" si="95"/>
        <v>0</v>
      </c>
      <c r="I57" s="184">
        <f t="shared" si="95"/>
        <v>0</v>
      </c>
      <c r="J57" s="184">
        <f t="shared" si="95"/>
        <v>0</v>
      </c>
      <c r="K57" s="184">
        <f t="shared" si="95"/>
        <v>0</v>
      </c>
      <c r="L57" s="184">
        <f t="shared" si="95"/>
        <v>0</v>
      </c>
      <c r="M57" s="184">
        <f t="shared" si="95"/>
        <v>0</v>
      </c>
      <c r="N57" s="184">
        <f t="shared" si="95"/>
        <v>0</v>
      </c>
      <c r="O57" s="184">
        <f t="shared" si="95"/>
        <v>0</v>
      </c>
      <c r="Q57" s="184">
        <f>O56</f>
        <v>0</v>
      </c>
      <c r="R57" s="184">
        <f>Q56</f>
        <v>0</v>
      </c>
      <c r="S57" s="184">
        <f t="shared" ref="S57:AB57" si="96">R56</f>
        <v>0</v>
      </c>
      <c r="T57" s="184">
        <f t="shared" si="96"/>
        <v>0</v>
      </c>
      <c r="U57" s="184">
        <f t="shared" si="96"/>
        <v>0</v>
      </c>
      <c r="V57" s="184">
        <f t="shared" si="96"/>
        <v>0</v>
      </c>
      <c r="W57" s="184">
        <f t="shared" si="96"/>
        <v>0</v>
      </c>
      <c r="X57" s="184">
        <f t="shared" si="96"/>
        <v>0</v>
      </c>
      <c r="Y57" s="184">
        <f t="shared" si="96"/>
        <v>0</v>
      </c>
      <c r="Z57" s="184">
        <f t="shared" si="96"/>
        <v>0</v>
      </c>
      <c r="AA57" s="184">
        <f t="shared" si="96"/>
        <v>0</v>
      </c>
      <c r="AB57" s="184">
        <f t="shared" si="96"/>
        <v>0</v>
      </c>
      <c r="AD57" s="184">
        <f>AB56</f>
        <v>0</v>
      </c>
      <c r="AE57" s="184">
        <f>AD56</f>
        <v>0</v>
      </c>
      <c r="AF57" s="184">
        <f t="shared" ref="AF57:AO57" si="97">AE56</f>
        <v>0</v>
      </c>
      <c r="AG57" s="184">
        <f t="shared" si="97"/>
        <v>0</v>
      </c>
      <c r="AH57" s="184">
        <f t="shared" si="97"/>
        <v>0</v>
      </c>
      <c r="AI57" s="184">
        <f t="shared" si="97"/>
        <v>0</v>
      </c>
      <c r="AJ57" s="184">
        <f t="shared" si="97"/>
        <v>0</v>
      </c>
      <c r="AK57" s="184">
        <f t="shared" si="97"/>
        <v>0</v>
      </c>
      <c r="AL57" s="184">
        <f t="shared" si="97"/>
        <v>0</v>
      </c>
      <c r="AM57" s="184">
        <f t="shared" si="97"/>
        <v>0</v>
      </c>
      <c r="AN57" s="184">
        <f t="shared" si="97"/>
        <v>0</v>
      </c>
      <c r="AO57" s="184">
        <f t="shared" si="97"/>
        <v>0</v>
      </c>
      <c r="AQ57" s="184">
        <f>AO56</f>
        <v>0</v>
      </c>
      <c r="AR57" s="184">
        <f>AQ56</f>
        <v>0</v>
      </c>
      <c r="AS57" s="184">
        <f t="shared" ref="AS57:BB57" si="98">AR56</f>
        <v>0</v>
      </c>
      <c r="AT57" s="184">
        <f t="shared" si="98"/>
        <v>0</v>
      </c>
      <c r="AU57" s="184">
        <f t="shared" si="98"/>
        <v>0</v>
      </c>
      <c r="AV57" s="184">
        <f t="shared" si="98"/>
        <v>0</v>
      </c>
      <c r="AW57" s="184">
        <f t="shared" si="98"/>
        <v>0</v>
      </c>
      <c r="AX57" s="184">
        <f t="shared" si="98"/>
        <v>0</v>
      </c>
      <c r="AY57" s="184">
        <f t="shared" si="98"/>
        <v>0</v>
      </c>
      <c r="AZ57" s="184">
        <f t="shared" si="98"/>
        <v>0</v>
      </c>
      <c r="BA57" s="184">
        <f t="shared" si="98"/>
        <v>0</v>
      </c>
      <c r="BB57" s="184">
        <f t="shared" si="98"/>
        <v>0</v>
      </c>
      <c r="BD57" s="184">
        <f>BB56</f>
        <v>0</v>
      </c>
      <c r="BE57" s="184">
        <f>BD56</f>
        <v>0</v>
      </c>
      <c r="BF57" s="184">
        <f t="shared" ref="BF57:BO57" si="99">BE56</f>
        <v>0</v>
      </c>
      <c r="BG57" s="184">
        <f t="shared" si="99"/>
        <v>0</v>
      </c>
      <c r="BH57" s="184">
        <f t="shared" si="99"/>
        <v>0</v>
      </c>
      <c r="BI57" s="184">
        <f t="shared" si="99"/>
        <v>0</v>
      </c>
      <c r="BJ57" s="184">
        <f t="shared" si="99"/>
        <v>0</v>
      </c>
      <c r="BK57" s="184">
        <f t="shared" si="99"/>
        <v>0</v>
      </c>
      <c r="BL57" s="184">
        <f t="shared" si="99"/>
        <v>0</v>
      </c>
      <c r="BM57" s="184">
        <f t="shared" si="99"/>
        <v>0</v>
      </c>
      <c r="BN57" s="184">
        <f t="shared" si="99"/>
        <v>0</v>
      </c>
      <c r="BO57" s="184">
        <f t="shared" si="99"/>
        <v>0</v>
      </c>
    </row>
    <row r="58" spans="1:69" ht="15" customHeight="1" x14ac:dyDescent="0.25">
      <c r="B58" s="1" t="s">
        <v>170</v>
      </c>
      <c r="C58" s="79"/>
      <c r="D58" s="184">
        <f>+D56-D57</f>
        <v>0</v>
      </c>
      <c r="E58" s="184">
        <f>+E56-E57</f>
        <v>0</v>
      </c>
      <c r="F58" s="184">
        <f>+F56-F57</f>
        <v>0</v>
      </c>
      <c r="G58" s="184">
        <f>+G56-G57</f>
        <v>0</v>
      </c>
      <c r="H58" s="184">
        <f t="shared" ref="H58:O58" si="100">+H56-H57</f>
        <v>0</v>
      </c>
      <c r="I58" s="184">
        <f t="shared" si="100"/>
        <v>0</v>
      </c>
      <c r="J58" s="184">
        <f t="shared" si="100"/>
        <v>0</v>
      </c>
      <c r="K58" s="184">
        <f t="shared" si="100"/>
        <v>0</v>
      </c>
      <c r="L58" s="184">
        <f t="shared" si="100"/>
        <v>0</v>
      </c>
      <c r="M58" s="184">
        <f t="shared" si="100"/>
        <v>0</v>
      </c>
      <c r="N58" s="184">
        <f t="shared" si="100"/>
        <v>0</v>
      </c>
      <c r="O58" s="184">
        <f t="shared" si="100"/>
        <v>0</v>
      </c>
      <c r="P58" s="193">
        <f>SUM(D58:O58)</f>
        <v>0</v>
      </c>
      <c r="Q58" s="184">
        <f t="shared" ref="Q58:AB58" si="101">+Q56-Q57</f>
        <v>0</v>
      </c>
      <c r="R58" s="184">
        <f t="shared" si="101"/>
        <v>0</v>
      </c>
      <c r="S58" s="184">
        <f t="shared" si="101"/>
        <v>0</v>
      </c>
      <c r="T58" s="184">
        <f t="shared" si="101"/>
        <v>0</v>
      </c>
      <c r="U58" s="184">
        <f t="shared" si="101"/>
        <v>0</v>
      </c>
      <c r="V58" s="184">
        <f t="shared" si="101"/>
        <v>0</v>
      </c>
      <c r="W58" s="184">
        <f t="shared" si="101"/>
        <v>0</v>
      </c>
      <c r="X58" s="184">
        <f t="shared" si="101"/>
        <v>0</v>
      </c>
      <c r="Y58" s="184">
        <f t="shared" si="101"/>
        <v>0</v>
      </c>
      <c r="Z58" s="184">
        <f t="shared" si="101"/>
        <v>0</v>
      </c>
      <c r="AA58" s="184">
        <f t="shared" si="101"/>
        <v>0</v>
      </c>
      <c r="AB58" s="184">
        <f t="shared" si="101"/>
        <v>0</v>
      </c>
      <c r="AC58" s="193">
        <f>SUM(Q58:AB58)</f>
        <v>0</v>
      </c>
      <c r="AD58" s="184">
        <f t="shared" ref="AD58:AO58" si="102">+AD56-AD57</f>
        <v>0</v>
      </c>
      <c r="AE58" s="184">
        <f t="shared" si="102"/>
        <v>0</v>
      </c>
      <c r="AF58" s="184">
        <f t="shared" si="102"/>
        <v>0</v>
      </c>
      <c r="AG58" s="184">
        <f t="shared" si="102"/>
        <v>0</v>
      </c>
      <c r="AH58" s="184">
        <f t="shared" si="102"/>
        <v>0</v>
      </c>
      <c r="AI58" s="184">
        <f t="shared" si="102"/>
        <v>0</v>
      </c>
      <c r="AJ58" s="184">
        <f t="shared" si="102"/>
        <v>0</v>
      </c>
      <c r="AK58" s="184">
        <f t="shared" si="102"/>
        <v>0</v>
      </c>
      <c r="AL58" s="184">
        <f t="shared" si="102"/>
        <v>0</v>
      </c>
      <c r="AM58" s="184">
        <f t="shared" si="102"/>
        <v>0</v>
      </c>
      <c r="AN58" s="184">
        <f t="shared" si="102"/>
        <v>0</v>
      </c>
      <c r="AO58" s="184">
        <f t="shared" si="102"/>
        <v>0</v>
      </c>
      <c r="AP58" s="193">
        <f>SUM(AD58:AO58)</f>
        <v>0</v>
      </c>
      <c r="AQ58" s="184">
        <f t="shared" ref="AQ58:BB58" si="103">+AQ56-AQ57</f>
        <v>0</v>
      </c>
      <c r="AR58" s="184">
        <f t="shared" si="103"/>
        <v>0</v>
      </c>
      <c r="AS58" s="184">
        <f t="shared" si="103"/>
        <v>0</v>
      </c>
      <c r="AT58" s="184">
        <f t="shared" si="103"/>
        <v>0</v>
      </c>
      <c r="AU58" s="184">
        <f t="shared" si="103"/>
        <v>0</v>
      </c>
      <c r="AV58" s="184">
        <f t="shared" si="103"/>
        <v>0</v>
      </c>
      <c r="AW58" s="184">
        <f t="shared" si="103"/>
        <v>0</v>
      </c>
      <c r="AX58" s="184">
        <f t="shared" si="103"/>
        <v>0</v>
      </c>
      <c r="AY58" s="184">
        <f t="shared" si="103"/>
        <v>0</v>
      </c>
      <c r="AZ58" s="184">
        <f t="shared" si="103"/>
        <v>0</v>
      </c>
      <c r="BA58" s="184">
        <f t="shared" si="103"/>
        <v>0</v>
      </c>
      <c r="BB58" s="184">
        <f t="shared" si="103"/>
        <v>0</v>
      </c>
      <c r="BC58" s="193">
        <f>SUM(AQ58:BB58)</f>
        <v>0</v>
      </c>
      <c r="BD58" s="184">
        <f t="shared" ref="BD58:BO58" si="104">+BD56-BD57</f>
        <v>0</v>
      </c>
      <c r="BE58" s="184">
        <f t="shared" si="104"/>
        <v>0</v>
      </c>
      <c r="BF58" s="184">
        <f t="shared" si="104"/>
        <v>0</v>
      </c>
      <c r="BG58" s="184">
        <f t="shared" si="104"/>
        <v>0</v>
      </c>
      <c r="BH58" s="184">
        <f t="shared" si="104"/>
        <v>0</v>
      </c>
      <c r="BI58" s="184">
        <f t="shared" si="104"/>
        <v>0</v>
      </c>
      <c r="BJ58" s="184">
        <f t="shared" si="104"/>
        <v>0</v>
      </c>
      <c r="BK58" s="184">
        <f t="shared" si="104"/>
        <v>0</v>
      </c>
      <c r="BL58" s="184">
        <f t="shared" si="104"/>
        <v>0</v>
      </c>
      <c r="BM58" s="184">
        <f t="shared" si="104"/>
        <v>0</v>
      </c>
      <c r="BN58" s="184">
        <f t="shared" si="104"/>
        <v>0</v>
      </c>
      <c r="BO58" s="184">
        <f t="shared" si="104"/>
        <v>0</v>
      </c>
      <c r="BP58" s="193">
        <f>SUM(BD58:BO58)</f>
        <v>0</v>
      </c>
    </row>
    <row r="59" spans="1:69" ht="15" customHeight="1" x14ac:dyDescent="0.25">
      <c r="B59" s="1" t="s">
        <v>6</v>
      </c>
      <c r="C59" s="79"/>
    </row>
    <row r="60" spans="1:69" s="8" customFormat="1" ht="15" customHeight="1" x14ac:dyDescent="0.25">
      <c r="B60" s="129" t="s">
        <v>138</v>
      </c>
      <c r="C60" s="79"/>
      <c r="D60" s="193">
        <f t="shared" ref="D60:AB60" si="105">+SUM(D61:D66)</f>
        <v>0</v>
      </c>
      <c r="E60" s="193">
        <f t="shared" si="105"/>
        <v>0</v>
      </c>
      <c r="F60" s="193">
        <f t="shared" si="105"/>
        <v>0</v>
      </c>
      <c r="G60" s="193">
        <f t="shared" si="105"/>
        <v>0</v>
      </c>
      <c r="H60" s="193">
        <f t="shared" ref="H60:O60" si="106">+SUM(H61:H66)</f>
        <v>0</v>
      </c>
      <c r="I60" s="193">
        <f t="shared" si="106"/>
        <v>0</v>
      </c>
      <c r="J60" s="193">
        <f t="shared" si="106"/>
        <v>0</v>
      </c>
      <c r="K60" s="193">
        <f t="shared" si="106"/>
        <v>0</v>
      </c>
      <c r="L60" s="193">
        <f t="shared" si="106"/>
        <v>0</v>
      </c>
      <c r="M60" s="193">
        <f t="shared" si="106"/>
        <v>0</v>
      </c>
      <c r="N60" s="193">
        <f t="shared" si="106"/>
        <v>0</v>
      </c>
      <c r="O60" s="193">
        <f t="shared" si="106"/>
        <v>0</v>
      </c>
      <c r="P60" s="193">
        <f>SUM(D60:O60)</f>
        <v>0</v>
      </c>
      <c r="Q60" s="193">
        <f t="shared" si="105"/>
        <v>0</v>
      </c>
      <c r="R60" s="193">
        <f t="shared" si="105"/>
        <v>0</v>
      </c>
      <c r="S60" s="193">
        <f t="shared" si="105"/>
        <v>0</v>
      </c>
      <c r="T60" s="193">
        <f t="shared" si="105"/>
        <v>0</v>
      </c>
      <c r="U60" s="193">
        <f t="shared" si="105"/>
        <v>0</v>
      </c>
      <c r="V60" s="193">
        <f t="shared" si="105"/>
        <v>0</v>
      </c>
      <c r="W60" s="193">
        <f t="shared" si="105"/>
        <v>0</v>
      </c>
      <c r="X60" s="193">
        <f t="shared" si="105"/>
        <v>0</v>
      </c>
      <c r="Y60" s="193">
        <f t="shared" si="105"/>
        <v>0</v>
      </c>
      <c r="Z60" s="193">
        <f t="shared" si="105"/>
        <v>0</v>
      </c>
      <c r="AA60" s="193">
        <f t="shared" si="105"/>
        <v>0</v>
      </c>
      <c r="AB60" s="193">
        <f t="shared" si="105"/>
        <v>0</v>
      </c>
      <c r="AC60" s="193">
        <f>SUM(Q60:AB60)</f>
        <v>0</v>
      </c>
      <c r="AD60" s="193">
        <f t="shared" ref="AD60:AO60" si="107">+SUM(AD61:AD66)</f>
        <v>0</v>
      </c>
      <c r="AE60" s="193">
        <f t="shared" si="107"/>
        <v>0</v>
      </c>
      <c r="AF60" s="193">
        <f t="shared" si="107"/>
        <v>0</v>
      </c>
      <c r="AG60" s="193">
        <f t="shared" si="107"/>
        <v>0</v>
      </c>
      <c r="AH60" s="193">
        <f t="shared" si="107"/>
        <v>0</v>
      </c>
      <c r="AI60" s="193">
        <f t="shared" si="107"/>
        <v>0</v>
      </c>
      <c r="AJ60" s="193">
        <f t="shared" si="107"/>
        <v>0</v>
      </c>
      <c r="AK60" s="193">
        <f t="shared" si="107"/>
        <v>0</v>
      </c>
      <c r="AL60" s="193">
        <f t="shared" si="107"/>
        <v>0</v>
      </c>
      <c r="AM60" s="193">
        <f t="shared" si="107"/>
        <v>0</v>
      </c>
      <c r="AN60" s="193">
        <f t="shared" si="107"/>
        <v>0</v>
      </c>
      <c r="AO60" s="193">
        <f t="shared" si="107"/>
        <v>0</v>
      </c>
      <c r="AP60" s="193">
        <f>SUM(AD60:AO60)</f>
        <v>0</v>
      </c>
      <c r="AQ60" s="193">
        <f t="shared" ref="AQ60:BB60" si="108">+SUM(AQ61:AQ66)</f>
        <v>0</v>
      </c>
      <c r="AR60" s="193">
        <f t="shared" si="108"/>
        <v>0</v>
      </c>
      <c r="AS60" s="193">
        <f t="shared" si="108"/>
        <v>0</v>
      </c>
      <c r="AT60" s="193">
        <f t="shared" si="108"/>
        <v>0</v>
      </c>
      <c r="AU60" s="193">
        <f t="shared" si="108"/>
        <v>0</v>
      </c>
      <c r="AV60" s="193">
        <f t="shared" si="108"/>
        <v>0</v>
      </c>
      <c r="AW60" s="193">
        <f t="shared" si="108"/>
        <v>0</v>
      </c>
      <c r="AX60" s="193">
        <f t="shared" si="108"/>
        <v>0</v>
      </c>
      <c r="AY60" s="193">
        <f t="shared" si="108"/>
        <v>0</v>
      </c>
      <c r="AZ60" s="193">
        <f t="shared" si="108"/>
        <v>0</v>
      </c>
      <c r="BA60" s="193">
        <f t="shared" si="108"/>
        <v>0</v>
      </c>
      <c r="BB60" s="193">
        <f t="shared" si="108"/>
        <v>0</v>
      </c>
      <c r="BC60" s="193">
        <f>SUM(AQ60:BB60)</f>
        <v>0</v>
      </c>
      <c r="BD60" s="193">
        <f t="shared" ref="BD60:BO60" si="109">+SUM(BD61:BD66)</f>
        <v>0</v>
      </c>
      <c r="BE60" s="193">
        <f t="shared" si="109"/>
        <v>0</v>
      </c>
      <c r="BF60" s="193">
        <f t="shared" si="109"/>
        <v>0</v>
      </c>
      <c r="BG60" s="193">
        <f t="shared" si="109"/>
        <v>0</v>
      </c>
      <c r="BH60" s="193">
        <f t="shared" si="109"/>
        <v>0</v>
      </c>
      <c r="BI60" s="193">
        <f t="shared" si="109"/>
        <v>0</v>
      </c>
      <c r="BJ60" s="193">
        <f t="shared" si="109"/>
        <v>0</v>
      </c>
      <c r="BK60" s="193">
        <f t="shared" si="109"/>
        <v>0</v>
      </c>
      <c r="BL60" s="193">
        <f t="shared" si="109"/>
        <v>0</v>
      </c>
      <c r="BM60" s="193">
        <f t="shared" si="109"/>
        <v>0</v>
      </c>
      <c r="BN60" s="193">
        <f t="shared" si="109"/>
        <v>0</v>
      </c>
      <c r="BO60" s="193">
        <f t="shared" si="109"/>
        <v>0</v>
      </c>
      <c r="BP60" s="193">
        <f>SUM(BD60:BO60)</f>
        <v>0</v>
      </c>
    </row>
    <row r="61" spans="1:69" ht="15" customHeight="1" x14ac:dyDescent="0.25">
      <c r="A61" s="127"/>
      <c r="B61" s="256" t="str">
        <f>Basisgegevens!$A$24</f>
        <v>(-)</v>
      </c>
      <c r="C61" s="79"/>
      <c r="D61" s="184">
        <f>Basisgegevens!C42*Basisgegevens!C57</f>
        <v>0</v>
      </c>
      <c r="E61" s="184">
        <f>Basisgegevens!D42*Basisgegevens!D57</f>
        <v>0</v>
      </c>
      <c r="F61" s="184">
        <f>Basisgegevens!E42*Basisgegevens!E57</f>
        <v>0</v>
      </c>
      <c r="G61" s="184">
        <f>Basisgegevens!F42*Basisgegevens!F57</f>
        <v>0</v>
      </c>
      <c r="H61" s="184">
        <f>Basisgegevens!G42*Basisgegevens!G57</f>
        <v>0</v>
      </c>
      <c r="I61" s="184">
        <f>Basisgegevens!H42*Basisgegevens!H57</f>
        <v>0</v>
      </c>
      <c r="J61" s="184">
        <f>Basisgegevens!I42*Basisgegevens!I57</f>
        <v>0</v>
      </c>
      <c r="K61" s="184">
        <f>Basisgegevens!J42*Basisgegevens!J57</f>
        <v>0</v>
      </c>
      <c r="L61" s="184">
        <f>Basisgegevens!K42*Basisgegevens!K57</f>
        <v>0</v>
      </c>
      <c r="M61" s="184">
        <f>Basisgegevens!L42*Basisgegevens!L57</f>
        <v>0</v>
      </c>
      <c r="N61" s="184">
        <f>Basisgegevens!M42*Basisgegevens!M57</f>
        <v>0</v>
      </c>
      <c r="O61" s="184">
        <f>Basisgegevens!N42*Basisgegevens!N57</f>
        <v>0</v>
      </c>
      <c r="P61" s="193">
        <f t="shared" ref="P61:P66" si="110">SUM(D61:O61)</f>
        <v>0</v>
      </c>
      <c r="Q61" s="184">
        <f>Basisgegevens!P42*Basisgegevens!P57</f>
        <v>0</v>
      </c>
      <c r="R61" s="184">
        <f>Basisgegevens!Q42*Basisgegevens!Q57</f>
        <v>0</v>
      </c>
      <c r="S61" s="184">
        <f>Basisgegevens!R42*Basisgegevens!R57</f>
        <v>0</v>
      </c>
      <c r="T61" s="184">
        <f>Basisgegevens!S42*Basisgegevens!S57</f>
        <v>0</v>
      </c>
      <c r="U61" s="184">
        <f>Basisgegevens!T42*Basisgegevens!T57</f>
        <v>0</v>
      </c>
      <c r="V61" s="184">
        <f>Basisgegevens!U42*Basisgegevens!U57</f>
        <v>0</v>
      </c>
      <c r="W61" s="184">
        <f>Basisgegevens!V42*Basisgegevens!V57</f>
        <v>0</v>
      </c>
      <c r="X61" s="184">
        <f>Basisgegevens!W42*Basisgegevens!W57</f>
        <v>0</v>
      </c>
      <c r="Y61" s="184">
        <f>Basisgegevens!X42*Basisgegevens!X57</f>
        <v>0</v>
      </c>
      <c r="Z61" s="184">
        <f>Basisgegevens!Y42*Basisgegevens!Y57</f>
        <v>0</v>
      </c>
      <c r="AA61" s="184">
        <f>Basisgegevens!Z42*Basisgegevens!Z57</f>
        <v>0</v>
      </c>
      <c r="AB61" s="184">
        <f>Basisgegevens!AA42*Basisgegevens!AA57</f>
        <v>0</v>
      </c>
      <c r="AC61" s="193">
        <f t="shared" ref="AC61:AC66" si="111">SUM(Q61:AB61)</f>
        <v>0</v>
      </c>
      <c r="AD61" s="184">
        <f>Basisgegevens!AC42*Basisgegevens!AC57</f>
        <v>0</v>
      </c>
      <c r="AE61" s="184">
        <f>Basisgegevens!AD42*Basisgegevens!AD57</f>
        <v>0</v>
      </c>
      <c r="AF61" s="184">
        <f>Basisgegevens!AE42*Basisgegevens!AE57</f>
        <v>0</v>
      </c>
      <c r="AG61" s="184">
        <f>Basisgegevens!AF42*Basisgegevens!AF57</f>
        <v>0</v>
      </c>
      <c r="AH61" s="184">
        <f>Basisgegevens!AG42*Basisgegevens!AG57</f>
        <v>0</v>
      </c>
      <c r="AI61" s="184">
        <f>Basisgegevens!AH42*Basisgegevens!AH57</f>
        <v>0</v>
      </c>
      <c r="AJ61" s="184">
        <f>Basisgegevens!AI42*Basisgegevens!AI57</f>
        <v>0</v>
      </c>
      <c r="AK61" s="184">
        <f>Basisgegevens!AJ42*Basisgegevens!AJ57</f>
        <v>0</v>
      </c>
      <c r="AL61" s="184">
        <f>Basisgegevens!AK42*Basisgegevens!AK57</f>
        <v>0</v>
      </c>
      <c r="AM61" s="184">
        <f>Basisgegevens!AL42*Basisgegevens!AL57</f>
        <v>0</v>
      </c>
      <c r="AN61" s="184">
        <f>Basisgegevens!AM42*Basisgegevens!AM57</f>
        <v>0</v>
      </c>
      <c r="AO61" s="184">
        <f>Basisgegevens!AN42*Basisgegevens!AN57</f>
        <v>0</v>
      </c>
      <c r="AP61" s="193">
        <f t="shared" ref="AP61:AP66" si="112">SUM(AD61:AO61)</f>
        <v>0</v>
      </c>
      <c r="AQ61" s="184">
        <f>Basisgegevens!AP42*Basisgegevens!AP57</f>
        <v>0</v>
      </c>
      <c r="AR61" s="184">
        <f>Basisgegevens!AQ42*Basisgegevens!AQ57</f>
        <v>0</v>
      </c>
      <c r="AS61" s="184">
        <f>Basisgegevens!AR42*Basisgegevens!AR57</f>
        <v>0</v>
      </c>
      <c r="AT61" s="184">
        <f>Basisgegevens!AS42*Basisgegevens!AS57</f>
        <v>0</v>
      </c>
      <c r="AU61" s="184">
        <f>Basisgegevens!AT42*Basisgegevens!AT57</f>
        <v>0</v>
      </c>
      <c r="AV61" s="184">
        <f>Basisgegevens!AU42*Basisgegevens!AU57</f>
        <v>0</v>
      </c>
      <c r="AW61" s="184">
        <f>Basisgegevens!AV42*Basisgegevens!AV57</f>
        <v>0</v>
      </c>
      <c r="AX61" s="184">
        <f>Basisgegevens!AW42*Basisgegevens!AW57</f>
        <v>0</v>
      </c>
      <c r="AY61" s="184">
        <f>Basisgegevens!AX42*Basisgegevens!AX57</f>
        <v>0</v>
      </c>
      <c r="AZ61" s="184">
        <f>Basisgegevens!AY42*Basisgegevens!AY57</f>
        <v>0</v>
      </c>
      <c r="BA61" s="184">
        <f>Basisgegevens!AZ42*Basisgegevens!AZ57</f>
        <v>0</v>
      </c>
      <c r="BB61" s="184">
        <f>Basisgegevens!BA42*Basisgegevens!BA57</f>
        <v>0</v>
      </c>
      <c r="BC61" s="193">
        <f t="shared" ref="BC61:BC66" si="113">SUM(AQ61:BB61)</f>
        <v>0</v>
      </c>
      <c r="BD61" s="184">
        <f>Basisgegevens!BC42*Basisgegevens!BC57</f>
        <v>0</v>
      </c>
      <c r="BE61" s="184">
        <f>Basisgegevens!BD42*Basisgegevens!BD57</f>
        <v>0</v>
      </c>
      <c r="BF61" s="184">
        <f>Basisgegevens!BE42*Basisgegevens!BE57</f>
        <v>0</v>
      </c>
      <c r="BG61" s="184">
        <f>Basisgegevens!BF42*Basisgegevens!BF57</f>
        <v>0</v>
      </c>
      <c r="BH61" s="184">
        <f>Basisgegevens!BG42*Basisgegevens!BG57</f>
        <v>0</v>
      </c>
      <c r="BI61" s="184">
        <f>Basisgegevens!BH42*Basisgegevens!BH57</f>
        <v>0</v>
      </c>
      <c r="BJ61" s="184">
        <f>Basisgegevens!BI42*Basisgegevens!BI57</f>
        <v>0</v>
      </c>
      <c r="BK61" s="184">
        <f>Basisgegevens!BJ42*Basisgegevens!BJ57</f>
        <v>0</v>
      </c>
      <c r="BL61" s="184">
        <f>Basisgegevens!BK42*Basisgegevens!BK57</f>
        <v>0</v>
      </c>
      <c r="BM61" s="184">
        <f>Basisgegevens!BL42*Basisgegevens!BL57</f>
        <v>0</v>
      </c>
      <c r="BN61" s="184">
        <f>Basisgegevens!BM42*Basisgegevens!BM57</f>
        <v>0</v>
      </c>
      <c r="BO61" s="184">
        <f>Basisgegevens!BN42*Basisgegevens!BN57</f>
        <v>0</v>
      </c>
      <c r="BP61" s="193">
        <f t="shared" ref="BP61:BP66" si="114">SUM(BD61:BO61)</f>
        <v>0</v>
      </c>
      <c r="BQ61" s="127"/>
    </row>
    <row r="62" spans="1:69" ht="15" customHeight="1" x14ac:dyDescent="0.25">
      <c r="A62" s="127"/>
      <c r="B62" s="256" t="str">
        <f>Basisgegevens!$A$25</f>
        <v>(-)</v>
      </c>
      <c r="C62" s="79"/>
      <c r="D62" s="184">
        <f>Basisgegevens!C43*Basisgegevens!C58</f>
        <v>0</v>
      </c>
      <c r="E62" s="184">
        <f>Basisgegevens!D43*Basisgegevens!D58</f>
        <v>0</v>
      </c>
      <c r="F62" s="184">
        <f>Basisgegevens!E43*Basisgegevens!E58</f>
        <v>0</v>
      </c>
      <c r="G62" s="184">
        <f>Basisgegevens!F43*Basisgegevens!F58</f>
        <v>0</v>
      </c>
      <c r="H62" s="184">
        <f>Basisgegevens!G43*Basisgegevens!G58</f>
        <v>0</v>
      </c>
      <c r="I62" s="184">
        <f>Basisgegevens!H43*Basisgegevens!H58</f>
        <v>0</v>
      </c>
      <c r="J62" s="184">
        <f>Basisgegevens!I43*Basisgegevens!I58</f>
        <v>0</v>
      </c>
      <c r="K62" s="184">
        <f>Basisgegevens!J43*Basisgegevens!J58</f>
        <v>0</v>
      </c>
      <c r="L62" s="184">
        <f>Basisgegevens!K43*Basisgegevens!K58</f>
        <v>0</v>
      </c>
      <c r="M62" s="184">
        <f>Basisgegevens!L43*Basisgegevens!L58</f>
        <v>0</v>
      </c>
      <c r="N62" s="184">
        <f>Basisgegevens!M43*Basisgegevens!M58</f>
        <v>0</v>
      </c>
      <c r="O62" s="184">
        <f>Basisgegevens!N43*Basisgegevens!N58</f>
        <v>0</v>
      </c>
      <c r="P62" s="193">
        <f t="shared" si="110"/>
        <v>0</v>
      </c>
      <c r="Q62" s="184">
        <f>Basisgegevens!P43*Basisgegevens!P58</f>
        <v>0</v>
      </c>
      <c r="R62" s="184">
        <f>Basisgegevens!Q43*Basisgegevens!Q58</f>
        <v>0</v>
      </c>
      <c r="S62" s="184">
        <f>Basisgegevens!R43*Basisgegevens!R58</f>
        <v>0</v>
      </c>
      <c r="T62" s="184">
        <f>Basisgegevens!S43*Basisgegevens!S58</f>
        <v>0</v>
      </c>
      <c r="U62" s="184">
        <f>Basisgegevens!T43*Basisgegevens!T58</f>
        <v>0</v>
      </c>
      <c r="V62" s="184">
        <f>Basisgegevens!U43*Basisgegevens!U58</f>
        <v>0</v>
      </c>
      <c r="W62" s="184">
        <f>Basisgegevens!V43*Basisgegevens!V58</f>
        <v>0</v>
      </c>
      <c r="X62" s="184">
        <f>Basisgegevens!W43*Basisgegevens!W58</f>
        <v>0</v>
      </c>
      <c r="Y62" s="184">
        <f>Basisgegevens!X43*Basisgegevens!X58</f>
        <v>0</v>
      </c>
      <c r="Z62" s="184">
        <f>Basisgegevens!Y43*Basisgegevens!Y58</f>
        <v>0</v>
      </c>
      <c r="AA62" s="184">
        <f>Basisgegevens!Z43*Basisgegevens!Z58</f>
        <v>0</v>
      </c>
      <c r="AB62" s="184">
        <f>Basisgegevens!AA43*Basisgegevens!AA58</f>
        <v>0</v>
      </c>
      <c r="AC62" s="193">
        <f t="shared" si="111"/>
        <v>0</v>
      </c>
      <c r="AD62" s="184">
        <f>Basisgegevens!AC43*Basisgegevens!AC58</f>
        <v>0</v>
      </c>
      <c r="AE62" s="184">
        <f>Basisgegevens!AD43*Basisgegevens!AD58</f>
        <v>0</v>
      </c>
      <c r="AF62" s="184">
        <f>Basisgegevens!AE43*Basisgegevens!AE58</f>
        <v>0</v>
      </c>
      <c r="AG62" s="184">
        <f>Basisgegevens!AF43*Basisgegevens!AF58</f>
        <v>0</v>
      </c>
      <c r="AH62" s="184">
        <f>Basisgegevens!AG43*Basisgegevens!AG58</f>
        <v>0</v>
      </c>
      <c r="AI62" s="184">
        <f>Basisgegevens!AH43*Basisgegevens!AH58</f>
        <v>0</v>
      </c>
      <c r="AJ62" s="184">
        <f>Basisgegevens!AI43*Basisgegevens!AI58</f>
        <v>0</v>
      </c>
      <c r="AK62" s="184">
        <f>Basisgegevens!AJ43*Basisgegevens!AJ58</f>
        <v>0</v>
      </c>
      <c r="AL62" s="184">
        <f>Basisgegevens!AK43*Basisgegevens!AK58</f>
        <v>0</v>
      </c>
      <c r="AM62" s="184">
        <f>Basisgegevens!AL43*Basisgegevens!AL58</f>
        <v>0</v>
      </c>
      <c r="AN62" s="184">
        <f>Basisgegevens!AM43*Basisgegevens!AM58</f>
        <v>0</v>
      </c>
      <c r="AO62" s="184">
        <f>Basisgegevens!AN43*Basisgegevens!AN58</f>
        <v>0</v>
      </c>
      <c r="AP62" s="193">
        <f t="shared" si="112"/>
        <v>0</v>
      </c>
      <c r="AQ62" s="184">
        <f>Basisgegevens!AP43*Basisgegevens!AP58</f>
        <v>0</v>
      </c>
      <c r="AR62" s="184">
        <f>Basisgegevens!AQ43*Basisgegevens!AQ58</f>
        <v>0</v>
      </c>
      <c r="AS62" s="184">
        <f>Basisgegevens!AR43*Basisgegevens!AR58</f>
        <v>0</v>
      </c>
      <c r="AT62" s="184">
        <f>Basisgegevens!AS43*Basisgegevens!AS58</f>
        <v>0</v>
      </c>
      <c r="AU62" s="184">
        <f>Basisgegevens!AT43*Basisgegevens!AT58</f>
        <v>0</v>
      </c>
      <c r="AV62" s="184">
        <f>Basisgegevens!AU43*Basisgegevens!AU58</f>
        <v>0</v>
      </c>
      <c r="AW62" s="184">
        <f>Basisgegevens!AV43*Basisgegevens!AV58</f>
        <v>0</v>
      </c>
      <c r="AX62" s="184">
        <f>Basisgegevens!AW43*Basisgegevens!AW58</f>
        <v>0</v>
      </c>
      <c r="AY62" s="184">
        <f>Basisgegevens!AX43*Basisgegevens!AX58</f>
        <v>0</v>
      </c>
      <c r="AZ62" s="184">
        <f>Basisgegevens!AY43*Basisgegevens!AY58</f>
        <v>0</v>
      </c>
      <c r="BA62" s="184">
        <f>Basisgegevens!AZ43*Basisgegevens!AZ58</f>
        <v>0</v>
      </c>
      <c r="BB62" s="184">
        <f>Basisgegevens!BA43*Basisgegevens!BA58</f>
        <v>0</v>
      </c>
      <c r="BC62" s="193">
        <f t="shared" si="113"/>
        <v>0</v>
      </c>
      <c r="BD62" s="184">
        <f>Basisgegevens!BC43*Basisgegevens!BC58</f>
        <v>0</v>
      </c>
      <c r="BE62" s="184">
        <f>Basisgegevens!BD43*Basisgegevens!BD58</f>
        <v>0</v>
      </c>
      <c r="BF62" s="184">
        <f>Basisgegevens!BE43*Basisgegevens!BE58</f>
        <v>0</v>
      </c>
      <c r="BG62" s="184">
        <f>Basisgegevens!BF43*Basisgegevens!BF58</f>
        <v>0</v>
      </c>
      <c r="BH62" s="184">
        <f>Basisgegevens!BG43*Basisgegevens!BG58</f>
        <v>0</v>
      </c>
      <c r="BI62" s="184">
        <f>Basisgegevens!BH43*Basisgegevens!BH58</f>
        <v>0</v>
      </c>
      <c r="BJ62" s="184">
        <f>Basisgegevens!BI43*Basisgegevens!BI58</f>
        <v>0</v>
      </c>
      <c r="BK62" s="184">
        <f>Basisgegevens!BJ43*Basisgegevens!BJ58</f>
        <v>0</v>
      </c>
      <c r="BL62" s="184">
        <f>Basisgegevens!BK43*Basisgegevens!BK58</f>
        <v>0</v>
      </c>
      <c r="BM62" s="184">
        <f>Basisgegevens!BL43*Basisgegevens!BL58</f>
        <v>0</v>
      </c>
      <c r="BN62" s="184">
        <f>Basisgegevens!BM43*Basisgegevens!BM58</f>
        <v>0</v>
      </c>
      <c r="BO62" s="184">
        <f>Basisgegevens!BN43*Basisgegevens!BN58</f>
        <v>0</v>
      </c>
      <c r="BP62" s="193">
        <f t="shared" si="114"/>
        <v>0</v>
      </c>
      <c r="BQ62" s="127"/>
    </row>
    <row r="63" spans="1:69" ht="15" customHeight="1" x14ac:dyDescent="0.25">
      <c r="A63" s="127"/>
      <c r="B63" s="256" t="str">
        <f>Basisgegevens!$A$26</f>
        <v>(-)</v>
      </c>
      <c r="C63" s="79"/>
      <c r="D63" s="184">
        <f>Basisgegevens!C44*Basisgegevens!C59</f>
        <v>0</v>
      </c>
      <c r="E63" s="184">
        <f>Basisgegevens!D44*Basisgegevens!D59</f>
        <v>0</v>
      </c>
      <c r="F63" s="184">
        <f>Basisgegevens!E44*Basisgegevens!E59</f>
        <v>0</v>
      </c>
      <c r="G63" s="184">
        <f>Basisgegevens!F44*Basisgegevens!F59</f>
        <v>0</v>
      </c>
      <c r="H63" s="184">
        <f>Basisgegevens!G44*Basisgegevens!G59</f>
        <v>0</v>
      </c>
      <c r="I63" s="184">
        <f>Basisgegevens!H44*Basisgegevens!H59</f>
        <v>0</v>
      </c>
      <c r="J63" s="184">
        <f>Basisgegevens!I44*Basisgegevens!I59</f>
        <v>0</v>
      </c>
      <c r="K63" s="184">
        <f>Basisgegevens!J44*Basisgegevens!J59</f>
        <v>0</v>
      </c>
      <c r="L63" s="184">
        <f>Basisgegevens!K44*Basisgegevens!K59</f>
        <v>0</v>
      </c>
      <c r="M63" s="184">
        <f>Basisgegevens!L44*Basisgegevens!L59</f>
        <v>0</v>
      </c>
      <c r="N63" s="184">
        <f>Basisgegevens!M44*Basisgegevens!M59</f>
        <v>0</v>
      </c>
      <c r="O63" s="184">
        <f>Basisgegevens!N44*Basisgegevens!N59</f>
        <v>0</v>
      </c>
      <c r="P63" s="193">
        <f t="shared" si="110"/>
        <v>0</v>
      </c>
      <c r="Q63" s="184">
        <f>Basisgegevens!P44*Basisgegevens!P59</f>
        <v>0</v>
      </c>
      <c r="R63" s="184">
        <f>Basisgegevens!Q44*Basisgegevens!Q59</f>
        <v>0</v>
      </c>
      <c r="S63" s="184">
        <f>Basisgegevens!R44*Basisgegevens!R59</f>
        <v>0</v>
      </c>
      <c r="T63" s="184">
        <f>Basisgegevens!S44*Basisgegevens!S59</f>
        <v>0</v>
      </c>
      <c r="U63" s="184">
        <f>Basisgegevens!T44*Basisgegevens!T59</f>
        <v>0</v>
      </c>
      <c r="V63" s="184">
        <f>Basisgegevens!U44*Basisgegevens!U59</f>
        <v>0</v>
      </c>
      <c r="W63" s="184">
        <f>Basisgegevens!V44*Basisgegevens!V59</f>
        <v>0</v>
      </c>
      <c r="X63" s="184">
        <f>Basisgegevens!W44*Basisgegevens!W59</f>
        <v>0</v>
      </c>
      <c r="Y63" s="184">
        <f>Basisgegevens!X44*Basisgegevens!X59</f>
        <v>0</v>
      </c>
      <c r="Z63" s="184">
        <f>Basisgegevens!Y44*Basisgegevens!Y59</f>
        <v>0</v>
      </c>
      <c r="AA63" s="184">
        <f>Basisgegevens!Z44*Basisgegevens!Z59</f>
        <v>0</v>
      </c>
      <c r="AB63" s="184">
        <f>Basisgegevens!AA44*Basisgegevens!AA59</f>
        <v>0</v>
      </c>
      <c r="AC63" s="193">
        <f t="shared" si="111"/>
        <v>0</v>
      </c>
      <c r="AD63" s="184">
        <f>Basisgegevens!AC44*Basisgegevens!AC59</f>
        <v>0</v>
      </c>
      <c r="AE63" s="184">
        <f>Basisgegevens!AD44*Basisgegevens!AD59</f>
        <v>0</v>
      </c>
      <c r="AF63" s="184">
        <f>Basisgegevens!AE44*Basisgegevens!AE59</f>
        <v>0</v>
      </c>
      <c r="AG63" s="184">
        <f>Basisgegevens!AF44*Basisgegevens!AF59</f>
        <v>0</v>
      </c>
      <c r="AH63" s="184">
        <f>Basisgegevens!AG44*Basisgegevens!AG59</f>
        <v>0</v>
      </c>
      <c r="AI63" s="184">
        <f>Basisgegevens!AH44*Basisgegevens!AH59</f>
        <v>0</v>
      </c>
      <c r="AJ63" s="184">
        <f>Basisgegevens!AI44*Basisgegevens!AI59</f>
        <v>0</v>
      </c>
      <c r="AK63" s="184">
        <f>Basisgegevens!AJ44*Basisgegevens!AJ59</f>
        <v>0</v>
      </c>
      <c r="AL63" s="184">
        <f>Basisgegevens!AK44*Basisgegevens!AK59</f>
        <v>0</v>
      </c>
      <c r="AM63" s="184">
        <f>Basisgegevens!AL44*Basisgegevens!AL59</f>
        <v>0</v>
      </c>
      <c r="AN63" s="184">
        <f>Basisgegevens!AM44*Basisgegevens!AM59</f>
        <v>0</v>
      </c>
      <c r="AO63" s="184">
        <f>Basisgegevens!AN44*Basisgegevens!AN59</f>
        <v>0</v>
      </c>
      <c r="AP63" s="193">
        <f t="shared" si="112"/>
        <v>0</v>
      </c>
      <c r="AQ63" s="184">
        <f>Basisgegevens!AP44*Basisgegevens!AP59</f>
        <v>0</v>
      </c>
      <c r="AR63" s="184">
        <f>Basisgegevens!AQ44*Basisgegevens!AQ59</f>
        <v>0</v>
      </c>
      <c r="AS63" s="184">
        <f>Basisgegevens!AR44*Basisgegevens!AR59</f>
        <v>0</v>
      </c>
      <c r="AT63" s="184">
        <f>Basisgegevens!AS44*Basisgegevens!AS59</f>
        <v>0</v>
      </c>
      <c r="AU63" s="184">
        <f>Basisgegevens!AT44*Basisgegevens!AT59</f>
        <v>0</v>
      </c>
      <c r="AV63" s="184">
        <f>Basisgegevens!AU44*Basisgegevens!AU59</f>
        <v>0</v>
      </c>
      <c r="AW63" s="184">
        <f>Basisgegevens!AV44*Basisgegevens!AV59</f>
        <v>0</v>
      </c>
      <c r="AX63" s="184">
        <f>Basisgegevens!AW44*Basisgegevens!AW59</f>
        <v>0</v>
      </c>
      <c r="AY63" s="184">
        <f>Basisgegevens!AX44*Basisgegevens!AX59</f>
        <v>0</v>
      </c>
      <c r="AZ63" s="184">
        <f>Basisgegevens!AY44*Basisgegevens!AY59</f>
        <v>0</v>
      </c>
      <c r="BA63" s="184">
        <f>Basisgegevens!AZ44*Basisgegevens!AZ59</f>
        <v>0</v>
      </c>
      <c r="BB63" s="184">
        <f>Basisgegevens!BA44*Basisgegevens!BA59</f>
        <v>0</v>
      </c>
      <c r="BC63" s="193">
        <f t="shared" si="113"/>
        <v>0</v>
      </c>
      <c r="BD63" s="184">
        <f>Basisgegevens!BC44*Basisgegevens!BC59</f>
        <v>0</v>
      </c>
      <c r="BE63" s="184">
        <f>Basisgegevens!BD44*Basisgegevens!BD59</f>
        <v>0</v>
      </c>
      <c r="BF63" s="184">
        <f>Basisgegevens!BE44*Basisgegevens!BE59</f>
        <v>0</v>
      </c>
      <c r="BG63" s="184">
        <f>Basisgegevens!BF44*Basisgegevens!BF59</f>
        <v>0</v>
      </c>
      <c r="BH63" s="184">
        <f>Basisgegevens!BG44*Basisgegevens!BG59</f>
        <v>0</v>
      </c>
      <c r="BI63" s="184">
        <f>Basisgegevens!BH44*Basisgegevens!BH59</f>
        <v>0</v>
      </c>
      <c r="BJ63" s="184">
        <f>Basisgegevens!BI44*Basisgegevens!BI59</f>
        <v>0</v>
      </c>
      <c r="BK63" s="184">
        <f>Basisgegevens!BJ44*Basisgegevens!BJ59</f>
        <v>0</v>
      </c>
      <c r="BL63" s="184">
        <f>Basisgegevens!BK44*Basisgegevens!BK59</f>
        <v>0</v>
      </c>
      <c r="BM63" s="184">
        <f>Basisgegevens!BL44*Basisgegevens!BL59</f>
        <v>0</v>
      </c>
      <c r="BN63" s="184">
        <f>Basisgegevens!BM44*Basisgegevens!BM59</f>
        <v>0</v>
      </c>
      <c r="BO63" s="184">
        <f>Basisgegevens!BN44*Basisgegevens!BN59</f>
        <v>0</v>
      </c>
      <c r="BP63" s="193">
        <f t="shared" si="114"/>
        <v>0</v>
      </c>
      <c r="BQ63" s="127"/>
    </row>
    <row r="64" spans="1:69" ht="15" customHeight="1" x14ac:dyDescent="0.25">
      <c r="A64" s="127"/>
      <c r="B64" s="256" t="str">
        <f>Basisgegevens!$A$27</f>
        <v>(-)</v>
      </c>
      <c r="C64" s="79"/>
      <c r="D64" s="184">
        <f>Basisgegevens!C45*Basisgegevens!C60</f>
        <v>0</v>
      </c>
      <c r="E64" s="184">
        <f>Basisgegevens!D45*Basisgegevens!D60</f>
        <v>0</v>
      </c>
      <c r="F64" s="184">
        <f>Basisgegevens!E45*Basisgegevens!E60</f>
        <v>0</v>
      </c>
      <c r="G64" s="184">
        <f>Basisgegevens!F45*Basisgegevens!F60</f>
        <v>0</v>
      </c>
      <c r="H64" s="184">
        <f>Basisgegevens!G45*Basisgegevens!G60</f>
        <v>0</v>
      </c>
      <c r="I64" s="184">
        <f>Basisgegevens!H45*Basisgegevens!H60</f>
        <v>0</v>
      </c>
      <c r="J64" s="184">
        <f>Basisgegevens!I45*Basisgegevens!I60</f>
        <v>0</v>
      </c>
      <c r="K64" s="184">
        <f>Basisgegevens!J45*Basisgegevens!J60</f>
        <v>0</v>
      </c>
      <c r="L64" s="184">
        <f>Basisgegevens!K45*Basisgegevens!K60</f>
        <v>0</v>
      </c>
      <c r="M64" s="184">
        <f>Basisgegevens!L45*Basisgegevens!L60</f>
        <v>0</v>
      </c>
      <c r="N64" s="184">
        <f>Basisgegevens!M45*Basisgegevens!M60</f>
        <v>0</v>
      </c>
      <c r="O64" s="184">
        <f>Basisgegevens!N45*Basisgegevens!N60</f>
        <v>0</v>
      </c>
      <c r="P64" s="193">
        <f t="shared" si="110"/>
        <v>0</v>
      </c>
      <c r="Q64" s="184">
        <f>Basisgegevens!P45*Basisgegevens!P60</f>
        <v>0</v>
      </c>
      <c r="R64" s="184">
        <f>Basisgegevens!Q45*Basisgegevens!Q60</f>
        <v>0</v>
      </c>
      <c r="S64" s="184">
        <f>Basisgegevens!R45*Basisgegevens!R60</f>
        <v>0</v>
      </c>
      <c r="T64" s="184">
        <f>Basisgegevens!S45*Basisgegevens!S60</f>
        <v>0</v>
      </c>
      <c r="U64" s="184">
        <f>Basisgegevens!T45*Basisgegevens!T60</f>
        <v>0</v>
      </c>
      <c r="V64" s="184">
        <f>Basisgegevens!U45*Basisgegevens!U60</f>
        <v>0</v>
      </c>
      <c r="W64" s="184">
        <f>Basisgegevens!V45*Basisgegevens!V60</f>
        <v>0</v>
      </c>
      <c r="X64" s="184">
        <f>Basisgegevens!W45*Basisgegevens!W60</f>
        <v>0</v>
      </c>
      <c r="Y64" s="184">
        <f>Basisgegevens!X45*Basisgegevens!X60</f>
        <v>0</v>
      </c>
      <c r="Z64" s="184">
        <f>Basisgegevens!Y45*Basisgegevens!Y60</f>
        <v>0</v>
      </c>
      <c r="AA64" s="184">
        <f>Basisgegevens!Z45*Basisgegevens!Z60</f>
        <v>0</v>
      </c>
      <c r="AB64" s="184">
        <f>Basisgegevens!AA45*Basisgegevens!AA60</f>
        <v>0</v>
      </c>
      <c r="AC64" s="193">
        <f t="shared" si="111"/>
        <v>0</v>
      </c>
      <c r="AD64" s="184">
        <f>Basisgegevens!AC45*Basisgegevens!AC60</f>
        <v>0</v>
      </c>
      <c r="AE64" s="184">
        <f>Basisgegevens!AD45*Basisgegevens!AD60</f>
        <v>0</v>
      </c>
      <c r="AF64" s="184">
        <f>Basisgegevens!AE45*Basisgegevens!AE60</f>
        <v>0</v>
      </c>
      <c r="AG64" s="184">
        <f>Basisgegevens!AF45*Basisgegevens!AF60</f>
        <v>0</v>
      </c>
      <c r="AH64" s="184">
        <f>Basisgegevens!AG45*Basisgegevens!AG60</f>
        <v>0</v>
      </c>
      <c r="AI64" s="184">
        <f>Basisgegevens!AH45*Basisgegevens!AH60</f>
        <v>0</v>
      </c>
      <c r="AJ64" s="184">
        <f>Basisgegevens!AI45*Basisgegevens!AI60</f>
        <v>0</v>
      </c>
      <c r="AK64" s="184">
        <f>Basisgegevens!AJ45*Basisgegevens!AJ60</f>
        <v>0</v>
      </c>
      <c r="AL64" s="184">
        <f>Basisgegevens!AK45*Basisgegevens!AK60</f>
        <v>0</v>
      </c>
      <c r="AM64" s="184">
        <f>Basisgegevens!AL45*Basisgegevens!AL60</f>
        <v>0</v>
      </c>
      <c r="AN64" s="184">
        <f>Basisgegevens!AM45*Basisgegevens!AM60</f>
        <v>0</v>
      </c>
      <c r="AO64" s="184">
        <f>Basisgegevens!AN45*Basisgegevens!AN60</f>
        <v>0</v>
      </c>
      <c r="AP64" s="193">
        <f t="shared" si="112"/>
        <v>0</v>
      </c>
      <c r="AQ64" s="184">
        <f>Basisgegevens!AP45*Basisgegevens!AP60</f>
        <v>0</v>
      </c>
      <c r="AR64" s="184">
        <f>Basisgegevens!AQ45*Basisgegevens!AQ60</f>
        <v>0</v>
      </c>
      <c r="AS64" s="184">
        <f>Basisgegevens!AR45*Basisgegevens!AR60</f>
        <v>0</v>
      </c>
      <c r="AT64" s="184">
        <f>Basisgegevens!AS45*Basisgegevens!AS60</f>
        <v>0</v>
      </c>
      <c r="AU64" s="184">
        <f>Basisgegevens!AT45*Basisgegevens!AT60</f>
        <v>0</v>
      </c>
      <c r="AV64" s="184">
        <f>Basisgegevens!AU45*Basisgegevens!AU60</f>
        <v>0</v>
      </c>
      <c r="AW64" s="184">
        <f>Basisgegevens!AV45*Basisgegevens!AV60</f>
        <v>0</v>
      </c>
      <c r="AX64" s="184">
        <f>Basisgegevens!AW45*Basisgegevens!AW60</f>
        <v>0</v>
      </c>
      <c r="AY64" s="184">
        <f>Basisgegevens!AX45*Basisgegevens!AX60</f>
        <v>0</v>
      </c>
      <c r="AZ64" s="184">
        <f>Basisgegevens!AY45*Basisgegevens!AY60</f>
        <v>0</v>
      </c>
      <c r="BA64" s="184">
        <f>Basisgegevens!AZ45*Basisgegevens!AZ60</f>
        <v>0</v>
      </c>
      <c r="BB64" s="184">
        <f>Basisgegevens!BA45*Basisgegevens!BA60</f>
        <v>0</v>
      </c>
      <c r="BC64" s="193">
        <f t="shared" si="113"/>
        <v>0</v>
      </c>
      <c r="BD64" s="184">
        <f>Basisgegevens!BC45*Basisgegevens!BC60</f>
        <v>0</v>
      </c>
      <c r="BE64" s="184">
        <f>Basisgegevens!BD45*Basisgegevens!BD60</f>
        <v>0</v>
      </c>
      <c r="BF64" s="184">
        <f>Basisgegevens!BE45*Basisgegevens!BE60</f>
        <v>0</v>
      </c>
      <c r="BG64" s="184">
        <f>Basisgegevens!BF45*Basisgegevens!BF60</f>
        <v>0</v>
      </c>
      <c r="BH64" s="184">
        <f>Basisgegevens!BG45*Basisgegevens!BG60</f>
        <v>0</v>
      </c>
      <c r="BI64" s="184">
        <f>Basisgegevens!BH45*Basisgegevens!BH60</f>
        <v>0</v>
      </c>
      <c r="BJ64" s="184">
        <f>Basisgegevens!BI45*Basisgegevens!BI60</f>
        <v>0</v>
      </c>
      <c r="BK64" s="184">
        <f>Basisgegevens!BJ45*Basisgegevens!BJ60</f>
        <v>0</v>
      </c>
      <c r="BL64" s="184">
        <f>Basisgegevens!BK45*Basisgegevens!BK60</f>
        <v>0</v>
      </c>
      <c r="BM64" s="184">
        <f>Basisgegevens!BL45*Basisgegevens!BL60</f>
        <v>0</v>
      </c>
      <c r="BN64" s="184">
        <f>Basisgegevens!BM45*Basisgegevens!BM60</f>
        <v>0</v>
      </c>
      <c r="BO64" s="184">
        <f>Basisgegevens!BN45*Basisgegevens!BN60</f>
        <v>0</v>
      </c>
      <c r="BP64" s="193">
        <f t="shared" si="114"/>
        <v>0</v>
      </c>
      <c r="BQ64" s="127"/>
    </row>
    <row r="65" spans="1:69" ht="15" customHeight="1" x14ac:dyDescent="0.25">
      <c r="A65" s="127"/>
      <c r="B65" s="256" t="str">
        <f>Basisgegevens!$A$28</f>
        <v>(-)</v>
      </c>
      <c r="C65" s="79"/>
      <c r="D65" s="184">
        <f>Basisgegevens!C46*Basisgegevens!C61</f>
        <v>0</v>
      </c>
      <c r="E65" s="184">
        <f>Basisgegevens!D46*Basisgegevens!D61</f>
        <v>0</v>
      </c>
      <c r="F65" s="184">
        <f>Basisgegevens!E46*Basisgegevens!E61</f>
        <v>0</v>
      </c>
      <c r="G65" s="184">
        <f>Basisgegevens!F46*Basisgegevens!F61</f>
        <v>0</v>
      </c>
      <c r="H65" s="184">
        <f>Basisgegevens!G46*Basisgegevens!G61</f>
        <v>0</v>
      </c>
      <c r="I65" s="184">
        <f>Basisgegevens!H46*Basisgegevens!H61</f>
        <v>0</v>
      </c>
      <c r="J65" s="184">
        <f>Basisgegevens!I46*Basisgegevens!I61</f>
        <v>0</v>
      </c>
      <c r="K65" s="184">
        <f>Basisgegevens!J46*Basisgegevens!J61</f>
        <v>0</v>
      </c>
      <c r="L65" s="184">
        <f>Basisgegevens!K46*Basisgegevens!K61</f>
        <v>0</v>
      </c>
      <c r="M65" s="184">
        <f>Basisgegevens!L46*Basisgegevens!L61</f>
        <v>0</v>
      </c>
      <c r="N65" s="184">
        <f>Basisgegevens!M46*Basisgegevens!M61</f>
        <v>0</v>
      </c>
      <c r="O65" s="184">
        <f>Basisgegevens!N46*Basisgegevens!N61</f>
        <v>0</v>
      </c>
      <c r="P65" s="193">
        <f t="shared" si="110"/>
        <v>0</v>
      </c>
      <c r="Q65" s="184">
        <f>Basisgegevens!P46*Basisgegevens!P61</f>
        <v>0</v>
      </c>
      <c r="R65" s="184">
        <f>Basisgegevens!Q46*Basisgegevens!Q61</f>
        <v>0</v>
      </c>
      <c r="S65" s="184">
        <f>Basisgegevens!R46*Basisgegevens!R61</f>
        <v>0</v>
      </c>
      <c r="T65" s="184">
        <f>Basisgegevens!S46*Basisgegevens!S61</f>
        <v>0</v>
      </c>
      <c r="U65" s="184">
        <f>Basisgegevens!T46*Basisgegevens!T61</f>
        <v>0</v>
      </c>
      <c r="V65" s="184">
        <f>Basisgegevens!U46*Basisgegevens!U61</f>
        <v>0</v>
      </c>
      <c r="W65" s="184">
        <f>Basisgegevens!V46*Basisgegevens!V61</f>
        <v>0</v>
      </c>
      <c r="X65" s="184">
        <f>Basisgegevens!W46*Basisgegevens!W61</f>
        <v>0</v>
      </c>
      <c r="Y65" s="184">
        <f>Basisgegevens!X46*Basisgegevens!X61</f>
        <v>0</v>
      </c>
      <c r="Z65" s="184">
        <f>Basisgegevens!Y46*Basisgegevens!Y61</f>
        <v>0</v>
      </c>
      <c r="AA65" s="184">
        <f>Basisgegevens!Z46*Basisgegevens!Z61</f>
        <v>0</v>
      </c>
      <c r="AB65" s="184">
        <f>Basisgegevens!AA46*Basisgegevens!AA61</f>
        <v>0</v>
      </c>
      <c r="AC65" s="193">
        <f t="shared" si="111"/>
        <v>0</v>
      </c>
      <c r="AD65" s="184">
        <f>Basisgegevens!AC46*Basisgegevens!AC61</f>
        <v>0</v>
      </c>
      <c r="AE65" s="184">
        <f>Basisgegevens!AD46*Basisgegevens!AD61</f>
        <v>0</v>
      </c>
      <c r="AF65" s="184">
        <f>Basisgegevens!AE46*Basisgegevens!AE61</f>
        <v>0</v>
      </c>
      <c r="AG65" s="184">
        <f>Basisgegevens!AF46*Basisgegevens!AF61</f>
        <v>0</v>
      </c>
      <c r="AH65" s="184">
        <f>Basisgegevens!AG46*Basisgegevens!AG61</f>
        <v>0</v>
      </c>
      <c r="AI65" s="184">
        <f>Basisgegevens!AH46*Basisgegevens!AH61</f>
        <v>0</v>
      </c>
      <c r="AJ65" s="184">
        <f>Basisgegevens!AI46*Basisgegevens!AI61</f>
        <v>0</v>
      </c>
      <c r="AK65" s="184">
        <f>Basisgegevens!AJ46*Basisgegevens!AJ61</f>
        <v>0</v>
      </c>
      <c r="AL65" s="184">
        <f>Basisgegevens!AK46*Basisgegevens!AK61</f>
        <v>0</v>
      </c>
      <c r="AM65" s="184">
        <f>Basisgegevens!AL46*Basisgegevens!AL61</f>
        <v>0</v>
      </c>
      <c r="AN65" s="184">
        <f>Basisgegevens!AM46*Basisgegevens!AM61</f>
        <v>0</v>
      </c>
      <c r="AO65" s="184">
        <f>Basisgegevens!AN46*Basisgegevens!AN61</f>
        <v>0</v>
      </c>
      <c r="AP65" s="193">
        <f t="shared" si="112"/>
        <v>0</v>
      </c>
      <c r="AQ65" s="184">
        <f>Basisgegevens!AP46*Basisgegevens!AP61</f>
        <v>0</v>
      </c>
      <c r="AR65" s="184">
        <f>Basisgegevens!AQ46*Basisgegevens!AQ61</f>
        <v>0</v>
      </c>
      <c r="AS65" s="184">
        <f>Basisgegevens!AR46*Basisgegevens!AR61</f>
        <v>0</v>
      </c>
      <c r="AT65" s="184">
        <f>Basisgegevens!AS46*Basisgegevens!AS61</f>
        <v>0</v>
      </c>
      <c r="AU65" s="184">
        <f>Basisgegevens!AT46*Basisgegevens!AT61</f>
        <v>0</v>
      </c>
      <c r="AV65" s="184">
        <f>Basisgegevens!AU46*Basisgegevens!AU61</f>
        <v>0</v>
      </c>
      <c r="AW65" s="184">
        <f>Basisgegevens!AV46*Basisgegevens!AV61</f>
        <v>0</v>
      </c>
      <c r="AX65" s="184">
        <f>Basisgegevens!AW46*Basisgegevens!AW61</f>
        <v>0</v>
      </c>
      <c r="AY65" s="184">
        <f>Basisgegevens!AX46*Basisgegevens!AX61</f>
        <v>0</v>
      </c>
      <c r="AZ65" s="184">
        <f>Basisgegevens!AY46*Basisgegevens!AY61</f>
        <v>0</v>
      </c>
      <c r="BA65" s="184">
        <f>Basisgegevens!AZ46*Basisgegevens!AZ61</f>
        <v>0</v>
      </c>
      <c r="BB65" s="184">
        <f>Basisgegevens!BA46*Basisgegevens!BA61</f>
        <v>0</v>
      </c>
      <c r="BC65" s="193">
        <f t="shared" si="113"/>
        <v>0</v>
      </c>
      <c r="BD65" s="184">
        <f>Basisgegevens!BC46*Basisgegevens!BC61</f>
        <v>0</v>
      </c>
      <c r="BE65" s="184">
        <f>Basisgegevens!BD46*Basisgegevens!BD61</f>
        <v>0</v>
      </c>
      <c r="BF65" s="184">
        <f>Basisgegevens!BE46*Basisgegevens!BE61</f>
        <v>0</v>
      </c>
      <c r="BG65" s="184">
        <f>Basisgegevens!BF46*Basisgegevens!BF61</f>
        <v>0</v>
      </c>
      <c r="BH65" s="184">
        <f>Basisgegevens!BG46*Basisgegevens!BG61</f>
        <v>0</v>
      </c>
      <c r="BI65" s="184">
        <f>Basisgegevens!BH46*Basisgegevens!BH61</f>
        <v>0</v>
      </c>
      <c r="BJ65" s="184">
        <f>Basisgegevens!BI46*Basisgegevens!BI61</f>
        <v>0</v>
      </c>
      <c r="BK65" s="184">
        <f>Basisgegevens!BJ46*Basisgegevens!BJ61</f>
        <v>0</v>
      </c>
      <c r="BL65" s="184">
        <f>Basisgegevens!BK46*Basisgegevens!BK61</f>
        <v>0</v>
      </c>
      <c r="BM65" s="184">
        <f>Basisgegevens!BL46*Basisgegevens!BL61</f>
        <v>0</v>
      </c>
      <c r="BN65" s="184">
        <f>Basisgegevens!BM46*Basisgegevens!BM61</f>
        <v>0</v>
      </c>
      <c r="BO65" s="184">
        <f>Basisgegevens!BN46*Basisgegevens!BN61</f>
        <v>0</v>
      </c>
      <c r="BP65" s="193">
        <f t="shared" si="114"/>
        <v>0</v>
      </c>
      <c r="BQ65" s="127"/>
    </row>
    <row r="66" spans="1:69" ht="15" customHeight="1" x14ac:dyDescent="0.25">
      <c r="A66" s="127"/>
      <c r="B66" s="256" t="str">
        <f>Basisgegevens!$A$29</f>
        <v>(-)</v>
      </c>
      <c r="C66" s="79"/>
      <c r="D66" s="184">
        <f>Basisgegevens!C47*Basisgegevens!C62</f>
        <v>0</v>
      </c>
      <c r="E66" s="184">
        <f>Basisgegevens!D47*Basisgegevens!D62</f>
        <v>0</v>
      </c>
      <c r="F66" s="184">
        <f>Basisgegevens!E47*Basisgegevens!E62</f>
        <v>0</v>
      </c>
      <c r="G66" s="184">
        <f>Basisgegevens!F47*Basisgegevens!F62</f>
        <v>0</v>
      </c>
      <c r="H66" s="184">
        <f>Basisgegevens!G47*Basisgegevens!G62</f>
        <v>0</v>
      </c>
      <c r="I66" s="184">
        <f>Basisgegevens!H47*Basisgegevens!H62</f>
        <v>0</v>
      </c>
      <c r="J66" s="184">
        <f>Basisgegevens!I47*Basisgegevens!I62</f>
        <v>0</v>
      </c>
      <c r="K66" s="184">
        <f>Basisgegevens!J47*Basisgegevens!J62</f>
        <v>0</v>
      </c>
      <c r="L66" s="184">
        <f>Basisgegevens!K47*Basisgegevens!K62</f>
        <v>0</v>
      </c>
      <c r="M66" s="184">
        <f>Basisgegevens!L47*Basisgegevens!L62</f>
        <v>0</v>
      </c>
      <c r="N66" s="184">
        <f>Basisgegevens!M47*Basisgegevens!M62</f>
        <v>0</v>
      </c>
      <c r="O66" s="184">
        <f>Basisgegevens!N47*Basisgegevens!N62</f>
        <v>0</v>
      </c>
      <c r="P66" s="193">
        <f t="shared" si="110"/>
        <v>0</v>
      </c>
      <c r="Q66" s="184">
        <f>Basisgegevens!P47*Basisgegevens!P62</f>
        <v>0</v>
      </c>
      <c r="R66" s="184">
        <f>Basisgegevens!Q47*Basisgegevens!Q62</f>
        <v>0</v>
      </c>
      <c r="S66" s="184">
        <f>Basisgegevens!R47*Basisgegevens!R62</f>
        <v>0</v>
      </c>
      <c r="T66" s="184">
        <f>Basisgegevens!S47*Basisgegevens!S62</f>
        <v>0</v>
      </c>
      <c r="U66" s="184">
        <f>Basisgegevens!T47*Basisgegevens!T62</f>
        <v>0</v>
      </c>
      <c r="V66" s="184">
        <f>Basisgegevens!U47*Basisgegevens!U62</f>
        <v>0</v>
      </c>
      <c r="W66" s="184">
        <f>Basisgegevens!V47*Basisgegevens!V62</f>
        <v>0</v>
      </c>
      <c r="X66" s="184">
        <f>Basisgegevens!W47*Basisgegevens!W62</f>
        <v>0</v>
      </c>
      <c r="Y66" s="184">
        <f>Basisgegevens!X47*Basisgegevens!X62</f>
        <v>0</v>
      </c>
      <c r="Z66" s="184">
        <f>Basisgegevens!Y47*Basisgegevens!Y62</f>
        <v>0</v>
      </c>
      <c r="AA66" s="184">
        <f>Basisgegevens!Z47*Basisgegevens!Z62</f>
        <v>0</v>
      </c>
      <c r="AB66" s="184">
        <f>Basisgegevens!AA47*Basisgegevens!AA62</f>
        <v>0</v>
      </c>
      <c r="AC66" s="193">
        <f t="shared" si="111"/>
        <v>0</v>
      </c>
      <c r="AD66" s="184">
        <f>Basisgegevens!AC47*Basisgegevens!AC62</f>
        <v>0</v>
      </c>
      <c r="AE66" s="184">
        <f>Basisgegevens!AD47*Basisgegevens!AD62</f>
        <v>0</v>
      </c>
      <c r="AF66" s="184">
        <f>Basisgegevens!AE47*Basisgegevens!AE62</f>
        <v>0</v>
      </c>
      <c r="AG66" s="184">
        <f>Basisgegevens!AF47*Basisgegevens!AF62</f>
        <v>0</v>
      </c>
      <c r="AH66" s="184">
        <f>Basisgegevens!AG47*Basisgegevens!AG62</f>
        <v>0</v>
      </c>
      <c r="AI66" s="184">
        <f>Basisgegevens!AH47*Basisgegevens!AH62</f>
        <v>0</v>
      </c>
      <c r="AJ66" s="184">
        <f>Basisgegevens!AI47*Basisgegevens!AI62</f>
        <v>0</v>
      </c>
      <c r="AK66" s="184">
        <f>Basisgegevens!AJ47*Basisgegevens!AJ62</f>
        <v>0</v>
      </c>
      <c r="AL66" s="184">
        <f>Basisgegevens!AK47*Basisgegevens!AK62</f>
        <v>0</v>
      </c>
      <c r="AM66" s="184">
        <f>Basisgegevens!AL47*Basisgegevens!AL62</f>
        <v>0</v>
      </c>
      <c r="AN66" s="184">
        <f>Basisgegevens!AM47*Basisgegevens!AM62</f>
        <v>0</v>
      </c>
      <c r="AO66" s="184">
        <f>Basisgegevens!AN47*Basisgegevens!AN62</f>
        <v>0</v>
      </c>
      <c r="AP66" s="193">
        <f t="shared" si="112"/>
        <v>0</v>
      </c>
      <c r="AQ66" s="184">
        <f>Basisgegevens!AP47*Basisgegevens!AP62</f>
        <v>0</v>
      </c>
      <c r="AR66" s="184">
        <f>Basisgegevens!AQ47*Basisgegevens!AQ62</f>
        <v>0</v>
      </c>
      <c r="AS66" s="184">
        <f>Basisgegevens!AR47*Basisgegevens!AR62</f>
        <v>0</v>
      </c>
      <c r="AT66" s="184">
        <f>Basisgegevens!AS47*Basisgegevens!AS62</f>
        <v>0</v>
      </c>
      <c r="AU66" s="184">
        <f>Basisgegevens!AT47*Basisgegevens!AT62</f>
        <v>0</v>
      </c>
      <c r="AV66" s="184">
        <f>Basisgegevens!AU47*Basisgegevens!AU62</f>
        <v>0</v>
      </c>
      <c r="AW66" s="184">
        <f>Basisgegevens!AV47*Basisgegevens!AV62</f>
        <v>0</v>
      </c>
      <c r="AX66" s="184">
        <f>Basisgegevens!AW47*Basisgegevens!AW62</f>
        <v>0</v>
      </c>
      <c r="AY66" s="184">
        <f>Basisgegevens!AX47*Basisgegevens!AX62</f>
        <v>0</v>
      </c>
      <c r="AZ66" s="184">
        <f>Basisgegevens!AY47*Basisgegevens!AY62</f>
        <v>0</v>
      </c>
      <c r="BA66" s="184">
        <f>Basisgegevens!AZ47*Basisgegevens!AZ62</f>
        <v>0</v>
      </c>
      <c r="BB66" s="184">
        <f>Basisgegevens!BA47*Basisgegevens!BA62</f>
        <v>0</v>
      </c>
      <c r="BC66" s="193">
        <f t="shared" si="113"/>
        <v>0</v>
      </c>
      <c r="BD66" s="184">
        <f>Basisgegevens!BC47*Basisgegevens!BC62</f>
        <v>0</v>
      </c>
      <c r="BE66" s="184">
        <f>Basisgegevens!BD47*Basisgegevens!BD62</f>
        <v>0</v>
      </c>
      <c r="BF66" s="184">
        <f>Basisgegevens!BE47*Basisgegevens!BE62</f>
        <v>0</v>
      </c>
      <c r="BG66" s="184">
        <f>Basisgegevens!BF47*Basisgegevens!BF62</f>
        <v>0</v>
      </c>
      <c r="BH66" s="184">
        <f>Basisgegevens!BG47*Basisgegevens!BG62</f>
        <v>0</v>
      </c>
      <c r="BI66" s="184">
        <f>Basisgegevens!BH47*Basisgegevens!BH62</f>
        <v>0</v>
      </c>
      <c r="BJ66" s="184">
        <f>Basisgegevens!BI47*Basisgegevens!BI62</f>
        <v>0</v>
      </c>
      <c r="BK66" s="184">
        <f>Basisgegevens!BJ47*Basisgegevens!BJ62</f>
        <v>0</v>
      </c>
      <c r="BL66" s="184">
        <f>Basisgegevens!BK47*Basisgegevens!BK62</f>
        <v>0</v>
      </c>
      <c r="BM66" s="184">
        <f>Basisgegevens!BL47*Basisgegevens!BL62</f>
        <v>0</v>
      </c>
      <c r="BN66" s="184">
        <f>Basisgegevens!BM47*Basisgegevens!BM62</f>
        <v>0</v>
      </c>
      <c r="BO66" s="184">
        <f>Basisgegevens!BN47*Basisgegevens!BN62</f>
        <v>0</v>
      </c>
      <c r="BP66" s="193">
        <f t="shared" si="114"/>
        <v>0</v>
      </c>
      <c r="BQ66" s="127"/>
    </row>
  </sheetData>
  <mergeCells count="11">
    <mergeCell ref="BP5:BP7"/>
    <mergeCell ref="B2:P2"/>
    <mergeCell ref="D5:O5"/>
    <mergeCell ref="P5:P7"/>
    <mergeCell ref="Q5:AB5"/>
    <mergeCell ref="AC5:AC7"/>
    <mergeCell ref="AD5:AO5"/>
    <mergeCell ref="AP5:AP7"/>
    <mergeCell ref="AQ5:BB5"/>
    <mergeCell ref="BC5:BC7"/>
    <mergeCell ref="BD5:BO5"/>
  </mergeCells>
  <pageMargins left="0.75" right="0.75" top="0.75" bottom="0.25" header="0" footer="0"/>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L48"/>
  <sheetViews>
    <sheetView zoomScale="70" zoomScaleNormal="70" workbookViewId="0">
      <pane xSplit="1" ySplit="2" topLeftCell="B3" activePane="bottomRight" state="frozen"/>
      <selection pane="topRight" activeCell="B1" sqref="B1"/>
      <selection pane="bottomLeft" activeCell="A3" sqref="A3"/>
      <selection pane="bottomRight" activeCell="J41" sqref="J41"/>
    </sheetView>
  </sheetViews>
  <sheetFormatPr baseColWidth="10" defaultColWidth="9.109375" defaultRowHeight="15" customHeight="1" x14ac:dyDescent="0.25"/>
  <cols>
    <col min="1" max="1" width="2.6640625" style="89" customWidth="1"/>
    <col min="2" max="2" width="51.88671875" style="90" customWidth="1"/>
    <col min="3" max="3" width="61.88671875" style="89" customWidth="1"/>
    <col min="4" max="5" width="2.6640625" style="89" customWidth="1"/>
    <col min="6" max="6" width="56.109375" style="89" customWidth="1"/>
    <col min="7" max="7" width="60.44140625" style="89" customWidth="1"/>
    <col min="8" max="9" width="2.6640625" style="89" customWidth="1"/>
    <col min="10" max="10" width="53.6640625" style="89" customWidth="1"/>
    <col min="11" max="11" width="64.6640625" style="89" customWidth="1"/>
    <col min="12" max="12" width="2.6640625" style="89" customWidth="1"/>
    <col min="13" max="16384" width="9.109375" style="89"/>
  </cols>
  <sheetData>
    <row r="1" spans="1:12" ht="15" customHeight="1" thickBot="1" x14ac:dyDescent="0.3"/>
    <row r="2" spans="1:12" s="181" customFormat="1" ht="60" customHeight="1" thickBot="1" x14ac:dyDescent="0.3">
      <c r="B2" s="455" t="s">
        <v>330</v>
      </c>
      <c r="C2" s="456"/>
      <c r="D2" s="456"/>
      <c r="E2" s="456"/>
      <c r="F2" s="456"/>
      <c r="G2" s="456"/>
      <c r="H2" s="456"/>
      <c r="I2" s="456"/>
      <c r="J2" s="456"/>
      <c r="K2" s="456"/>
      <c r="L2" s="457"/>
    </row>
    <row r="4" spans="1:12" ht="15" customHeight="1" thickBot="1" x14ac:dyDescent="0.3"/>
    <row r="5" spans="1:12" ht="15" customHeight="1" x14ac:dyDescent="0.25">
      <c r="B5" s="91"/>
      <c r="C5" s="92"/>
      <c r="D5" s="93"/>
      <c r="F5" s="94"/>
      <c r="G5" s="92"/>
      <c r="H5" s="93"/>
      <c r="J5" s="94"/>
      <c r="K5" s="92"/>
      <c r="L5" s="93"/>
    </row>
    <row r="6" spans="1:12" s="180" customFormat="1" ht="30" customHeight="1" x14ac:dyDescent="0.25">
      <c r="A6" s="179"/>
      <c r="B6" s="452" t="s">
        <v>331</v>
      </c>
      <c r="C6" s="454"/>
      <c r="D6" s="262"/>
      <c r="E6" s="179"/>
      <c r="F6" s="452" t="s">
        <v>332</v>
      </c>
      <c r="G6" s="453"/>
      <c r="H6" s="262"/>
      <c r="I6" s="179"/>
      <c r="J6" s="452" t="s">
        <v>333</v>
      </c>
      <c r="K6" s="453"/>
      <c r="L6" s="262"/>
    </row>
    <row r="7" spans="1:12" ht="15" customHeight="1" thickBot="1" x14ac:dyDescent="0.3">
      <c r="B7" s="95"/>
      <c r="D7" s="96"/>
      <c r="F7" s="95"/>
      <c r="H7" s="96"/>
      <c r="J7" s="95"/>
      <c r="L7" s="96"/>
    </row>
    <row r="8" spans="1:12" ht="15" customHeight="1" x14ac:dyDescent="0.25">
      <c r="B8" s="178" t="s">
        <v>334</v>
      </c>
      <c r="C8" s="263" t="s">
        <v>335</v>
      </c>
      <c r="D8" s="96"/>
      <c r="F8" s="178" t="s">
        <v>336</v>
      </c>
      <c r="G8" s="458" t="s">
        <v>337</v>
      </c>
      <c r="H8" s="96"/>
      <c r="J8" s="178" t="s">
        <v>338</v>
      </c>
      <c r="K8" s="264" t="s">
        <v>339</v>
      </c>
      <c r="L8" s="96"/>
    </row>
    <row r="9" spans="1:12" ht="15" customHeight="1" thickBot="1" x14ac:dyDescent="0.3">
      <c r="B9" s="178" t="s">
        <v>334</v>
      </c>
      <c r="C9" s="265" t="s">
        <v>340</v>
      </c>
      <c r="D9" s="96"/>
      <c r="F9" s="178" t="s">
        <v>336</v>
      </c>
      <c r="G9" s="265" t="s">
        <v>341</v>
      </c>
      <c r="H9" s="96"/>
      <c r="J9" s="178" t="s">
        <v>338</v>
      </c>
      <c r="K9" s="266" t="s">
        <v>342</v>
      </c>
      <c r="L9" s="96"/>
    </row>
    <row r="10" spans="1:12" ht="15" customHeight="1" thickBot="1" x14ac:dyDescent="0.3">
      <c r="B10" s="178" t="s">
        <v>334</v>
      </c>
      <c r="C10" s="265" t="s">
        <v>343</v>
      </c>
      <c r="D10" s="96"/>
      <c r="F10" s="178" t="s">
        <v>336</v>
      </c>
      <c r="G10" s="459" t="s">
        <v>344</v>
      </c>
      <c r="H10" s="96"/>
      <c r="J10" s="178"/>
      <c r="K10" s="267"/>
      <c r="L10" s="96"/>
    </row>
    <row r="11" spans="1:12" ht="15" customHeight="1" x14ac:dyDescent="0.25">
      <c r="B11" s="178" t="s">
        <v>334</v>
      </c>
      <c r="C11" s="265" t="s">
        <v>345</v>
      </c>
      <c r="D11" s="96"/>
      <c r="F11" s="178" t="s">
        <v>336</v>
      </c>
      <c r="G11" s="459" t="s">
        <v>346</v>
      </c>
      <c r="H11" s="96"/>
      <c r="J11" s="178" t="s">
        <v>347</v>
      </c>
      <c r="K11" s="264" t="s">
        <v>348</v>
      </c>
      <c r="L11" s="96"/>
    </row>
    <row r="12" spans="1:12" ht="15" customHeight="1" x14ac:dyDescent="0.25">
      <c r="B12" s="178" t="s">
        <v>334</v>
      </c>
      <c r="C12" s="265" t="s">
        <v>349</v>
      </c>
      <c r="D12" s="96"/>
      <c r="F12" s="178" t="s">
        <v>336</v>
      </c>
      <c r="G12" s="265" t="s">
        <v>350</v>
      </c>
      <c r="H12" s="96"/>
      <c r="J12" s="178" t="s">
        <v>347</v>
      </c>
      <c r="K12" s="265" t="s">
        <v>351</v>
      </c>
      <c r="L12" s="96"/>
    </row>
    <row r="13" spans="1:12" ht="15" customHeight="1" x14ac:dyDescent="0.25">
      <c r="B13" s="178" t="s">
        <v>334</v>
      </c>
      <c r="C13" s="265" t="s">
        <v>352</v>
      </c>
      <c r="D13" s="96"/>
      <c r="F13" s="178" t="s">
        <v>336</v>
      </c>
      <c r="G13" s="265" t="s">
        <v>353</v>
      </c>
      <c r="H13" s="96"/>
      <c r="J13" s="178" t="s">
        <v>347</v>
      </c>
      <c r="K13" s="265" t="s">
        <v>8</v>
      </c>
      <c r="L13" s="96"/>
    </row>
    <row r="14" spans="1:12" ht="15" customHeight="1" thickBot="1" x14ac:dyDescent="0.3">
      <c r="B14" s="178" t="s">
        <v>334</v>
      </c>
      <c r="C14" s="265" t="s">
        <v>354</v>
      </c>
      <c r="D14" s="96"/>
      <c r="F14" s="178" t="s">
        <v>336</v>
      </c>
      <c r="G14" s="265" t="s">
        <v>355</v>
      </c>
      <c r="H14" s="96"/>
      <c r="J14" s="178" t="s">
        <v>347</v>
      </c>
      <c r="K14" s="266" t="s">
        <v>356</v>
      </c>
      <c r="L14" s="96"/>
    </row>
    <row r="15" spans="1:12" ht="15" customHeight="1" thickBot="1" x14ac:dyDescent="0.3">
      <c r="B15" s="178" t="s">
        <v>334</v>
      </c>
      <c r="C15" s="268" t="s">
        <v>357</v>
      </c>
      <c r="D15" s="96"/>
      <c r="F15" s="178" t="s">
        <v>336</v>
      </c>
      <c r="G15" s="459" t="s">
        <v>358</v>
      </c>
      <c r="H15" s="96"/>
      <c r="J15" s="95"/>
      <c r="K15" s="267"/>
      <c r="L15" s="96"/>
    </row>
    <row r="16" spans="1:12" ht="15" customHeight="1" thickBot="1" x14ac:dyDescent="0.3">
      <c r="B16" s="97"/>
      <c r="C16" s="98"/>
      <c r="D16" s="99"/>
      <c r="F16" s="178" t="s">
        <v>336</v>
      </c>
      <c r="G16" s="265" t="s">
        <v>359</v>
      </c>
      <c r="H16" s="96"/>
      <c r="J16" s="178" t="s">
        <v>360</v>
      </c>
      <c r="K16" s="264" t="s">
        <v>361</v>
      </c>
      <c r="L16" s="96"/>
    </row>
    <row r="17" spans="6:12" ht="15" customHeight="1" x14ac:dyDescent="0.25">
      <c r="F17" s="178" t="s">
        <v>336</v>
      </c>
      <c r="G17" s="459" t="s">
        <v>362</v>
      </c>
      <c r="H17" s="96"/>
      <c r="J17" s="178" t="s">
        <v>360</v>
      </c>
      <c r="K17" s="265" t="s">
        <v>363</v>
      </c>
      <c r="L17" s="96"/>
    </row>
    <row r="18" spans="6:12" ht="15" customHeight="1" x14ac:dyDescent="0.25">
      <c r="F18" s="178" t="s">
        <v>336</v>
      </c>
      <c r="G18" s="459" t="s">
        <v>364</v>
      </c>
      <c r="H18" s="96"/>
      <c r="J18" s="178" t="s">
        <v>360</v>
      </c>
      <c r="K18" s="265" t="s">
        <v>365</v>
      </c>
      <c r="L18" s="96"/>
    </row>
    <row r="19" spans="6:12" ht="15" customHeight="1" x14ac:dyDescent="0.25">
      <c r="F19" s="178" t="s">
        <v>336</v>
      </c>
      <c r="G19" s="459" t="s">
        <v>366</v>
      </c>
      <c r="H19" s="96"/>
      <c r="J19" s="178" t="s">
        <v>360</v>
      </c>
      <c r="K19" s="265" t="s">
        <v>367</v>
      </c>
      <c r="L19" s="96"/>
    </row>
    <row r="20" spans="6:12" ht="15" customHeight="1" x14ac:dyDescent="0.25">
      <c r="F20" s="178" t="s">
        <v>336</v>
      </c>
      <c r="G20" s="459" t="s">
        <v>368</v>
      </c>
      <c r="H20" s="96"/>
      <c r="J20" s="178" t="s">
        <v>360</v>
      </c>
      <c r="K20" s="265" t="s">
        <v>369</v>
      </c>
      <c r="L20" s="96"/>
    </row>
    <row r="21" spans="6:12" ht="15" customHeight="1" x14ac:dyDescent="0.25">
      <c r="F21" s="178" t="s">
        <v>336</v>
      </c>
      <c r="G21" s="460" t="s">
        <v>370</v>
      </c>
      <c r="H21" s="96"/>
      <c r="J21" s="178" t="s">
        <v>360</v>
      </c>
      <c r="K21" s="265" t="s">
        <v>371</v>
      </c>
      <c r="L21" s="96"/>
    </row>
    <row r="22" spans="6:12" ht="15" customHeight="1" x14ac:dyDescent="0.25">
      <c r="F22" s="178" t="s">
        <v>336</v>
      </c>
      <c r="G22" s="269" t="s">
        <v>372</v>
      </c>
      <c r="H22" s="96"/>
      <c r="J22" s="178" t="s">
        <v>360</v>
      </c>
      <c r="K22" s="265" t="s">
        <v>373</v>
      </c>
      <c r="L22" s="96"/>
    </row>
    <row r="23" spans="6:12" ht="15" customHeight="1" x14ac:dyDescent="0.25">
      <c r="F23" s="178" t="s">
        <v>336</v>
      </c>
      <c r="G23" s="460" t="s">
        <v>374</v>
      </c>
      <c r="H23" s="96"/>
      <c r="J23" s="178" t="s">
        <v>375</v>
      </c>
      <c r="K23" s="265" t="s">
        <v>376</v>
      </c>
      <c r="L23" s="96"/>
    </row>
    <row r="24" spans="6:12" ht="15" customHeight="1" x14ac:dyDescent="0.25">
      <c r="F24" s="178" t="s">
        <v>336</v>
      </c>
      <c r="G24" s="269" t="s">
        <v>377</v>
      </c>
      <c r="H24" s="96"/>
      <c r="J24" s="178" t="s">
        <v>375</v>
      </c>
      <c r="K24" s="265" t="s">
        <v>378</v>
      </c>
      <c r="L24" s="96"/>
    </row>
    <row r="25" spans="6:12" ht="15" customHeight="1" x14ac:dyDescent="0.25">
      <c r="F25" s="178" t="s">
        <v>336</v>
      </c>
      <c r="G25" s="269" t="s">
        <v>379</v>
      </c>
      <c r="H25" s="96"/>
      <c r="J25" s="178" t="s">
        <v>375</v>
      </c>
      <c r="K25" s="265" t="s">
        <v>9</v>
      </c>
      <c r="L25" s="96"/>
    </row>
    <row r="26" spans="6:12" ht="15" customHeight="1" x14ac:dyDescent="0.25">
      <c r="F26" s="178" t="s">
        <v>336</v>
      </c>
      <c r="G26" s="460" t="s">
        <v>380</v>
      </c>
      <c r="H26" s="96"/>
      <c r="J26" s="178" t="s">
        <v>375</v>
      </c>
      <c r="K26" s="265" t="s">
        <v>381</v>
      </c>
      <c r="L26" s="96"/>
    </row>
    <row r="27" spans="6:12" ht="15" customHeight="1" x14ac:dyDescent="0.25">
      <c r="F27" s="178" t="s">
        <v>336</v>
      </c>
      <c r="G27" s="460" t="s">
        <v>382</v>
      </c>
      <c r="H27" s="96"/>
      <c r="J27" s="178" t="s">
        <v>383</v>
      </c>
      <c r="K27" s="265" t="s">
        <v>384</v>
      </c>
      <c r="L27" s="96"/>
    </row>
    <row r="28" spans="6:12" ht="15" customHeight="1" x14ac:dyDescent="0.25">
      <c r="F28" s="178" t="s">
        <v>336</v>
      </c>
      <c r="G28" s="460" t="s">
        <v>385</v>
      </c>
      <c r="H28" s="96"/>
      <c r="J28" s="178" t="s">
        <v>383</v>
      </c>
      <c r="K28" s="265" t="s">
        <v>386</v>
      </c>
      <c r="L28" s="96"/>
    </row>
    <row r="29" spans="6:12" ht="15" customHeight="1" x14ac:dyDescent="0.25">
      <c r="F29" s="178" t="s">
        <v>336</v>
      </c>
      <c r="G29" s="460" t="s">
        <v>387</v>
      </c>
      <c r="H29" s="96"/>
      <c r="J29" s="178" t="s">
        <v>383</v>
      </c>
      <c r="K29" s="265" t="s">
        <v>388</v>
      </c>
      <c r="L29" s="96"/>
    </row>
    <row r="30" spans="6:12" ht="15" customHeight="1" x14ac:dyDescent="0.25">
      <c r="F30" s="178" t="s">
        <v>336</v>
      </c>
      <c r="G30" s="269" t="s">
        <v>389</v>
      </c>
      <c r="H30" s="96"/>
      <c r="J30" s="178" t="s">
        <v>383</v>
      </c>
      <c r="K30" s="265" t="s">
        <v>390</v>
      </c>
      <c r="L30" s="96"/>
    </row>
    <row r="31" spans="6:12" ht="15" customHeight="1" x14ac:dyDescent="0.25">
      <c r="F31" s="178" t="s">
        <v>336</v>
      </c>
      <c r="G31" s="460" t="s">
        <v>391</v>
      </c>
      <c r="H31" s="96"/>
      <c r="J31" s="178" t="s">
        <v>383</v>
      </c>
      <c r="K31" s="265" t="s">
        <v>392</v>
      </c>
      <c r="L31" s="96"/>
    </row>
    <row r="32" spans="6:12" ht="15" customHeight="1" x14ac:dyDescent="0.25">
      <c r="F32" s="178" t="s">
        <v>336</v>
      </c>
      <c r="G32" s="460" t="s">
        <v>393</v>
      </c>
      <c r="H32" s="96"/>
      <c r="J32" s="178" t="s">
        <v>383</v>
      </c>
      <c r="K32" s="265" t="s">
        <v>394</v>
      </c>
      <c r="L32" s="96"/>
    </row>
    <row r="33" spans="6:12" ht="15" customHeight="1" thickBot="1" x14ac:dyDescent="0.3">
      <c r="F33" s="178" t="s">
        <v>336</v>
      </c>
      <c r="G33" s="269" t="s">
        <v>395</v>
      </c>
      <c r="H33" s="96"/>
      <c r="J33" s="178" t="s">
        <v>383</v>
      </c>
      <c r="K33" s="268" t="s">
        <v>396</v>
      </c>
      <c r="L33" s="96"/>
    </row>
    <row r="34" spans="6:12" ht="15" customHeight="1" thickBot="1" x14ac:dyDescent="0.3">
      <c r="F34" s="178" t="s">
        <v>397</v>
      </c>
      <c r="G34" s="459" t="s">
        <v>398</v>
      </c>
      <c r="H34" s="96"/>
      <c r="J34" s="100"/>
      <c r="K34" s="98"/>
      <c r="L34" s="99"/>
    </row>
    <row r="35" spans="6:12" ht="15" customHeight="1" x14ac:dyDescent="0.25">
      <c r="F35" s="178" t="s">
        <v>397</v>
      </c>
      <c r="G35" s="265" t="s">
        <v>399</v>
      </c>
      <c r="H35" s="96"/>
    </row>
    <row r="36" spans="6:12" ht="15" customHeight="1" x14ac:dyDescent="0.25">
      <c r="F36" s="178" t="s">
        <v>397</v>
      </c>
      <c r="G36" s="265" t="s">
        <v>400</v>
      </c>
      <c r="H36" s="96"/>
    </row>
    <row r="37" spans="6:12" ht="15" customHeight="1" x14ac:dyDescent="0.25">
      <c r="F37" s="178" t="s">
        <v>401</v>
      </c>
      <c r="G37" s="459" t="s">
        <v>402</v>
      </c>
      <c r="H37" s="96"/>
    </row>
    <row r="38" spans="6:12" ht="15" customHeight="1" x14ac:dyDescent="0.25">
      <c r="F38" s="178" t="s">
        <v>401</v>
      </c>
      <c r="G38" s="265" t="s">
        <v>403</v>
      </c>
      <c r="H38" s="96"/>
    </row>
    <row r="39" spans="6:12" ht="15" customHeight="1" x14ac:dyDescent="0.25">
      <c r="F39" s="178" t="s">
        <v>401</v>
      </c>
      <c r="G39" s="265" t="s">
        <v>404</v>
      </c>
      <c r="H39" s="96"/>
    </row>
    <row r="40" spans="6:12" ht="15" customHeight="1" x14ac:dyDescent="0.25">
      <c r="F40" s="178" t="s">
        <v>401</v>
      </c>
      <c r="G40" s="459" t="s">
        <v>405</v>
      </c>
      <c r="H40" s="96"/>
    </row>
    <row r="41" spans="6:12" ht="15" customHeight="1" x14ac:dyDescent="0.25">
      <c r="F41" s="178" t="s">
        <v>401</v>
      </c>
      <c r="G41" s="265" t="s">
        <v>406</v>
      </c>
      <c r="H41" s="96"/>
    </row>
    <row r="42" spans="6:12" ht="15" customHeight="1" x14ac:dyDescent="0.25">
      <c r="F42" s="178" t="s">
        <v>336</v>
      </c>
      <c r="G42" s="265" t="s">
        <v>407</v>
      </c>
      <c r="H42" s="96"/>
    </row>
    <row r="43" spans="6:12" ht="15" customHeight="1" x14ac:dyDescent="0.25">
      <c r="F43" s="178" t="s">
        <v>408</v>
      </c>
      <c r="G43" s="265" t="s">
        <v>409</v>
      </c>
      <c r="H43" s="96"/>
    </row>
    <row r="44" spans="6:12" ht="15" customHeight="1" x14ac:dyDescent="0.25">
      <c r="F44" s="178" t="s">
        <v>408</v>
      </c>
      <c r="G44" s="265" t="s">
        <v>410</v>
      </c>
      <c r="H44" s="96"/>
    </row>
    <row r="45" spans="6:12" ht="15" customHeight="1" x14ac:dyDescent="0.25">
      <c r="F45" s="178" t="s">
        <v>408</v>
      </c>
      <c r="G45" s="265" t="s">
        <v>411</v>
      </c>
      <c r="H45" s="96"/>
    </row>
    <row r="46" spans="6:12" ht="15" customHeight="1" x14ac:dyDescent="0.25">
      <c r="F46" s="178" t="s">
        <v>408</v>
      </c>
      <c r="G46" s="265" t="s">
        <v>412</v>
      </c>
      <c r="H46" s="96"/>
    </row>
    <row r="47" spans="6:12" ht="15" customHeight="1" thickBot="1" x14ac:dyDescent="0.3">
      <c r="F47" s="178" t="s">
        <v>413</v>
      </c>
      <c r="G47" s="461" t="s">
        <v>414</v>
      </c>
      <c r="H47" s="96"/>
    </row>
    <row r="48" spans="6:12" ht="15" customHeight="1" thickBot="1" x14ac:dyDescent="0.3">
      <c r="F48" s="100"/>
      <c r="G48" s="98"/>
      <c r="H48" s="99"/>
    </row>
  </sheetData>
  <mergeCells count="4">
    <mergeCell ref="F6:G6"/>
    <mergeCell ref="B6:C6"/>
    <mergeCell ref="J6:K6"/>
    <mergeCell ref="B2:L2"/>
  </mergeCells>
  <pageMargins left="0.25" right="0.25" top="0.75" bottom="0.75" header="0.3" footer="0.3"/>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M128"/>
  <sheetViews>
    <sheetView workbookViewId="0">
      <pane xSplit="1" topLeftCell="B1" activePane="topRight" state="frozen"/>
      <selection activeCell="A121" sqref="A121"/>
      <selection pane="topRight" activeCell="A5" sqref="A5"/>
    </sheetView>
  </sheetViews>
  <sheetFormatPr baseColWidth="10" defaultRowHeight="13.2" x14ac:dyDescent="0.25"/>
  <cols>
    <col min="1" max="1" width="23.88671875" customWidth="1"/>
  </cols>
  <sheetData>
    <row r="1" spans="1:65" ht="25.8" x14ac:dyDescent="0.25">
      <c r="A1" s="302" t="s">
        <v>566</v>
      </c>
      <c r="B1" s="302"/>
      <c r="C1" s="302"/>
      <c r="D1" s="302"/>
      <c r="E1" s="302"/>
      <c r="F1" s="302"/>
      <c r="G1" s="302"/>
      <c r="H1" s="302"/>
      <c r="I1" s="302"/>
      <c r="J1" s="302"/>
      <c r="K1" s="302"/>
      <c r="L1" s="302"/>
      <c r="M1" s="302"/>
      <c r="N1" s="302"/>
    </row>
    <row r="2" spans="1:65" ht="25.8" x14ac:dyDescent="0.25">
      <c r="B2" s="279"/>
      <c r="C2" s="279"/>
      <c r="D2" s="279"/>
      <c r="E2" s="279"/>
      <c r="F2" s="279"/>
      <c r="G2" s="279"/>
      <c r="H2" s="279"/>
      <c r="I2" s="279"/>
      <c r="J2" s="279"/>
      <c r="K2" s="279"/>
      <c r="L2" s="279"/>
      <c r="M2" s="279"/>
      <c r="N2" s="279"/>
      <c r="O2" s="279"/>
    </row>
    <row r="3" spans="1:65" ht="13.8" x14ac:dyDescent="0.25">
      <c r="A3" s="10" t="str">
        <f>_xlfn.CONCAT(Basisgegevens!A19)</f>
        <v>2.1. Omzet : Verkoopvolume (= aantal verkochten eenheden, maad per maand, voor elk produkt-dienst)</v>
      </c>
      <c r="B3" s="10" t="s">
        <v>570</v>
      </c>
      <c r="C3" s="10"/>
      <c r="D3" s="10"/>
      <c r="E3" s="10"/>
      <c r="F3" s="10"/>
      <c r="G3" s="10"/>
      <c r="H3" s="10"/>
      <c r="I3" s="10"/>
      <c r="J3" s="10"/>
      <c r="K3" s="10"/>
      <c r="L3" s="10"/>
      <c r="M3" s="10"/>
      <c r="N3" s="10"/>
    </row>
    <row r="4" spans="1:65" ht="13.8" x14ac:dyDescent="0.25">
      <c r="P4" s="280"/>
      <c r="Q4" s="281"/>
      <c r="R4" s="281"/>
      <c r="S4" s="281"/>
      <c r="T4" s="281"/>
      <c r="U4" s="281"/>
      <c r="V4" s="281"/>
      <c r="W4" s="281"/>
      <c r="X4" s="281"/>
      <c r="Y4" s="281"/>
      <c r="Z4" s="281"/>
      <c r="AB4" s="282"/>
      <c r="AC4" s="283"/>
      <c r="AD4" s="31"/>
      <c r="AE4" s="31"/>
      <c r="AF4" s="31"/>
      <c r="AG4" s="31"/>
      <c r="AH4" s="31"/>
      <c r="AI4" s="31"/>
      <c r="AJ4" s="31"/>
      <c r="AK4" s="31"/>
      <c r="AL4" s="31"/>
      <c r="AM4" s="31"/>
      <c r="AO4" s="282"/>
      <c r="AP4" s="283"/>
      <c r="AQ4" s="31"/>
      <c r="AR4" s="31"/>
      <c r="AS4" s="31"/>
      <c r="AT4" s="31"/>
      <c r="AU4" s="31"/>
      <c r="AV4" s="31"/>
      <c r="AW4" s="31"/>
      <c r="AX4" s="31"/>
      <c r="AY4" s="31"/>
      <c r="AZ4" s="31"/>
      <c r="BB4" s="282"/>
      <c r="BC4" s="283"/>
      <c r="BD4" s="31"/>
      <c r="BE4" s="31"/>
      <c r="BF4" s="31"/>
      <c r="BG4" s="31"/>
      <c r="BH4" s="31"/>
      <c r="BI4" s="31"/>
      <c r="BJ4" s="31"/>
      <c r="BK4" s="31"/>
      <c r="BL4" s="31"/>
      <c r="BM4" s="31"/>
    </row>
    <row r="7" spans="1:65" ht="13.8" x14ac:dyDescent="0.25">
      <c r="A7" s="10" t="str">
        <f>_xlfn.CONCAT(Basisgegevens!A31)</f>
        <v>2.2. Omzet : Verkoopprijs (= prijs per eenheid, maand per maand, voor elk product-dienst, excl. BTW)</v>
      </c>
      <c r="B7" s="10"/>
      <c r="C7" s="10"/>
      <c r="D7" s="10"/>
      <c r="E7" s="10"/>
      <c r="F7" s="10"/>
      <c r="G7" s="10"/>
      <c r="H7" s="10"/>
      <c r="I7" s="10"/>
      <c r="J7" s="10"/>
      <c r="K7" s="10"/>
      <c r="L7" s="10"/>
      <c r="M7" s="10"/>
      <c r="N7" s="10"/>
    </row>
    <row r="10" spans="1:65" ht="13.8" x14ac:dyDescent="0.25">
      <c r="A10" s="284"/>
      <c r="B10" s="285"/>
      <c r="C10" s="285"/>
      <c r="D10" s="285"/>
      <c r="E10" s="285"/>
      <c r="F10" s="285"/>
      <c r="G10" s="285"/>
      <c r="H10" s="285"/>
      <c r="I10" s="285"/>
      <c r="J10" s="285"/>
      <c r="K10" s="285"/>
      <c r="L10" s="285"/>
      <c r="M10" s="285"/>
      <c r="O10" s="285"/>
      <c r="P10" s="285"/>
      <c r="Q10" s="285"/>
      <c r="R10" s="285"/>
      <c r="S10" s="285"/>
      <c r="T10" s="285"/>
      <c r="U10" s="285"/>
      <c r="V10" s="285"/>
      <c r="W10" s="285"/>
      <c r="X10" s="285"/>
      <c r="Y10" s="285"/>
      <c r="Z10" s="285"/>
      <c r="AB10" s="285"/>
      <c r="AC10" s="285"/>
      <c r="AD10" s="285"/>
      <c r="AE10" s="285"/>
      <c r="AF10" s="285"/>
      <c r="AG10" s="285"/>
      <c r="AH10" s="285"/>
      <c r="AI10" s="285"/>
      <c r="AJ10" s="285"/>
      <c r="AK10" s="285"/>
      <c r="AL10" s="285"/>
      <c r="AM10" s="285"/>
      <c r="AO10" s="285"/>
      <c r="AP10" s="285"/>
      <c r="AQ10" s="285"/>
      <c r="AR10" s="285"/>
      <c r="AS10" s="285"/>
      <c r="AT10" s="285"/>
      <c r="AU10" s="285"/>
      <c r="AV10" s="285"/>
      <c r="AW10" s="285"/>
      <c r="AX10" s="285"/>
      <c r="AY10" s="285"/>
      <c r="AZ10" s="285"/>
      <c r="BB10" s="285"/>
      <c r="BC10" s="285"/>
      <c r="BD10" s="285"/>
      <c r="BE10" s="285"/>
      <c r="BF10" s="285"/>
      <c r="BG10" s="285"/>
      <c r="BH10" s="285"/>
      <c r="BI10" s="285"/>
      <c r="BJ10" s="285"/>
      <c r="BK10" s="285"/>
      <c r="BL10" s="285"/>
      <c r="BM10" s="285"/>
    </row>
    <row r="11" spans="1:65" ht="13.8" x14ac:dyDescent="0.25">
      <c r="A11" s="11" t="str">
        <f>_xlfn.CONCAT(Basisgegevens!A50)</f>
        <v>3. Verkoopkosten</v>
      </c>
      <c r="B11" s="11"/>
      <c r="C11" s="11"/>
      <c r="D11" s="11"/>
      <c r="E11" s="11"/>
      <c r="F11" s="11"/>
      <c r="G11" s="11"/>
      <c r="H11" s="11"/>
      <c r="I11" s="11"/>
      <c r="J11" s="11"/>
      <c r="K11" s="11"/>
      <c r="L11" s="11"/>
      <c r="M11" s="11"/>
      <c r="N11" s="11"/>
    </row>
    <row r="13" spans="1:65" ht="13.8" x14ac:dyDescent="0.25">
      <c r="B13" s="123" t="str">
        <f>_xlfn.CONCAT(Basisgegevens!A55)</f>
        <v>3.1. Aankoop van goederen : aankoopskosten verbonden aan de verkochte produkten-diensten, maand per maand, voor elk produkt-dienst, uitgedrukt als percentage van de omzet, excl. BTW</v>
      </c>
    </row>
    <row r="17" spans="1:14" ht="13.8" x14ac:dyDescent="0.25">
      <c r="B17" s="123" t="str">
        <f>_xlfn.CONCAT(Basisgegevens!A64)</f>
        <v>3.2. Andere verkoopskosten verbonden aan de verkochten produkten-diensten, maand per maand, voor elk produkt-dienst, uitgedrukt als percentage van de omzet, excl. BTW</v>
      </c>
    </row>
    <row r="21" spans="1:14" ht="13.8" x14ac:dyDescent="0.25">
      <c r="A21" s="11" t="str">
        <f>_xlfn.CONCAT(Basisgegevens!A73)</f>
        <v>4. Andere bedrijfsopbrengsten (maand per maand, excl. BTW)</v>
      </c>
      <c r="B21" s="11"/>
      <c r="C21" s="11"/>
      <c r="D21" s="11"/>
      <c r="E21" s="11"/>
      <c r="F21" s="11"/>
      <c r="G21" s="11"/>
      <c r="H21" s="11"/>
      <c r="I21" s="11"/>
      <c r="J21" s="11"/>
      <c r="K21" s="11"/>
      <c r="L21" s="11"/>
      <c r="M21" s="11"/>
      <c r="N21" s="11"/>
    </row>
    <row r="25" spans="1:14" ht="13.8" x14ac:dyDescent="0.25">
      <c r="A25" s="11" t="str">
        <f>_xlfn.CONCAT(Basisgegevens!A83)</f>
        <v>5. Stocks en betalingstermijnen</v>
      </c>
      <c r="B25" s="11"/>
      <c r="C25" s="11"/>
      <c r="D25" s="11"/>
      <c r="E25" s="11"/>
      <c r="F25" s="11"/>
      <c r="G25" s="11"/>
      <c r="H25" s="11"/>
      <c r="I25" s="11"/>
      <c r="J25" s="11"/>
      <c r="K25" s="11"/>
      <c r="L25" s="11"/>
      <c r="M25" s="11"/>
      <c r="N25" s="11"/>
    </row>
    <row r="27" spans="1:14" ht="13.8" x14ac:dyDescent="0.25">
      <c r="B27" s="123" t="str">
        <f>_xlfn.CONCAT(Basisgegevens!A85:L85)</f>
        <v>5.1 Stocks</v>
      </c>
      <c r="C27" s="123"/>
      <c r="D27" s="123"/>
      <c r="E27" s="123"/>
      <c r="F27" s="123"/>
      <c r="G27" s="123"/>
      <c r="H27" s="123"/>
      <c r="I27" s="123"/>
      <c r="J27" s="123"/>
      <c r="K27" s="286"/>
      <c r="L27" s="286"/>
    </row>
    <row r="31" spans="1:14" ht="13.8" x14ac:dyDescent="0.25">
      <c r="B31" s="123" t="str">
        <f>_xlfn.CONCAT(Basisgegevens!A94:L94)</f>
        <v>5.2. Gemiddelde betalingstermijn van de klanten</v>
      </c>
      <c r="C31" s="123"/>
      <c r="D31" s="123"/>
      <c r="E31" s="123"/>
      <c r="F31" s="123"/>
      <c r="G31" s="123"/>
      <c r="H31" s="123"/>
      <c r="I31" s="123"/>
      <c r="J31" s="123"/>
      <c r="K31" s="123"/>
      <c r="L31" s="286"/>
      <c r="M31" s="286"/>
    </row>
    <row r="35" spans="1:15" ht="13.8" x14ac:dyDescent="0.25">
      <c r="B35" s="123" t="str">
        <f>_xlfn.CONCAT(Basisgegevens!A98:L98)</f>
        <v>5.3. Gemiddelde betalingstermijn van de leveranciers</v>
      </c>
      <c r="C35" s="123"/>
      <c r="D35" s="123"/>
      <c r="E35" s="123"/>
      <c r="F35" s="123"/>
      <c r="G35" s="287"/>
      <c r="H35" s="123"/>
      <c r="I35" s="123"/>
      <c r="J35" s="123"/>
      <c r="K35" s="286"/>
      <c r="L35" s="286"/>
    </row>
    <row r="38" spans="1:15" ht="13.8" x14ac:dyDescent="0.25">
      <c r="B38" s="2"/>
      <c r="C38" s="2"/>
      <c r="D38" s="2"/>
      <c r="E38" s="2"/>
      <c r="F38" s="2"/>
      <c r="G38" s="2"/>
      <c r="H38" s="2"/>
      <c r="I38" s="2"/>
      <c r="J38" s="2"/>
      <c r="K38" s="2"/>
      <c r="L38" s="2"/>
      <c r="M38" s="2"/>
      <c r="N38" s="2"/>
      <c r="O38" s="2"/>
    </row>
    <row r="39" spans="1:15" ht="13.8" x14ac:dyDescent="0.25">
      <c r="A39" s="11" t="str">
        <f>_xlfn.CONCAT(Basisgegevens!A102)</f>
        <v>6. Algemene kosten (maand per maand, excl. BTW)</v>
      </c>
      <c r="B39" s="11"/>
      <c r="C39" s="11"/>
      <c r="D39" s="11"/>
      <c r="E39" s="11"/>
      <c r="F39" s="11"/>
      <c r="G39" s="11"/>
      <c r="H39" s="11"/>
      <c r="I39" s="11"/>
      <c r="J39" s="11"/>
      <c r="K39" s="11"/>
      <c r="L39" s="11"/>
      <c r="M39" s="11"/>
      <c r="N39" s="11"/>
    </row>
    <row r="43" spans="1:15" ht="13.8" x14ac:dyDescent="0.25">
      <c r="A43" s="11" t="str">
        <f>_xlfn.CONCAT(Basisgegevens!A129)</f>
        <v>7. Kosten voor human ressources : Bediende - Arbeider / Bestuurder - Zaakvoerder</v>
      </c>
      <c r="B43" s="11"/>
      <c r="C43" s="11"/>
      <c r="D43" s="11"/>
      <c r="E43" s="11"/>
      <c r="F43" s="11"/>
      <c r="G43" s="11"/>
      <c r="H43" s="11"/>
      <c r="I43" s="11"/>
      <c r="J43" s="11"/>
      <c r="K43" s="11"/>
      <c r="L43" s="11"/>
      <c r="M43" s="11"/>
      <c r="N43" s="11"/>
    </row>
    <row r="45" spans="1:15" ht="13.8" x14ac:dyDescent="0.25">
      <c r="B45" s="123" t="str">
        <f>_xlfn.CONCAT(Basisgegevens!A131:L131)</f>
        <v>7.1. Maandelijkse brutoloon van Bedienden en Arbeiders</v>
      </c>
      <c r="C45" s="123"/>
      <c r="D45" s="123"/>
      <c r="E45" s="123"/>
      <c r="F45" s="123"/>
      <c r="G45" s="123"/>
      <c r="H45" s="123"/>
      <c r="I45" s="123"/>
      <c r="J45" s="123"/>
      <c r="K45" s="286"/>
      <c r="L45" s="286"/>
    </row>
    <row r="49" spans="1:25" ht="13.8" x14ac:dyDescent="0.25">
      <c r="B49" s="123" t="str">
        <f>_xlfn.CONCAT(Basisgegevens!A158)</f>
        <v>7.2. Maandelijkse brutoloon van de Bestuurders - Zaakvoerders, maand per maand</v>
      </c>
    </row>
    <row r="53" spans="1:25" ht="13.8" x14ac:dyDescent="0.25">
      <c r="A53" s="11" t="str">
        <f>_xlfn.CONCAT(Basisgegevens!A169)</f>
        <v>8. Uit te voeren investeringen</v>
      </c>
      <c r="B53" s="11"/>
      <c r="C53" s="11"/>
      <c r="D53" s="11"/>
      <c r="E53" s="11"/>
      <c r="F53" s="11"/>
      <c r="G53" s="11"/>
      <c r="H53" s="11"/>
      <c r="I53" s="11"/>
      <c r="J53" s="11"/>
      <c r="K53" s="11"/>
      <c r="L53" s="11"/>
      <c r="M53" s="11"/>
      <c r="N53" s="11"/>
    </row>
    <row r="55" spans="1:25" ht="13.8" x14ac:dyDescent="0.25">
      <c r="A55" s="300" t="str">
        <f>_xlfn.CONCAT(Basisgegevens!C21:N21)</f>
        <v>Jaar 1 - 2024</v>
      </c>
      <c r="B55" s="300"/>
      <c r="C55" s="300"/>
      <c r="D55" s="300"/>
      <c r="E55" s="300"/>
      <c r="F55" s="300"/>
      <c r="G55" s="300"/>
      <c r="L55" s="282"/>
      <c r="T55" s="282"/>
      <c r="U55" s="282"/>
      <c r="V55" s="282"/>
      <c r="W55" s="282"/>
      <c r="X55" s="282"/>
      <c r="Y55" s="282"/>
    </row>
    <row r="56" spans="1:25" ht="13.8" x14ac:dyDescent="0.25">
      <c r="B56" s="288"/>
      <c r="C56" s="288"/>
      <c r="D56" s="288"/>
      <c r="E56" s="288"/>
      <c r="F56" s="288"/>
      <c r="G56" s="288"/>
    </row>
    <row r="57" spans="1:25" ht="13.8" x14ac:dyDescent="0.25">
      <c r="B57" s="288"/>
      <c r="C57" s="288"/>
      <c r="D57" s="288"/>
      <c r="E57" s="288"/>
      <c r="F57" s="288"/>
      <c r="G57" s="288"/>
    </row>
    <row r="59" spans="1:25" ht="13.8" x14ac:dyDescent="0.25">
      <c r="A59" s="300" t="str">
        <f>_xlfn.CONCAT(Basisgegevens!P21:AA21)</f>
        <v>Jaar 2 - 2025</v>
      </c>
      <c r="B59" s="300"/>
      <c r="C59" s="300"/>
      <c r="D59" s="300"/>
      <c r="E59" s="300"/>
      <c r="F59" s="300"/>
      <c r="G59" s="300"/>
    </row>
    <row r="61" spans="1:25" ht="13.8" x14ac:dyDescent="0.25">
      <c r="B61" s="288"/>
      <c r="C61" s="288"/>
      <c r="D61" s="288"/>
      <c r="E61" s="288"/>
      <c r="F61" s="288"/>
      <c r="G61" s="288"/>
    </row>
    <row r="62" spans="1:25" ht="13.8" x14ac:dyDescent="0.25">
      <c r="B62" s="288"/>
      <c r="C62" s="288"/>
      <c r="D62" s="288"/>
      <c r="E62" s="288"/>
      <c r="F62" s="288"/>
      <c r="G62" s="288"/>
    </row>
    <row r="63" spans="1:25" ht="13.8" x14ac:dyDescent="0.25">
      <c r="A63" s="300" t="str">
        <f>_xlfn.CONCAT(Basisgegevens!AC21:AN21)</f>
        <v>Jaar 3 - 2026</v>
      </c>
      <c r="B63" s="300"/>
      <c r="C63" s="300"/>
      <c r="D63" s="300"/>
      <c r="E63" s="300"/>
      <c r="F63" s="300"/>
      <c r="G63" s="300"/>
    </row>
    <row r="64" spans="1:25" ht="13.8" x14ac:dyDescent="0.25">
      <c r="B64" s="288"/>
      <c r="C64" s="288"/>
      <c r="D64" s="288"/>
      <c r="E64" s="288"/>
      <c r="F64" s="288"/>
      <c r="G64" s="288"/>
    </row>
    <row r="65" spans="1:14" ht="13.8" x14ac:dyDescent="0.25">
      <c r="B65" s="288"/>
      <c r="C65" s="288"/>
      <c r="D65" s="288"/>
      <c r="E65" s="288"/>
      <c r="F65" s="288"/>
      <c r="G65" s="288"/>
    </row>
    <row r="66" spans="1:14" ht="13.8" x14ac:dyDescent="0.25">
      <c r="B66" s="288"/>
      <c r="C66" s="288"/>
      <c r="D66" s="288"/>
      <c r="E66" s="288"/>
      <c r="F66" s="288"/>
      <c r="G66" s="288"/>
    </row>
    <row r="67" spans="1:14" ht="13.8" x14ac:dyDescent="0.25">
      <c r="A67" s="300" t="str">
        <f>_xlfn.CONCAT(Basisgegevens!AP21:BA21)</f>
        <v>Jaar 4 - 2027</v>
      </c>
      <c r="B67" s="300"/>
      <c r="C67" s="300"/>
      <c r="D67" s="300"/>
      <c r="E67" s="300"/>
      <c r="F67" s="300"/>
      <c r="G67" s="300"/>
    </row>
    <row r="68" spans="1:14" ht="13.8" x14ac:dyDescent="0.25">
      <c r="B68" s="288"/>
      <c r="C68" s="288"/>
      <c r="D68" s="288"/>
      <c r="E68" s="288"/>
      <c r="F68" s="288"/>
      <c r="G68" s="288"/>
    </row>
    <row r="69" spans="1:14" ht="13.8" x14ac:dyDescent="0.25">
      <c r="B69" s="288"/>
      <c r="C69" s="288"/>
      <c r="D69" s="288"/>
      <c r="E69" s="288"/>
      <c r="F69" s="288"/>
      <c r="G69" s="288"/>
    </row>
    <row r="70" spans="1:14" ht="13.8" x14ac:dyDescent="0.25">
      <c r="B70" s="288"/>
      <c r="C70" s="288"/>
      <c r="D70" s="288"/>
      <c r="E70" s="288"/>
      <c r="F70" s="288"/>
      <c r="G70" s="288"/>
    </row>
    <row r="71" spans="1:14" ht="13.8" x14ac:dyDescent="0.25">
      <c r="A71" s="300" t="str">
        <f>_xlfn.CONCAT(Basisgegevens!BC21:BN21)</f>
        <v>Jaar 5 - 2028</v>
      </c>
      <c r="B71" s="300"/>
      <c r="C71" s="300"/>
      <c r="D71" s="300"/>
      <c r="E71" s="300"/>
      <c r="F71" s="300"/>
      <c r="G71" s="300"/>
    </row>
    <row r="72" spans="1:14" ht="13.8" x14ac:dyDescent="0.25">
      <c r="B72" s="288"/>
      <c r="C72" s="288"/>
      <c r="D72" s="288"/>
      <c r="E72" s="288"/>
      <c r="F72" s="288"/>
      <c r="G72" s="288"/>
    </row>
    <row r="73" spans="1:14" ht="13.8" x14ac:dyDescent="0.25">
      <c r="A73" s="289"/>
    </row>
    <row r="74" spans="1:14" ht="13.8" x14ac:dyDescent="0.25">
      <c r="A74" s="289"/>
    </row>
    <row r="75" spans="1:14" ht="13.8" x14ac:dyDescent="0.25">
      <c r="A75" s="11" t="s">
        <v>569</v>
      </c>
      <c r="B75" s="11"/>
      <c r="C75" s="11"/>
      <c r="D75" s="11"/>
      <c r="E75" s="11"/>
      <c r="F75" s="11"/>
      <c r="G75" s="11"/>
      <c r="H75" s="11"/>
      <c r="I75" s="11"/>
      <c r="J75" s="11"/>
      <c r="K75" s="11"/>
      <c r="L75" s="11"/>
      <c r="M75" s="11"/>
      <c r="N75" s="11"/>
    </row>
    <row r="76" spans="1:14" ht="13.8" x14ac:dyDescent="0.25">
      <c r="A76" s="289"/>
    </row>
    <row r="79" spans="1:14" ht="13.8" x14ac:dyDescent="0.25">
      <c r="A79" s="2"/>
      <c r="B79" s="2"/>
      <c r="C79" s="2"/>
      <c r="D79" s="2"/>
      <c r="E79" s="2"/>
      <c r="F79" s="2"/>
      <c r="G79" s="2"/>
      <c r="H79" s="2"/>
      <c r="I79" s="2"/>
      <c r="J79" s="2"/>
      <c r="K79" s="2"/>
      <c r="L79" s="2"/>
      <c r="M79" s="2"/>
      <c r="N79" s="2"/>
    </row>
    <row r="81" spans="1:12" ht="13.8" x14ac:dyDescent="0.25">
      <c r="B81" s="123"/>
      <c r="C81" s="123"/>
      <c r="D81" s="123"/>
      <c r="E81" s="123"/>
      <c r="F81" s="123"/>
      <c r="G81" s="123"/>
      <c r="H81" s="123"/>
      <c r="I81" s="123"/>
      <c r="J81" s="123"/>
      <c r="K81" s="286"/>
      <c r="L81" s="286"/>
    </row>
    <row r="83" spans="1:12" ht="13.8" x14ac:dyDescent="0.3">
      <c r="A83" s="294"/>
      <c r="B83" s="1"/>
      <c r="C83" s="1"/>
      <c r="D83" s="1"/>
      <c r="E83" s="1"/>
      <c r="F83" s="1"/>
      <c r="G83" s="1"/>
      <c r="H83" s="301"/>
      <c r="I83" s="301"/>
      <c r="J83" s="301"/>
      <c r="K83" s="301"/>
    </row>
    <row r="84" spans="1:12" ht="13.8" x14ac:dyDescent="0.25">
      <c r="A84" s="289"/>
      <c r="B84" s="1"/>
      <c r="C84" s="1"/>
      <c r="D84" s="1"/>
      <c r="E84" s="1"/>
      <c r="F84" s="1"/>
      <c r="G84" s="1"/>
      <c r="H84" s="289"/>
      <c r="I84" s="289"/>
      <c r="J84" s="289"/>
      <c r="K84" s="289"/>
    </row>
    <row r="85" spans="1:12" ht="13.8" x14ac:dyDescent="0.25">
      <c r="A85" s="289"/>
      <c r="B85" s="1"/>
      <c r="C85" s="1"/>
      <c r="D85" s="1"/>
      <c r="E85" s="1"/>
      <c r="F85" s="1"/>
      <c r="G85" s="1"/>
      <c r="H85" s="289"/>
      <c r="I85" s="289"/>
      <c r="J85" s="289"/>
      <c r="K85" s="289"/>
    </row>
    <row r="86" spans="1:12" ht="13.8" x14ac:dyDescent="0.25">
      <c r="A86" s="289"/>
      <c r="B86" s="1"/>
      <c r="C86" s="1"/>
      <c r="D86" s="1"/>
      <c r="E86" s="1"/>
      <c r="F86" s="1"/>
      <c r="G86" s="1"/>
      <c r="H86" s="289"/>
      <c r="I86" s="289"/>
      <c r="J86" s="289"/>
      <c r="K86" s="289"/>
    </row>
    <row r="87" spans="1:12" ht="13.8" x14ac:dyDescent="0.25">
      <c r="B87" s="295"/>
      <c r="C87" s="295"/>
      <c r="D87" s="295"/>
      <c r="E87" s="295"/>
      <c r="F87" s="295"/>
      <c r="G87" s="295"/>
      <c r="H87" s="289"/>
      <c r="I87" s="289"/>
      <c r="J87" s="289"/>
      <c r="K87" s="289"/>
    </row>
    <row r="89" spans="1:12" ht="13.8" x14ac:dyDescent="0.25">
      <c r="B89" s="123"/>
      <c r="C89" s="123"/>
      <c r="D89" s="123"/>
      <c r="E89" s="123"/>
      <c r="F89" s="123"/>
      <c r="G89" s="123"/>
      <c r="H89" s="123"/>
      <c r="I89" s="123"/>
      <c r="J89" s="123"/>
      <c r="K89" s="286"/>
      <c r="L89" s="286"/>
    </row>
    <row r="91" spans="1:12" ht="12.6" customHeight="1" x14ac:dyDescent="0.25">
      <c r="B91" s="295"/>
      <c r="C91" s="295"/>
      <c r="D91" s="295"/>
      <c r="E91" s="295"/>
      <c r="F91" s="295"/>
      <c r="G91" s="295"/>
    </row>
    <row r="92" spans="1:12" ht="12.6" customHeight="1" x14ac:dyDescent="0.25">
      <c r="B92" s="295"/>
      <c r="C92" s="295"/>
      <c r="D92" s="295"/>
      <c r="E92" s="295"/>
      <c r="F92" s="295"/>
      <c r="G92" s="295"/>
    </row>
    <row r="93" spans="1:12" ht="12.6" customHeight="1" x14ac:dyDescent="0.25">
      <c r="B93" s="295"/>
      <c r="C93" s="295"/>
      <c r="D93" s="295"/>
      <c r="E93" s="295"/>
      <c r="F93" s="295"/>
      <c r="G93" s="295"/>
    </row>
    <row r="94" spans="1:12" ht="12.6" customHeight="1" x14ac:dyDescent="0.25">
      <c r="B94" s="295"/>
      <c r="C94" s="295"/>
      <c r="D94" s="295"/>
      <c r="E94" s="295"/>
      <c r="F94" s="295"/>
      <c r="G94" s="295"/>
    </row>
    <row r="95" spans="1:12" ht="12.6" customHeight="1" x14ac:dyDescent="0.25">
      <c r="B95" s="295"/>
      <c r="C95" s="295"/>
      <c r="D95" s="295"/>
      <c r="E95" s="295"/>
      <c r="F95" s="295"/>
      <c r="G95" s="295"/>
    </row>
    <row r="97" spans="1:12" ht="13.8" x14ac:dyDescent="0.25">
      <c r="B97" s="123"/>
    </row>
    <row r="99" spans="1:12" ht="13.8" x14ac:dyDescent="0.25">
      <c r="B99" s="282"/>
      <c r="C99" s="283"/>
      <c r="D99" s="31"/>
      <c r="E99" s="31"/>
      <c r="F99" s="31"/>
      <c r="G99" s="31"/>
      <c r="H99" s="31"/>
      <c r="I99" s="31"/>
      <c r="J99" s="31"/>
      <c r="K99" s="31"/>
      <c r="L99" s="31"/>
    </row>
    <row r="100" spans="1:12" x14ac:dyDescent="0.25">
      <c r="B100" s="296"/>
      <c r="C100" s="296"/>
      <c r="D100" s="296"/>
      <c r="E100" s="296"/>
      <c r="F100" s="296"/>
      <c r="G100" s="296"/>
      <c r="H100" s="296"/>
      <c r="I100" s="296"/>
      <c r="J100" s="296"/>
      <c r="K100" s="296"/>
      <c r="L100" s="296"/>
    </row>
    <row r="101" spans="1:12" x14ac:dyDescent="0.25">
      <c r="B101" s="296"/>
      <c r="C101" s="296"/>
      <c r="D101" s="296"/>
      <c r="E101" s="296"/>
      <c r="F101" s="296"/>
      <c r="G101" s="296"/>
      <c r="H101" s="296"/>
      <c r="I101" s="296"/>
      <c r="J101" s="296"/>
      <c r="K101" s="296"/>
      <c r="L101" s="296"/>
    </row>
    <row r="102" spans="1:12" x14ac:dyDescent="0.25">
      <c r="B102" s="296"/>
      <c r="C102" s="296"/>
      <c r="D102" s="296"/>
      <c r="E102" s="296"/>
      <c r="F102" s="296"/>
      <c r="G102" s="296"/>
      <c r="H102" s="296"/>
      <c r="I102" s="296"/>
      <c r="J102" s="296"/>
      <c r="K102" s="296"/>
      <c r="L102" s="296"/>
    </row>
    <row r="103" spans="1:12" x14ac:dyDescent="0.25">
      <c r="B103" s="296"/>
      <c r="C103" s="296"/>
      <c r="D103" s="296"/>
      <c r="E103" s="296"/>
      <c r="F103" s="296"/>
      <c r="G103" s="296"/>
      <c r="H103" s="296"/>
      <c r="I103" s="296"/>
      <c r="J103" s="296"/>
      <c r="K103" s="296"/>
      <c r="L103" s="296"/>
    </row>
    <row r="106" spans="1:12" ht="13.8" x14ac:dyDescent="0.25">
      <c r="A106" s="2"/>
      <c r="B106" s="2"/>
      <c r="C106" s="2"/>
      <c r="D106" s="2"/>
      <c r="E106" s="2"/>
      <c r="F106" s="2"/>
      <c r="G106" s="2"/>
      <c r="H106" s="2"/>
      <c r="I106" s="2"/>
      <c r="J106" s="2"/>
      <c r="K106" s="2"/>
      <c r="L106" s="2"/>
    </row>
    <row r="108" spans="1:12" ht="13.8" x14ac:dyDescent="0.25">
      <c r="B108" s="282"/>
      <c r="C108" s="283"/>
      <c r="D108" s="31"/>
      <c r="E108" s="31"/>
      <c r="F108" s="31"/>
      <c r="G108" s="31"/>
      <c r="H108" s="31"/>
      <c r="I108" s="31"/>
      <c r="J108" s="31"/>
      <c r="K108" s="31"/>
      <c r="L108" s="31"/>
    </row>
    <row r="109" spans="1:12" x14ac:dyDescent="0.25">
      <c r="B109" s="296"/>
      <c r="C109" s="296"/>
      <c r="D109" s="296"/>
      <c r="E109" s="296"/>
      <c r="F109" s="296"/>
      <c r="G109" s="296"/>
      <c r="H109" s="296"/>
      <c r="I109" s="296"/>
      <c r="J109" s="296"/>
      <c r="K109" s="296"/>
      <c r="L109" s="296"/>
    </row>
    <row r="110" spans="1:12" x14ac:dyDescent="0.25">
      <c r="B110" s="296"/>
      <c r="C110" s="296"/>
      <c r="D110" s="296"/>
      <c r="E110" s="296"/>
      <c r="F110" s="296"/>
      <c r="G110" s="296"/>
      <c r="H110" s="296"/>
      <c r="I110" s="296"/>
      <c r="J110" s="296"/>
      <c r="K110" s="296"/>
      <c r="L110" s="296"/>
    </row>
    <row r="111" spans="1:12" x14ac:dyDescent="0.25">
      <c r="B111" s="296"/>
      <c r="C111" s="296"/>
      <c r="D111" s="296"/>
      <c r="E111" s="296"/>
      <c r="F111" s="296"/>
      <c r="G111" s="296"/>
      <c r="H111" s="296"/>
      <c r="I111" s="296"/>
      <c r="J111" s="296"/>
      <c r="K111" s="296"/>
      <c r="L111" s="296"/>
    </row>
    <row r="112" spans="1:12" x14ac:dyDescent="0.25">
      <c r="B112" s="296"/>
      <c r="C112" s="296"/>
      <c r="D112" s="296"/>
      <c r="E112" s="296"/>
      <c r="F112" s="296"/>
      <c r="G112" s="296"/>
      <c r="H112" s="296"/>
      <c r="I112" s="296"/>
      <c r="J112" s="296"/>
      <c r="K112" s="296"/>
      <c r="L112" s="296"/>
    </row>
    <row r="115" spans="1:12" ht="13.8" x14ac:dyDescent="0.25">
      <c r="A115" s="2"/>
      <c r="B115" s="2"/>
      <c r="C115" s="2"/>
      <c r="D115" s="2"/>
      <c r="E115" s="2"/>
      <c r="F115" s="2"/>
      <c r="G115" s="2"/>
      <c r="H115" s="2"/>
      <c r="I115" s="2"/>
      <c r="J115" s="2"/>
      <c r="K115" s="2"/>
      <c r="L115" s="2"/>
    </row>
    <row r="117" spans="1:12" ht="13.8" x14ac:dyDescent="0.25">
      <c r="B117" s="282"/>
      <c r="C117" s="283"/>
      <c r="D117" s="31"/>
      <c r="E117" s="31"/>
      <c r="F117" s="31"/>
      <c r="G117" s="31"/>
      <c r="H117" s="31"/>
      <c r="I117" s="31"/>
      <c r="J117" s="31"/>
      <c r="K117" s="31"/>
      <c r="L117" s="31"/>
    </row>
    <row r="118" spans="1:12" x14ac:dyDescent="0.25">
      <c r="B118" s="297"/>
      <c r="C118" s="297"/>
      <c r="D118" s="297"/>
      <c r="E118" s="297"/>
      <c r="F118" s="297"/>
      <c r="G118" s="297"/>
      <c r="H118" s="297"/>
      <c r="I118" s="297"/>
      <c r="J118" s="297"/>
      <c r="K118" s="297"/>
      <c r="L118" s="297"/>
    </row>
    <row r="119" spans="1:12" x14ac:dyDescent="0.25">
      <c r="B119" s="297"/>
      <c r="C119" s="297"/>
      <c r="D119" s="297"/>
      <c r="E119" s="297"/>
      <c r="F119" s="297"/>
      <c r="G119" s="297"/>
      <c r="H119" s="297"/>
      <c r="I119" s="297"/>
      <c r="J119" s="297"/>
      <c r="K119" s="297"/>
      <c r="L119" s="297"/>
    </row>
    <row r="120" spans="1:12" x14ac:dyDescent="0.25">
      <c r="B120" s="297"/>
      <c r="C120" s="297"/>
      <c r="D120" s="297"/>
      <c r="E120" s="297"/>
      <c r="F120" s="297"/>
      <c r="G120" s="297"/>
      <c r="H120" s="297"/>
      <c r="I120" s="297"/>
      <c r="J120" s="297"/>
      <c r="K120" s="297"/>
      <c r="L120" s="297"/>
    </row>
    <row r="121" spans="1:12" x14ac:dyDescent="0.25">
      <c r="B121" s="297"/>
      <c r="C121" s="297"/>
      <c r="D121" s="297"/>
      <c r="E121" s="297"/>
      <c r="F121" s="297"/>
      <c r="G121" s="297"/>
      <c r="H121" s="297"/>
      <c r="I121" s="297"/>
      <c r="J121" s="297"/>
      <c r="K121" s="297"/>
      <c r="L121" s="297"/>
    </row>
    <row r="124" spans="1:12" ht="13.8" x14ac:dyDescent="0.25">
      <c r="A124" s="2"/>
      <c r="B124" s="2"/>
      <c r="C124" s="2"/>
      <c r="D124" s="2"/>
      <c r="E124" s="2"/>
      <c r="F124" s="2"/>
      <c r="G124" s="2"/>
      <c r="H124" s="2"/>
      <c r="I124" s="2"/>
      <c r="J124" s="2"/>
      <c r="K124" s="2"/>
      <c r="L124" s="2"/>
    </row>
    <row r="126" spans="1:12" x14ac:dyDescent="0.25">
      <c r="B126" s="296"/>
      <c r="C126" s="296"/>
      <c r="D126" s="296"/>
      <c r="E126" s="296"/>
      <c r="F126" s="296"/>
      <c r="G126" s="296"/>
      <c r="H126" s="296"/>
    </row>
    <row r="127" spans="1:12" x14ac:dyDescent="0.25">
      <c r="B127" s="296"/>
      <c r="C127" s="296"/>
      <c r="D127" s="296"/>
      <c r="E127" s="296"/>
      <c r="F127" s="296"/>
      <c r="G127" s="296"/>
      <c r="H127" s="296"/>
    </row>
    <row r="128" spans="1:12" x14ac:dyDescent="0.25">
      <c r="B128" s="296"/>
      <c r="C128" s="296"/>
      <c r="D128" s="296"/>
      <c r="E128" s="296"/>
      <c r="F128" s="296"/>
      <c r="G128" s="296"/>
      <c r="H128" s="296"/>
    </row>
  </sheetData>
  <mergeCells count="7">
    <mergeCell ref="A71:G71"/>
    <mergeCell ref="H83:K83"/>
    <mergeCell ref="A1:N1"/>
    <mergeCell ref="A55:G55"/>
    <mergeCell ref="A59:G59"/>
    <mergeCell ref="A67:G67"/>
    <mergeCell ref="A63:G6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2" tint="-0.499984740745262"/>
    <pageSetUpPr fitToPage="1"/>
  </sheetPr>
  <dimension ref="A1:CB293"/>
  <sheetViews>
    <sheetView showGridLines="0" tabSelected="1" topLeftCell="A99" zoomScale="76" zoomScaleNormal="76" workbookViewId="0">
      <selection activeCell="C109" sqref="C109"/>
    </sheetView>
  </sheetViews>
  <sheetFormatPr baseColWidth="10" defaultColWidth="11.44140625" defaultRowHeight="15" customHeight="1" outlineLevelCol="1" x14ac:dyDescent="0.25"/>
  <cols>
    <col min="1" max="1" width="43.5546875" style="1" customWidth="1"/>
    <col min="2" max="2" width="8" style="1" customWidth="1"/>
    <col min="3" max="14" width="12.6640625" style="1" customWidth="1"/>
    <col min="15" max="15" width="15.6640625" style="1" customWidth="1"/>
    <col min="16" max="27" width="12.6640625" style="1" customWidth="1" outlineLevel="1"/>
    <col min="28" max="28" width="14.88671875" style="1" customWidth="1"/>
    <col min="29" max="40" width="12.6640625" style="1" customWidth="1" outlineLevel="1"/>
    <col min="41" max="41" width="15.6640625" style="1" customWidth="1"/>
    <col min="42" max="53" width="12.6640625" style="1" customWidth="1" outlineLevel="1"/>
    <col min="54" max="54" width="15.6640625" style="1" customWidth="1"/>
    <col min="55" max="66" width="12.6640625" style="1" customWidth="1" outlineLevel="1"/>
    <col min="67" max="67" width="15.6640625" style="1" customWidth="1"/>
    <col min="68" max="79" width="11.44140625" style="1" customWidth="1"/>
    <col min="80" max="80" width="15.33203125" style="1" customWidth="1"/>
    <col min="81" max="16384" width="11.44140625" style="1"/>
  </cols>
  <sheetData>
    <row r="1" spans="1:80" ht="15" customHeight="1" thickBot="1" x14ac:dyDescent="0.3"/>
    <row r="2" spans="1:80" ht="31.5" customHeight="1" thickBot="1" x14ac:dyDescent="0.3">
      <c r="A2" s="328" t="s">
        <v>14</v>
      </c>
      <c r="B2" s="329"/>
      <c r="C2" s="329"/>
      <c r="D2" s="329"/>
      <c r="E2" s="329"/>
      <c r="F2" s="329"/>
      <c r="G2" s="329"/>
      <c r="H2" s="329"/>
      <c r="I2" s="329"/>
      <c r="J2" s="329"/>
      <c r="K2" s="329"/>
      <c r="L2" s="329"/>
      <c r="M2" s="329"/>
      <c r="N2" s="330"/>
    </row>
    <row r="5" spans="1:80" s="2" customFormat="1" ht="15" customHeight="1" x14ac:dyDescent="0.25">
      <c r="A5" s="10" t="s">
        <v>15</v>
      </c>
      <c r="B5" s="10"/>
      <c r="C5" s="10"/>
      <c r="D5" s="10"/>
      <c r="E5" s="10"/>
      <c r="F5" s="10"/>
      <c r="G5" s="10"/>
      <c r="H5" s="10"/>
      <c r="I5" s="10"/>
      <c r="J5" s="10"/>
      <c r="K5" s="10"/>
      <c r="L5" s="10"/>
      <c r="M5" s="10"/>
      <c r="N5" s="10"/>
    </row>
    <row r="7" spans="1:80" ht="15" customHeight="1" x14ac:dyDescent="0.25">
      <c r="A7" s="331" t="s">
        <v>16</v>
      </c>
      <c r="B7" s="332"/>
      <c r="C7" s="332"/>
      <c r="D7" s="332"/>
      <c r="E7" s="332"/>
      <c r="F7" s="332"/>
      <c r="G7" s="332"/>
      <c r="H7" s="332"/>
      <c r="I7" s="332"/>
      <c r="J7" s="332"/>
      <c r="K7" s="333"/>
      <c r="L7" s="339">
        <v>45292</v>
      </c>
      <c r="M7" s="339"/>
      <c r="N7" s="315"/>
    </row>
    <row r="8" spans="1:80" ht="15" customHeight="1" x14ac:dyDescent="0.25">
      <c r="A8" s="331" t="s">
        <v>17</v>
      </c>
      <c r="B8" s="332"/>
      <c r="C8" s="332"/>
      <c r="D8" s="332"/>
      <c r="E8" s="332"/>
      <c r="F8" s="332"/>
      <c r="G8" s="332"/>
      <c r="H8" s="332"/>
      <c r="I8" s="332"/>
      <c r="J8" s="332"/>
      <c r="K8" s="333"/>
      <c r="L8" s="251"/>
      <c r="M8" s="15">
        <f>12-(MONTH(L7))+1</f>
        <v>12</v>
      </c>
      <c r="N8" s="3" t="s">
        <v>18</v>
      </c>
    </row>
    <row r="10" spans="1:80" ht="13.5" customHeight="1" x14ac:dyDescent="0.25">
      <c r="A10" s="360" t="s">
        <v>19</v>
      </c>
      <c r="B10" s="361"/>
      <c r="C10" s="366" t="s">
        <v>20</v>
      </c>
      <c r="D10" s="352"/>
      <c r="E10" s="352" t="s">
        <v>21</v>
      </c>
      <c r="F10" s="352"/>
      <c r="G10" s="352" t="s">
        <v>22</v>
      </c>
      <c r="H10" s="352"/>
      <c r="I10" s="352" t="s">
        <v>23</v>
      </c>
      <c r="J10" s="352"/>
      <c r="K10" s="352" t="s">
        <v>24</v>
      </c>
      <c r="L10" s="352"/>
      <c r="M10" s="253"/>
      <c r="N10" s="252"/>
    </row>
    <row r="11" spans="1:80" ht="15" customHeight="1" x14ac:dyDescent="0.25">
      <c r="A11" s="362"/>
      <c r="B11" s="363"/>
      <c r="C11" s="354">
        <f>+YEAR(L7)</f>
        <v>2024</v>
      </c>
      <c r="D11" s="355"/>
      <c r="E11" s="355">
        <f>+C11+1</f>
        <v>2025</v>
      </c>
      <c r="F11" s="355"/>
      <c r="G11" s="355">
        <f>+E11+1</f>
        <v>2026</v>
      </c>
      <c r="H11" s="355"/>
      <c r="I11" s="355">
        <f>+G11+1</f>
        <v>2027</v>
      </c>
      <c r="J11" s="355"/>
      <c r="K11" s="355">
        <f>+I11+1</f>
        <v>2028</v>
      </c>
      <c r="L11" s="355"/>
      <c r="M11" s="254"/>
      <c r="N11" s="72"/>
    </row>
    <row r="12" spans="1:80" ht="13.5" customHeight="1" x14ac:dyDescent="0.25">
      <c r="A12" s="364"/>
      <c r="B12" s="365"/>
      <c r="C12" s="305" t="str">
        <f>+CONCATENATE(M8," ",N8)</f>
        <v>12 maanden</v>
      </c>
      <c r="D12" s="353"/>
      <c r="E12" s="353" t="s">
        <v>25</v>
      </c>
      <c r="F12" s="353"/>
      <c r="G12" s="353" t="s">
        <v>25</v>
      </c>
      <c r="H12" s="353"/>
      <c r="I12" s="353" t="s">
        <v>25</v>
      </c>
      <c r="J12" s="353"/>
      <c r="K12" s="353" t="s">
        <v>25</v>
      </c>
      <c r="L12" s="353"/>
      <c r="M12" s="255"/>
      <c r="N12" s="73"/>
    </row>
    <row r="14" spans="1:80" ht="15" hidden="1" customHeight="1" x14ac:dyDescent="0.25">
      <c r="C14" s="335" t="str">
        <f>+CONCATENATE($C$10," - ",$C$11)</f>
        <v>Jaar 1 - 2024</v>
      </c>
      <c r="D14" s="336"/>
      <c r="E14" s="337"/>
      <c r="F14" s="337"/>
      <c r="G14" s="337"/>
      <c r="H14" s="337"/>
      <c r="I14" s="337"/>
      <c r="J14" s="337"/>
      <c r="K14" s="337"/>
      <c r="L14" s="337"/>
      <c r="M14" s="337"/>
      <c r="N14" s="338"/>
      <c r="O14" s="50" t="str">
        <f>+CONCATENATE("TOTAAL ",$C$11)</f>
        <v>TOTAAL 2024</v>
      </c>
      <c r="P14" s="335" t="str">
        <f>+CONCATENATE($E$10," - ",$E$11)</f>
        <v>Jaar 2 - 2025</v>
      </c>
      <c r="Q14" s="336"/>
      <c r="R14" s="337"/>
      <c r="S14" s="337"/>
      <c r="T14" s="337"/>
      <c r="U14" s="337"/>
      <c r="V14" s="337"/>
      <c r="W14" s="337"/>
      <c r="X14" s="337"/>
      <c r="Y14" s="337"/>
      <c r="Z14" s="337"/>
      <c r="AA14" s="338"/>
      <c r="AB14" s="50" t="str">
        <f>+CONCATENATE("TOTAAL ",$E$11)</f>
        <v>TOTAAL 2025</v>
      </c>
      <c r="AC14" s="335" t="str">
        <f>+CONCATENATE($G$10," - ",$G$11)</f>
        <v>Jaar 3 - 2026</v>
      </c>
      <c r="AD14" s="336"/>
      <c r="AE14" s="337"/>
      <c r="AF14" s="337"/>
      <c r="AG14" s="337"/>
      <c r="AH14" s="337"/>
      <c r="AI14" s="337"/>
      <c r="AJ14" s="337"/>
      <c r="AK14" s="337"/>
      <c r="AL14" s="337"/>
      <c r="AM14" s="337"/>
      <c r="AN14" s="338"/>
      <c r="AO14" s="50" t="str">
        <f>+CONCATENATE("TOTAAL ",$G$11)</f>
        <v>TOTAAL 2026</v>
      </c>
      <c r="AP14" s="335" t="str">
        <f>+CONCATENATE($I$10," - ",$I$11)</f>
        <v>Jaar 4 - 2027</v>
      </c>
      <c r="AQ14" s="336"/>
      <c r="AR14" s="337"/>
      <c r="AS14" s="337"/>
      <c r="AT14" s="337"/>
      <c r="AU14" s="337"/>
      <c r="AV14" s="337"/>
      <c r="AW14" s="337"/>
      <c r="AX14" s="337"/>
      <c r="AY14" s="337"/>
      <c r="AZ14" s="337"/>
      <c r="BA14" s="338"/>
      <c r="BB14" s="50" t="str">
        <f>+CONCATENATE("TOTAAL ",$I$11)</f>
        <v>TOTAAL 2027</v>
      </c>
      <c r="BC14" s="335" t="str">
        <f>+CONCATENATE($K$10," - ",$K$11)</f>
        <v>Jaar 5 - 2028</v>
      </c>
      <c r="BD14" s="336"/>
      <c r="BE14" s="337"/>
      <c r="BF14" s="337"/>
      <c r="BG14" s="337"/>
      <c r="BH14" s="337"/>
      <c r="BI14" s="337"/>
      <c r="BJ14" s="337"/>
      <c r="BK14" s="337"/>
      <c r="BL14" s="337"/>
      <c r="BM14" s="337"/>
      <c r="BN14" s="338"/>
      <c r="BO14" s="50" t="str">
        <f>+CONCATENATE("TOTAAL ",$K$11)</f>
        <v>TOTAAL 2028</v>
      </c>
      <c r="BP14" s="239"/>
      <c r="BQ14" s="239"/>
      <c r="BR14" s="239"/>
      <c r="BS14" s="239"/>
      <c r="BT14" s="239"/>
      <c r="BU14" s="239"/>
      <c r="BV14" s="239"/>
      <c r="BW14" s="239"/>
      <c r="BX14" s="239"/>
      <c r="BY14" s="239"/>
      <c r="BZ14" s="239"/>
      <c r="CA14" s="239"/>
      <c r="CB14" s="239"/>
    </row>
    <row r="15" spans="1:80" ht="15" hidden="1" customHeight="1" x14ac:dyDescent="0.25">
      <c r="C15" s="50" t="str">
        <f>+CONCATENATE("1/",$C$11)</f>
        <v>1/2024</v>
      </c>
      <c r="D15" s="50" t="str">
        <f>+CONCATENATE("2/",$C$11)</f>
        <v>2/2024</v>
      </c>
      <c r="E15" s="50" t="str">
        <f>+CONCATENATE("3/",$C$11)</f>
        <v>3/2024</v>
      </c>
      <c r="F15" s="50" t="str">
        <f>+CONCATENATE("4/",$C$11)</f>
        <v>4/2024</v>
      </c>
      <c r="G15" s="50" t="str">
        <f>+CONCATENATE("5/",$C$11)</f>
        <v>5/2024</v>
      </c>
      <c r="H15" s="50" t="str">
        <f>+CONCATENATE("6/",$C$11)</f>
        <v>6/2024</v>
      </c>
      <c r="I15" s="50" t="str">
        <f>+CONCATENATE("7/",$C$11)</f>
        <v>7/2024</v>
      </c>
      <c r="J15" s="50" t="str">
        <f>+CONCATENATE("8/",$C$11)</f>
        <v>8/2024</v>
      </c>
      <c r="K15" s="50" t="str">
        <f>+CONCATENATE("9/",$C$11)</f>
        <v>9/2024</v>
      </c>
      <c r="L15" s="50" t="str">
        <f>+CONCATENATE("10/",$C$11)</f>
        <v>10/2024</v>
      </c>
      <c r="M15" s="50" t="str">
        <f>+CONCATENATE("11/",$C$11)</f>
        <v>11/2024</v>
      </c>
      <c r="N15" s="50" t="str">
        <f>+CONCATENATE("12/",$C$11)</f>
        <v>12/2024</v>
      </c>
      <c r="O15" s="50" t="str">
        <f>$C$12</f>
        <v>12 maanden</v>
      </c>
      <c r="P15" s="51" t="str">
        <f>+CONCATENATE("1/",$E$11)</f>
        <v>1/2025</v>
      </c>
      <c r="Q15" s="52" t="str">
        <f>+CONCATENATE("2/",$E$11)</f>
        <v>2/2025</v>
      </c>
      <c r="R15" s="52" t="str">
        <f>+CONCATENATE("3/",$E$11)</f>
        <v>3/2025</v>
      </c>
      <c r="S15" s="52" t="str">
        <f>+CONCATENATE("4/",$E$11)</f>
        <v>4/2025</v>
      </c>
      <c r="T15" s="52" t="str">
        <f>+CONCATENATE("5/",$E$11)</f>
        <v>5/2025</v>
      </c>
      <c r="U15" s="52" t="str">
        <f>+CONCATENATE("6/",$E$11)</f>
        <v>6/2025</v>
      </c>
      <c r="V15" s="52" t="str">
        <f>+CONCATENATE("7/",$E$11)</f>
        <v>7/2025</v>
      </c>
      <c r="W15" s="52" t="str">
        <f>+CONCATENATE("8/",$E$11)</f>
        <v>8/2025</v>
      </c>
      <c r="X15" s="52" t="str">
        <f>+CONCATENATE("9/",$E$11)</f>
        <v>9/2025</v>
      </c>
      <c r="Y15" s="52" t="str">
        <f>+CONCATENATE("10/",$E$11)</f>
        <v>10/2025</v>
      </c>
      <c r="Z15" s="52" t="str">
        <f>+CONCATENATE("11/",$E$11)</f>
        <v>11/2025</v>
      </c>
      <c r="AA15" s="53" t="str">
        <f>+CONCATENATE("12/",$E$11)</f>
        <v>12/2025</v>
      </c>
      <c r="AB15" s="50" t="str">
        <f>$E$12</f>
        <v>12 maanden</v>
      </c>
      <c r="AC15" s="51" t="str">
        <f>+CONCATENATE("1/",$G$11)</f>
        <v>1/2026</v>
      </c>
      <c r="AD15" s="52" t="str">
        <f>+CONCATENATE("2/",$G$11)</f>
        <v>2/2026</v>
      </c>
      <c r="AE15" s="52" t="str">
        <f>+CONCATENATE("3/",$G$11)</f>
        <v>3/2026</v>
      </c>
      <c r="AF15" s="52" t="str">
        <f>+CONCATENATE("4/",$G$11)</f>
        <v>4/2026</v>
      </c>
      <c r="AG15" s="52" t="str">
        <f>+CONCATENATE("5/",$G$11)</f>
        <v>5/2026</v>
      </c>
      <c r="AH15" s="52" t="str">
        <f>+CONCATENATE("6/",$G$11)</f>
        <v>6/2026</v>
      </c>
      <c r="AI15" s="52" t="str">
        <f>+CONCATENATE("7/",$G$11)</f>
        <v>7/2026</v>
      </c>
      <c r="AJ15" s="52" t="str">
        <f>+CONCATENATE("8/",$G$11)</f>
        <v>8/2026</v>
      </c>
      <c r="AK15" s="52" t="str">
        <f>+CONCATENATE("9/",$G$11)</f>
        <v>9/2026</v>
      </c>
      <c r="AL15" s="52" t="str">
        <f>+CONCATENATE("10/",$G$11)</f>
        <v>10/2026</v>
      </c>
      <c r="AM15" s="52" t="str">
        <f>+CONCATENATE("11/",$G$11)</f>
        <v>11/2026</v>
      </c>
      <c r="AN15" s="53" t="str">
        <f>+CONCATENATE("12/",$G$11)</f>
        <v>12/2026</v>
      </c>
      <c r="AO15" s="50" t="str">
        <f>$G$12</f>
        <v>12 maanden</v>
      </c>
      <c r="AP15" s="51" t="str">
        <f>+CONCATENATE("1/",$I$11)</f>
        <v>1/2027</v>
      </c>
      <c r="AQ15" s="52" t="str">
        <f>+CONCATENATE("2/",$I$11)</f>
        <v>2/2027</v>
      </c>
      <c r="AR15" s="52" t="str">
        <f>+CONCATENATE("3/",$I$11)</f>
        <v>3/2027</v>
      </c>
      <c r="AS15" s="52" t="str">
        <f>+CONCATENATE("4/",$I$11)</f>
        <v>4/2027</v>
      </c>
      <c r="AT15" s="52" t="str">
        <f>+CONCATENATE("5/",$I$11)</f>
        <v>5/2027</v>
      </c>
      <c r="AU15" s="52" t="str">
        <f>+CONCATENATE("6/",$I$11)</f>
        <v>6/2027</v>
      </c>
      <c r="AV15" s="52" t="str">
        <f>+CONCATENATE("7/",$I$11)</f>
        <v>7/2027</v>
      </c>
      <c r="AW15" s="52" t="str">
        <f>+CONCATENATE("8/",$I$11)</f>
        <v>8/2027</v>
      </c>
      <c r="AX15" s="52" t="str">
        <f>+CONCATENATE("9/",$I$11)</f>
        <v>9/2027</v>
      </c>
      <c r="AY15" s="52" t="str">
        <f>+CONCATENATE("10/",$I$11)</f>
        <v>10/2027</v>
      </c>
      <c r="AZ15" s="52" t="str">
        <f>+CONCATENATE("11/",$I$11)</f>
        <v>11/2027</v>
      </c>
      <c r="BA15" s="53" t="str">
        <f>+CONCATENATE("12/",$I$11)</f>
        <v>12/2027</v>
      </c>
      <c r="BB15" s="50" t="str">
        <f>$I$12</f>
        <v>12 maanden</v>
      </c>
      <c r="BC15" s="51" t="str">
        <f>+CONCATENATE("1/",$K$11)</f>
        <v>1/2028</v>
      </c>
      <c r="BD15" s="52" t="str">
        <f>+CONCATENATE("2/",$K$11)</f>
        <v>2/2028</v>
      </c>
      <c r="BE15" s="52" t="str">
        <f>+CONCATENATE("3/",$K$11)</f>
        <v>3/2028</v>
      </c>
      <c r="BF15" s="52" t="str">
        <f>+CONCATENATE("4/",$K$11)</f>
        <v>4/2028</v>
      </c>
      <c r="BG15" s="52" t="str">
        <f>+CONCATENATE("5/",$K$11)</f>
        <v>5/2028</v>
      </c>
      <c r="BH15" s="52" t="str">
        <f>+CONCATENATE("6/",$K$11)</f>
        <v>6/2028</v>
      </c>
      <c r="BI15" s="52" t="str">
        <f>+CONCATENATE("7/",$K$11)</f>
        <v>7/2028</v>
      </c>
      <c r="BJ15" s="52" t="str">
        <f>+CONCATENATE("8/",$K$11)</f>
        <v>8/2028</v>
      </c>
      <c r="BK15" s="52" t="str">
        <f>+CONCATENATE("9/",$K$11)</f>
        <v>9/2028</v>
      </c>
      <c r="BL15" s="52" t="str">
        <f>+CONCATENATE("10/",$K$11)</f>
        <v>10/2028</v>
      </c>
      <c r="BM15" s="52" t="str">
        <f>+CONCATENATE("11/",$K$11)</f>
        <v>11/2028</v>
      </c>
      <c r="BN15" s="53" t="str">
        <f>+CONCATENATE("12/",$K$11)</f>
        <v>12/2028</v>
      </c>
      <c r="BO15" s="50" t="str">
        <f>$K$12</f>
        <v>12 maanden</v>
      </c>
      <c r="BP15" s="239"/>
      <c r="BQ15" s="239"/>
      <c r="BR15" s="239"/>
      <c r="BS15" s="239"/>
      <c r="BT15" s="239"/>
      <c r="BU15" s="239"/>
      <c r="BV15" s="239"/>
      <c r="BW15" s="239"/>
      <c r="BX15" s="239"/>
      <c r="BY15" s="239"/>
      <c r="BZ15" s="239"/>
      <c r="CA15" s="239"/>
      <c r="CB15" s="239"/>
    </row>
    <row r="16" spans="1:80" ht="15" hidden="1" customHeight="1" x14ac:dyDescent="0.25">
      <c r="C16" s="75">
        <f>IF($M$8&gt;11,1,0)</f>
        <v>1</v>
      </c>
      <c r="D16" s="75">
        <f>IF($M$8&gt;10,1,0)</f>
        <v>1</v>
      </c>
      <c r="E16" s="75">
        <f>IF($M$8&gt;9,1,0)</f>
        <v>1</v>
      </c>
      <c r="F16" s="75">
        <f>IF($M$8&gt;8,1,0)</f>
        <v>1</v>
      </c>
      <c r="G16" s="75">
        <f>IF($M$8&gt;7,1,0)</f>
        <v>1</v>
      </c>
      <c r="H16" s="75">
        <f>IF($M$8&gt;6,1,0)</f>
        <v>1</v>
      </c>
      <c r="I16" s="75">
        <f>IF($M$8&gt;5,1,0)</f>
        <v>1</v>
      </c>
      <c r="J16" s="75">
        <f>IF($M$8&gt;4,1,0)</f>
        <v>1</v>
      </c>
      <c r="K16" s="75">
        <f>IF($M$8&gt;3,1,0)</f>
        <v>1</v>
      </c>
      <c r="L16" s="75">
        <f>IF($M$8&gt;2,1,0)</f>
        <v>1</v>
      </c>
      <c r="M16" s="75">
        <f>IF($M$8&gt;1,1,0)</f>
        <v>1</v>
      </c>
      <c r="N16" s="75">
        <f>IF($M$8&gt;0,1,0)</f>
        <v>1</v>
      </c>
      <c r="O16" s="350">
        <f>SUM(C16:N16)</f>
        <v>12</v>
      </c>
      <c r="P16" s="75">
        <v>1</v>
      </c>
      <c r="Q16" s="75">
        <v>1</v>
      </c>
      <c r="R16" s="75">
        <v>1</v>
      </c>
      <c r="S16" s="75">
        <v>1</v>
      </c>
      <c r="T16" s="75">
        <v>1</v>
      </c>
      <c r="U16" s="75">
        <v>1</v>
      </c>
      <c r="V16" s="75">
        <v>1</v>
      </c>
      <c r="W16" s="75">
        <v>1</v>
      </c>
      <c r="X16" s="75">
        <v>1</v>
      </c>
      <c r="Y16" s="75">
        <v>1</v>
      </c>
      <c r="Z16" s="75">
        <v>1</v>
      </c>
      <c r="AA16" s="75">
        <v>1</v>
      </c>
      <c r="AB16" s="350">
        <f>SUM(P16:AA16)</f>
        <v>12</v>
      </c>
      <c r="AC16" s="75">
        <v>1</v>
      </c>
      <c r="AD16" s="75">
        <v>1</v>
      </c>
      <c r="AE16" s="75">
        <v>1</v>
      </c>
      <c r="AF16" s="75">
        <v>1</v>
      </c>
      <c r="AG16" s="75">
        <v>1</v>
      </c>
      <c r="AH16" s="75">
        <v>1</v>
      </c>
      <c r="AI16" s="75">
        <v>1</v>
      </c>
      <c r="AJ16" s="75">
        <v>1</v>
      </c>
      <c r="AK16" s="75">
        <v>1</v>
      </c>
      <c r="AL16" s="75">
        <v>1</v>
      </c>
      <c r="AM16" s="75">
        <v>1</v>
      </c>
      <c r="AN16" s="75">
        <v>1</v>
      </c>
      <c r="AO16" s="350">
        <f>SUM(AC16:AN16)</f>
        <v>12</v>
      </c>
      <c r="AP16" s="75">
        <v>1</v>
      </c>
      <c r="AQ16" s="75">
        <v>1</v>
      </c>
      <c r="AR16" s="75">
        <v>1</v>
      </c>
      <c r="AS16" s="75">
        <v>1</v>
      </c>
      <c r="AT16" s="75">
        <v>1</v>
      </c>
      <c r="AU16" s="75">
        <v>1</v>
      </c>
      <c r="AV16" s="75">
        <v>1</v>
      </c>
      <c r="AW16" s="75">
        <v>1</v>
      </c>
      <c r="AX16" s="75">
        <v>1</v>
      </c>
      <c r="AY16" s="75">
        <v>1</v>
      </c>
      <c r="AZ16" s="75">
        <v>1</v>
      </c>
      <c r="BA16" s="75">
        <v>1</v>
      </c>
      <c r="BB16" s="350">
        <f>SUM(AP16:BA16)</f>
        <v>12</v>
      </c>
      <c r="BC16" s="75">
        <v>1</v>
      </c>
      <c r="BD16" s="75">
        <v>1</v>
      </c>
      <c r="BE16" s="75">
        <v>1</v>
      </c>
      <c r="BF16" s="75">
        <v>1</v>
      </c>
      <c r="BG16" s="75">
        <v>1</v>
      </c>
      <c r="BH16" s="75">
        <v>1</v>
      </c>
      <c r="BI16" s="75">
        <v>1</v>
      </c>
      <c r="BJ16" s="75">
        <v>1</v>
      </c>
      <c r="BK16" s="75">
        <v>1</v>
      </c>
      <c r="BL16" s="75">
        <v>1</v>
      </c>
      <c r="BM16" s="75">
        <v>1</v>
      </c>
      <c r="BN16" s="75">
        <v>1</v>
      </c>
      <c r="BO16" s="350">
        <f>SUM(BC16:BN16)</f>
        <v>12</v>
      </c>
      <c r="BP16" s="239"/>
      <c r="BQ16" s="239"/>
      <c r="BR16" s="239"/>
      <c r="BS16" s="239"/>
      <c r="BT16" s="239"/>
      <c r="BU16" s="239"/>
      <c r="BV16" s="239"/>
      <c r="BW16" s="239"/>
      <c r="BX16" s="239"/>
      <c r="BY16" s="239"/>
      <c r="BZ16" s="239"/>
      <c r="CA16" s="239"/>
      <c r="CB16" s="239"/>
    </row>
    <row r="17" spans="1:80" ht="15" hidden="1" customHeight="1" x14ac:dyDescent="0.25">
      <c r="C17" s="76">
        <f>C16</f>
        <v>1</v>
      </c>
      <c r="D17" s="76">
        <f>C17+D16</f>
        <v>2</v>
      </c>
      <c r="E17" s="76">
        <f t="shared" ref="E17:N17" si="0">D17+E16</f>
        <v>3</v>
      </c>
      <c r="F17" s="76">
        <f t="shared" si="0"/>
        <v>4</v>
      </c>
      <c r="G17" s="76">
        <f t="shared" si="0"/>
        <v>5</v>
      </c>
      <c r="H17" s="76">
        <f t="shared" si="0"/>
        <v>6</v>
      </c>
      <c r="I17" s="76">
        <f t="shared" si="0"/>
        <v>7</v>
      </c>
      <c r="J17" s="76">
        <f t="shared" si="0"/>
        <v>8</v>
      </c>
      <c r="K17" s="76">
        <f t="shared" si="0"/>
        <v>9</v>
      </c>
      <c r="L17" s="76">
        <f t="shared" si="0"/>
        <v>10</v>
      </c>
      <c r="M17" s="76">
        <f t="shared" si="0"/>
        <v>11</v>
      </c>
      <c r="N17" s="76">
        <f t="shared" si="0"/>
        <v>12</v>
      </c>
      <c r="O17" s="351"/>
      <c r="P17" s="76">
        <f>P16</f>
        <v>1</v>
      </c>
      <c r="Q17" s="76">
        <f t="shared" ref="Q17:AA17" si="1">P17+Q16</f>
        <v>2</v>
      </c>
      <c r="R17" s="76">
        <f t="shared" si="1"/>
        <v>3</v>
      </c>
      <c r="S17" s="76">
        <f t="shared" si="1"/>
        <v>4</v>
      </c>
      <c r="T17" s="76">
        <f t="shared" si="1"/>
        <v>5</v>
      </c>
      <c r="U17" s="76">
        <f t="shared" si="1"/>
        <v>6</v>
      </c>
      <c r="V17" s="76">
        <f t="shared" si="1"/>
        <v>7</v>
      </c>
      <c r="W17" s="76">
        <f t="shared" si="1"/>
        <v>8</v>
      </c>
      <c r="X17" s="76">
        <f t="shared" si="1"/>
        <v>9</v>
      </c>
      <c r="Y17" s="76">
        <f t="shared" si="1"/>
        <v>10</v>
      </c>
      <c r="Z17" s="76">
        <f t="shared" si="1"/>
        <v>11</v>
      </c>
      <c r="AA17" s="76">
        <f t="shared" si="1"/>
        <v>12</v>
      </c>
      <c r="AB17" s="351"/>
      <c r="AC17" s="76">
        <f>AC16</f>
        <v>1</v>
      </c>
      <c r="AD17" s="76">
        <f t="shared" ref="AD17:AN17" si="2">AC17+AD16</f>
        <v>2</v>
      </c>
      <c r="AE17" s="76">
        <f t="shared" si="2"/>
        <v>3</v>
      </c>
      <c r="AF17" s="76">
        <f t="shared" si="2"/>
        <v>4</v>
      </c>
      <c r="AG17" s="76">
        <f t="shared" si="2"/>
        <v>5</v>
      </c>
      <c r="AH17" s="76">
        <f t="shared" si="2"/>
        <v>6</v>
      </c>
      <c r="AI17" s="76">
        <f t="shared" si="2"/>
        <v>7</v>
      </c>
      <c r="AJ17" s="76">
        <f t="shared" si="2"/>
        <v>8</v>
      </c>
      <c r="AK17" s="76">
        <f t="shared" si="2"/>
        <v>9</v>
      </c>
      <c r="AL17" s="76">
        <f t="shared" si="2"/>
        <v>10</v>
      </c>
      <c r="AM17" s="76">
        <f t="shared" si="2"/>
        <v>11</v>
      </c>
      <c r="AN17" s="76">
        <f t="shared" si="2"/>
        <v>12</v>
      </c>
      <c r="AO17" s="351"/>
      <c r="AP17" s="76">
        <f>AP16</f>
        <v>1</v>
      </c>
      <c r="AQ17" s="76">
        <f t="shared" ref="AQ17:BA17" si="3">AP17+AQ16</f>
        <v>2</v>
      </c>
      <c r="AR17" s="76">
        <f t="shared" si="3"/>
        <v>3</v>
      </c>
      <c r="AS17" s="76">
        <f t="shared" si="3"/>
        <v>4</v>
      </c>
      <c r="AT17" s="76">
        <f t="shared" si="3"/>
        <v>5</v>
      </c>
      <c r="AU17" s="76">
        <f t="shared" si="3"/>
        <v>6</v>
      </c>
      <c r="AV17" s="76">
        <f t="shared" si="3"/>
        <v>7</v>
      </c>
      <c r="AW17" s="76">
        <f t="shared" si="3"/>
        <v>8</v>
      </c>
      <c r="AX17" s="76">
        <f t="shared" si="3"/>
        <v>9</v>
      </c>
      <c r="AY17" s="76">
        <f t="shared" si="3"/>
        <v>10</v>
      </c>
      <c r="AZ17" s="76">
        <f t="shared" si="3"/>
        <v>11</v>
      </c>
      <c r="BA17" s="76">
        <f t="shared" si="3"/>
        <v>12</v>
      </c>
      <c r="BB17" s="351"/>
      <c r="BC17" s="76">
        <f>BC16</f>
        <v>1</v>
      </c>
      <c r="BD17" s="76">
        <f t="shared" ref="BD17:BN17" si="4">BC17+BD16</f>
        <v>2</v>
      </c>
      <c r="BE17" s="76">
        <f t="shared" si="4"/>
        <v>3</v>
      </c>
      <c r="BF17" s="76">
        <f t="shared" si="4"/>
        <v>4</v>
      </c>
      <c r="BG17" s="76">
        <f t="shared" si="4"/>
        <v>5</v>
      </c>
      <c r="BH17" s="76">
        <f t="shared" si="4"/>
        <v>6</v>
      </c>
      <c r="BI17" s="76">
        <f t="shared" si="4"/>
        <v>7</v>
      </c>
      <c r="BJ17" s="76">
        <f t="shared" si="4"/>
        <v>8</v>
      </c>
      <c r="BK17" s="76">
        <f t="shared" si="4"/>
        <v>9</v>
      </c>
      <c r="BL17" s="76">
        <f t="shared" si="4"/>
        <v>10</v>
      </c>
      <c r="BM17" s="76">
        <f t="shared" si="4"/>
        <v>11</v>
      </c>
      <c r="BN17" s="76">
        <f t="shared" si="4"/>
        <v>12</v>
      </c>
      <c r="BO17" s="351"/>
      <c r="BP17" s="239"/>
      <c r="BQ17" s="239"/>
      <c r="BR17" s="239"/>
      <c r="BS17" s="239"/>
      <c r="BT17" s="239"/>
      <c r="BU17" s="239"/>
      <c r="BV17" s="239"/>
      <c r="BW17" s="239"/>
      <c r="BX17" s="239"/>
      <c r="BY17" s="239"/>
      <c r="BZ17" s="239"/>
      <c r="CA17" s="239"/>
      <c r="CB17" s="239"/>
    </row>
    <row r="18" spans="1:80" ht="15" hidden="1" customHeight="1" x14ac:dyDescent="0.25">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row>
    <row r="19" spans="1:80" s="2" customFormat="1" ht="15" customHeight="1" x14ac:dyDescent="0.25">
      <c r="A19" s="10" t="s">
        <v>26</v>
      </c>
      <c r="B19" s="10"/>
      <c r="C19" s="10"/>
      <c r="D19" s="10"/>
      <c r="E19" s="10"/>
      <c r="F19" s="10"/>
      <c r="G19" s="10"/>
      <c r="H19" s="10"/>
      <c r="I19" s="10"/>
      <c r="J19" s="10"/>
      <c r="K19" s="10"/>
      <c r="L19" s="10"/>
      <c r="M19" s="10"/>
      <c r="N19" s="10"/>
    </row>
    <row r="21" spans="1:80" ht="13.5" customHeight="1" thickBot="1" x14ac:dyDescent="0.3">
      <c r="B21" s="334" t="s">
        <v>27</v>
      </c>
      <c r="C21" s="303" t="str">
        <f>+CONCATENATE($C$10," - ",$C$11)</f>
        <v>Jaar 1 - 2024</v>
      </c>
      <c r="D21" s="303"/>
      <c r="E21" s="304"/>
      <c r="F21" s="304"/>
      <c r="G21" s="304"/>
      <c r="H21" s="304"/>
      <c r="I21" s="304"/>
      <c r="J21" s="304"/>
      <c r="K21" s="304"/>
      <c r="L21" s="304"/>
      <c r="M21" s="304"/>
      <c r="N21" s="304"/>
      <c r="O21" s="244" t="str">
        <f>+CONCATENATE("TOTAAL - ",$C$11)</f>
        <v>TOTAAL - 2024</v>
      </c>
      <c r="P21" s="303" t="str">
        <f>+CONCATENATE($E$10," - ",$E$11)</f>
        <v>Jaar 2 - 2025</v>
      </c>
      <c r="Q21" s="303"/>
      <c r="R21" s="304"/>
      <c r="S21" s="304"/>
      <c r="T21" s="304"/>
      <c r="U21" s="304"/>
      <c r="V21" s="304"/>
      <c r="W21" s="304"/>
      <c r="X21" s="304"/>
      <c r="Y21" s="304"/>
      <c r="Z21" s="304"/>
      <c r="AA21" s="304"/>
      <c r="AB21" s="244" t="str">
        <f>+CONCATENATE("TOTAAL - ",$E$11)</f>
        <v>TOTAAL - 2025</v>
      </c>
      <c r="AC21" s="303" t="str">
        <f>+CONCATENATE($G$10," - ",$G$11)</f>
        <v>Jaar 3 - 2026</v>
      </c>
      <c r="AD21" s="303"/>
      <c r="AE21" s="304"/>
      <c r="AF21" s="304"/>
      <c r="AG21" s="304"/>
      <c r="AH21" s="304"/>
      <c r="AI21" s="304"/>
      <c r="AJ21" s="304"/>
      <c r="AK21" s="304"/>
      <c r="AL21" s="304"/>
      <c r="AM21" s="304"/>
      <c r="AN21" s="304"/>
      <c r="AO21" s="244" t="str">
        <f>+CONCATENATE("TOTAAL - ",$G$11)</f>
        <v>TOTAAL - 2026</v>
      </c>
      <c r="AP21" s="303" t="str">
        <f>+CONCATENATE($I$10," - ",$I$11)</f>
        <v>Jaar 4 - 2027</v>
      </c>
      <c r="AQ21" s="303"/>
      <c r="AR21" s="304"/>
      <c r="AS21" s="304"/>
      <c r="AT21" s="304"/>
      <c r="AU21" s="304"/>
      <c r="AV21" s="304"/>
      <c r="AW21" s="304"/>
      <c r="AX21" s="304"/>
      <c r="AY21" s="304"/>
      <c r="AZ21" s="304"/>
      <c r="BA21" s="304"/>
      <c r="BB21" s="244" t="str">
        <f>+CONCATENATE("TOTAAL - ",$I$11)</f>
        <v>TOTAAL - 2027</v>
      </c>
      <c r="BC21" s="303" t="str">
        <f>+CONCATENATE($K$10," - ",$K$11)</f>
        <v>Jaar 5 - 2028</v>
      </c>
      <c r="BD21" s="303"/>
      <c r="BE21" s="304"/>
      <c r="BF21" s="304"/>
      <c r="BG21" s="304"/>
      <c r="BH21" s="304"/>
      <c r="BI21" s="304"/>
      <c r="BJ21" s="304"/>
      <c r="BK21" s="304"/>
      <c r="BL21" s="304"/>
      <c r="BM21" s="304"/>
      <c r="BN21" s="304"/>
      <c r="BO21" s="244" t="str">
        <f>+CONCATENATE("TOTAAL - ",$K$11)</f>
        <v>TOTAAL - 2028</v>
      </c>
    </row>
    <row r="22" spans="1:80" ht="13.5" customHeight="1" thickTop="1" thickBot="1" x14ac:dyDescent="0.3">
      <c r="B22" s="334"/>
      <c r="C22" s="245" t="str">
        <f>+CONCATENATE("1/",$C$11)</f>
        <v>1/2024</v>
      </c>
      <c r="D22" s="245" t="str">
        <f>+CONCATENATE("2/",$C$11)</f>
        <v>2/2024</v>
      </c>
      <c r="E22" s="245" t="str">
        <f>+CONCATENATE("3/",$C$11)</f>
        <v>3/2024</v>
      </c>
      <c r="F22" s="245" t="str">
        <f>+CONCATENATE("4/",$C$11)</f>
        <v>4/2024</v>
      </c>
      <c r="G22" s="245" t="str">
        <f>+CONCATENATE("5/",$C$11)</f>
        <v>5/2024</v>
      </c>
      <c r="H22" s="245" t="str">
        <f>+CONCATENATE("6/",$C$11)</f>
        <v>6/2024</v>
      </c>
      <c r="I22" s="245" t="str">
        <f>+CONCATENATE("7/",$C$11)</f>
        <v>7/2024</v>
      </c>
      <c r="J22" s="245" t="str">
        <f>+CONCATENATE("8/",$C$11)</f>
        <v>8/2024</v>
      </c>
      <c r="K22" s="245" t="str">
        <f>+CONCATENATE("9/",$C$11)</f>
        <v>9/2024</v>
      </c>
      <c r="L22" s="245" t="str">
        <f>+CONCATENATE("10/",$C$11)</f>
        <v>10/2024</v>
      </c>
      <c r="M22" s="245" t="str">
        <f>+CONCATENATE("11/",$C$11)</f>
        <v>11/2024</v>
      </c>
      <c r="N22" s="245" t="str">
        <f>+CONCATENATE("12/",$C$11)</f>
        <v>12/2024</v>
      </c>
      <c r="O22" s="244" t="str">
        <f>$C$12</f>
        <v>12 maanden</v>
      </c>
      <c r="P22" s="245" t="str">
        <f>+CONCATENATE("1/",$E$11)</f>
        <v>1/2025</v>
      </c>
      <c r="Q22" s="245" t="str">
        <f>+CONCATENATE("2/",$E$11)</f>
        <v>2/2025</v>
      </c>
      <c r="R22" s="245" t="str">
        <f>+CONCATENATE("3/",$E$11)</f>
        <v>3/2025</v>
      </c>
      <c r="S22" s="245" t="str">
        <f>+CONCATENATE("4/",$E$11)</f>
        <v>4/2025</v>
      </c>
      <c r="T22" s="245" t="str">
        <f>+CONCATENATE("5/",$E$11)</f>
        <v>5/2025</v>
      </c>
      <c r="U22" s="245" t="str">
        <f>+CONCATENATE("6/",$E$11)</f>
        <v>6/2025</v>
      </c>
      <c r="V22" s="245" t="str">
        <f>+CONCATENATE("7/",$E$11)</f>
        <v>7/2025</v>
      </c>
      <c r="W22" s="245" t="str">
        <f>+CONCATENATE("8/",$E$11)</f>
        <v>8/2025</v>
      </c>
      <c r="X22" s="245" t="str">
        <f>+CONCATENATE("9/",$E$11)</f>
        <v>9/2025</v>
      </c>
      <c r="Y22" s="245" t="str">
        <f>+CONCATENATE("10/",$E$11)</f>
        <v>10/2025</v>
      </c>
      <c r="Z22" s="245" t="str">
        <f>+CONCATENATE("11/",$E$11)</f>
        <v>11/2025</v>
      </c>
      <c r="AA22" s="245" t="str">
        <f>+CONCATENATE("12/",$E$11)</f>
        <v>12/2025</v>
      </c>
      <c r="AB22" s="244" t="str">
        <f>$E$12</f>
        <v>12 maanden</v>
      </c>
      <c r="AC22" s="245" t="str">
        <f>+CONCATENATE("1/",$G$11)</f>
        <v>1/2026</v>
      </c>
      <c r="AD22" s="245" t="str">
        <f>+CONCATENATE("2/",$G$11)</f>
        <v>2/2026</v>
      </c>
      <c r="AE22" s="245" t="str">
        <f>+CONCATENATE("3/",$G$11)</f>
        <v>3/2026</v>
      </c>
      <c r="AF22" s="245" t="str">
        <f>+CONCATENATE("4/",$G$11)</f>
        <v>4/2026</v>
      </c>
      <c r="AG22" s="245" t="str">
        <f>+CONCATENATE("5/",$G$11)</f>
        <v>5/2026</v>
      </c>
      <c r="AH22" s="245" t="str">
        <f>+CONCATENATE("6/",$G$11)</f>
        <v>6/2026</v>
      </c>
      <c r="AI22" s="245" t="str">
        <f>+CONCATENATE("7/",$G$11)</f>
        <v>7/2026</v>
      </c>
      <c r="AJ22" s="245" t="str">
        <f>+CONCATENATE("8/",$G$11)</f>
        <v>8/2026</v>
      </c>
      <c r="AK22" s="245" t="str">
        <f>+CONCATENATE("9/",$G$11)</f>
        <v>9/2026</v>
      </c>
      <c r="AL22" s="245" t="str">
        <f>+CONCATENATE("10/",$G$11)</f>
        <v>10/2026</v>
      </c>
      <c r="AM22" s="245" t="str">
        <f>+CONCATENATE("11/",$G$11)</f>
        <v>11/2026</v>
      </c>
      <c r="AN22" s="245" t="str">
        <f>+CONCATENATE("12/",$G$11)</f>
        <v>12/2026</v>
      </c>
      <c r="AO22" s="244" t="str">
        <f>$G$12</f>
        <v>12 maanden</v>
      </c>
      <c r="AP22" s="245" t="str">
        <f>+CONCATENATE("1/",$I$11)</f>
        <v>1/2027</v>
      </c>
      <c r="AQ22" s="245" t="str">
        <f>+CONCATENATE("2/",$I$11)</f>
        <v>2/2027</v>
      </c>
      <c r="AR22" s="245" t="str">
        <f>+CONCATENATE("3/",$I$11)</f>
        <v>3/2027</v>
      </c>
      <c r="AS22" s="245" t="str">
        <f>+CONCATENATE("4/",$I$11)</f>
        <v>4/2027</v>
      </c>
      <c r="AT22" s="245" t="str">
        <f>+CONCATENATE("5/",$I$11)</f>
        <v>5/2027</v>
      </c>
      <c r="AU22" s="245" t="str">
        <f>+CONCATENATE("6/",$I$11)</f>
        <v>6/2027</v>
      </c>
      <c r="AV22" s="245" t="str">
        <f>+CONCATENATE("7/",$I$11)</f>
        <v>7/2027</v>
      </c>
      <c r="AW22" s="245" t="str">
        <f>+CONCATENATE("8/",$I$11)</f>
        <v>8/2027</v>
      </c>
      <c r="AX22" s="245" t="str">
        <f>+CONCATENATE("9/",$I$11)</f>
        <v>9/2027</v>
      </c>
      <c r="AY22" s="245" t="str">
        <f>+CONCATENATE("10/",$I$11)</f>
        <v>10/2027</v>
      </c>
      <c r="AZ22" s="245" t="str">
        <f>+CONCATENATE("11/",$I$11)</f>
        <v>11/2027</v>
      </c>
      <c r="BA22" s="245" t="str">
        <f>+CONCATENATE("12/",$I$11)</f>
        <v>12/2027</v>
      </c>
      <c r="BB22" s="244" t="str">
        <f>$I$12</f>
        <v>12 maanden</v>
      </c>
      <c r="BC22" s="245" t="str">
        <f>+CONCATENATE("1/",$K$11)</f>
        <v>1/2028</v>
      </c>
      <c r="BD22" s="245" t="str">
        <f>+CONCATENATE("2/",$K$11)</f>
        <v>2/2028</v>
      </c>
      <c r="BE22" s="245" t="str">
        <f>+CONCATENATE("3/",$K$11)</f>
        <v>3/2028</v>
      </c>
      <c r="BF22" s="245" t="str">
        <f>+CONCATENATE("4/",$K$11)</f>
        <v>4/2028</v>
      </c>
      <c r="BG22" s="245" t="str">
        <f>+CONCATENATE("5/",$K$11)</f>
        <v>5/2028</v>
      </c>
      <c r="BH22" s="245" t="str">
        <f>+CONCATENATE("6/",$K$11)</f>
        <v>6/2028</v>
      </c>
      <c r="BI22" s="245" t="str">
        <f>+CONCATENATE("7/",$K$11)</f>
        <v>7/2028</v>
      </c>
      <c r="BJ22" s="245" t="str">
        <f>+CONCATENATE("8/",$K$11)</f>
        <v>8/2028</v>
      </c>
      <c r="BK22" s="245" t="str">
        <f>+CONCATENATE("9/",$K$11)</f>
        <v>9/2028</v>
      </c>
      <c r="BL22" s="245" t="str">
        <f>+CONCATENATE("10/",$K$11)</f>
        <v>10/2028</v>
      </c>
      <c r="BM22" s="245" t="str">
        <f>+CONCATENATE("11/",$K$11)</f>
        <v>11/2028</v>
      </c>
      <c r="BN22" s="245" t="str">
        <f>+CONCATENATE("12/",$K$11)</f>
        <v>12/2028</v>
      </c>
      <c r="BO22" s="244" t="str">
        <f>$K$12</f>
        <v>12 maanden</v>
      </c>
    </row>
    <row r="23" spans="1:80" ht="15" customHeight="1" thickTop="1" x14ac:dyDescent="0.25"/>
    <row r="24" spans="1:80" ht="15" customHeight="1" x14ac:dyDescent="0.25">
      <c r="A24" s="104" t="s">
        <v>13</v>
      </c>
      <c r="B24" s="101">
        <v>0.21</v>
      </c>
      <c r="C24" s="242">
        <v>0</v>
      </c>
      <c r="D24" s="242">
        <v>0</v>
      </c>
      <c r="E24" s="242">
        <v>0</v>
      </c>
      <c r="F24" s="242">
        <v>0</v>
      </c>
      <c r="G24" s="242">
        <v>0</v>
      </c>
      <c r="H24" s="242">
        <v>0</v>
      </c>
      <c r="I24" s="242">
        <v>0</v>
      </c>
      <c r="J24" s="242">
        <v>0</v>
      </c>
      <c r="K24" s="242">
        <v>0</v>
      </c>
      <c r="L24" s="242">
        <v>0</v>
      </c>
      <c r="M24" s="242">
        <v>0</v>
      </c>
      <c r="N24" s="242">
        <v>0</v>
      </c>
      <c r="O24" s="20">
        <f t="shared" ref="O24:O29" si="5">SUM(C24:N24)</f>
        <v>0</v>
      </c>
      <c r="P24" s="242">
        <v>0</v>
      </c>
      <c r="Q24" s="242">
        <v>0</v>
      </c>
      <c r="R24" s="242">
        <v>0</v>
      </c>
      <c r="S24" s="242">
        <v>0</v>
      </c>
      <c r="T24" s="242">
        <v>0</v>
      </c>
      <c r="U24" s="242">
        <v>0</v>
      </c>
      <c r="V24" s="242">
        <v>0</v>
      </c>
      <c r="W24" s="242">
        <v>0</v>
      </c>
      <c r="X24" s="242">
        <v>0</v>
      </c>
      <c r="Y24" s="242">
        <v>0</v>
      </c>
      <c r="Z24" s="242">
        <v>0</v>
      </c>
      <c r="AA24" s="242">
        <v>0</v>
      </c>
      <c r="AB24" s="20">
        <f t="shared" ref="AB24:AB29" si="6">SUM(P24:AA24)</f>
        <v>0</v>
      </c>
      <c r="AC24" s="242">
        <v>0</v>
      </c>
      <c r="AD24" s="242">
        <v>0</v>
      </c>
      <c r="AE24" s="242">
        <v>0</v>
      </c>
      <c r="AF24" s="242">
        <v>0</v>
      </c>
      <c r="AG24" s="242">
        <v>0</v>
      </c>
      <c r="AH24" s="242">
        <v>0</v>
      </c>
      <c r="AI24" s="242">
        <v>0</v>
      </c>
      <c r="AJ24" s="242">
        <v>0</v>
      </c>
      <c r="AK24" s="242">
        <v>0</v>
      </c>
      <c r="AL24" s="242">
        <v>0</v>
      </c>
      <c r="AM24" s="242">
        <v>0</v>
      </c>
      <c r="AN24" s="242">
        <v>0</v>
      </c>
      <c r="AO24" s="20">
        <f t="shared" ref="AO24:AO29" si="7">SUM(AC24:AN24)</f>
        <v>0</v>
      </c>
      <c r="AP24" s="242">
        <v>0</v>
      </c>
      <c r="AQ24" s="242">
        <v>0</v>
      </c>
      <c r="AR24" s="242">
        <v>0</v>
      </c>
      <c r="AS24" s="242">
        <v>0</v>
      </c>
      <c r="AT24" s="242">
        <v>0</v>
      </c>
      <c r="AU24" s="242">
        <v>0</v>
      </c>
      <c r="AV24" s="242">
        <v>0</v>
      </c>
      <c r="AW24" s="242">
        <v>0</v>
      </c>
      <c r="AX24" s="242">
        <v>0</v>
      </c>
      <c r="AY24" s="242">
        <v>0</v>
      </c>
      <c r="AZ24" s="242">
        <v>0</v>
      </c>
      <c r="BA24" s="242">
        <v>0</v>
      </c>
      <c r="BB24" s="20">
        <f t="shared" ref="BB24:BB29" si="8">SUM(AP24:BA24)</f>
        <v>0</v>
      </c>
      <c r="BC24" s="242">
        <v>0</v>
      </c>
      <c r="BD24" s="242">
        <v>0</v>
      </c>
      <c r="BE24" s="242">
        <v>0</v>
      </c>
      <c r="BF24" s="242">
        <v>0</v>
      </c>
      <c r="BG24" s="242">
        <v>0</v>
      </c>
      <c r="BH24" s="242">
        <v>0</v>
      </c>
      <c r="BI24" s="242">
        <v>0</v>
      </c>
      <c r="BJ24" s="242">
        <v>0</v>
      </c>
      <c r="BK24" s="242">
        <v>0</v>
      </c>
      <c r="BL24" s="242">
        <v>0</v>
      </c>
      <c r="BM24" s="242">
        <v>0</v>
      </c>
      <c r="BN24" s="242">
        <v>0</v>
      </c>
      <c r="BO24" s="20">
        <f t="shared" ref="BO24:BO29" si="9">SUM(BC24:BN24)</f>
        <v>0</v>
      </c>
    </row>
    <row r="25" spans="1:80" ht="15" customHeight="1" x14ac:dyDescent="0.25">
      <c r="A25" s="104" t="s">
        <v>13</v>
      </c>
      <c r="B25" s="102">
        <v>0.21</v>
      </c>
      <c r="C25" s="242">
        <v>0</v>
      </c>
      <c r="D25" s="242">
        <v>0</v>
      </c>
      <c r="E25" s="242">
        <v>0</v>
      </c>
      <c r="F25" s="242">
        <v>0</v>
      </c>
      <c r="G25" s="242">
        <v>0</v>
      </c>
      <c r="H25" s="242">
        <v>0</v>
      </c>
      <c r="I25" s="242">
        <v>0</v>
      </c>
      <c r="J25" s="242">
        <v>0</v>
      </c>
      <c r="K25" s="242">
        <v>0</v>
      </c>
      <c r="L25" s="242">
        <v>0</v>
      </c>
      <c r="M25" s="242">
        <v>0</v>
      </c>
      <c r="N25" s="242">
        <v>0</v>
      </c>
      <c r="O25" s="20">
        <f t="shared" si="5"/>
        <v>0</v>
      </c>
      <c r="P25" s="242">
        <v>0</v>
      </c>
      <c r="Q25" s="242">
        <v>0</v>
      </c>
      <c r="R25" s="242">
        <v>0</v>
      </c>
      <c r="S25" s="242">
        <v>0</v>
      </c>
      <c r="T25" s="242">
        <v>0</v>
      </c>
      <c r="U25" s="242">
        <v>0</v>
      </c>
      <c r="V25" s="242">
        <v>0</v>
      </c>
      <c r="W25" s="242">
        <v>0</v>
      </c>
      <c r="X25" s="242">
        <v>0</v>
      </c>
      <c r="Y25" s="242">
        <v>0</v>
      </c>
      <c r="Z25" s="242">
        <v>0</v>
      </c>
      <c r="AA25" s="242">
        <v>0</v>
      </c>
      <c r="AB25" s="20">
        <f t="shared" si="6"/>
        <v>0</v>
      </c>
      <c r="AC25" s="242">
        <v>0</v>
      </c>
      <c r="AD25" s="242">
        <v>0</v>
      </c>
      <c r="AE25" s="242">
        <v>0</v>
      </c>
      <c r="AF25" s="242">
        <v>0</v>
      </c>
      <c r="AG25" s="242">
        <v>0</v>
      </c>
      <c r="AH25" s="242">
        <v>0</v>
      </c>
      <c r="AI25" s="242">
        <v>0</v>
      </c>
      <c r="AJ25" s="242">
        <v>0</v>
      </c>
      <c r="AK25" s="242">
        <v>0</v>
      </c>
      <c r="AL25" s="242">
        <v>0</v>
      </c>
      <c r="AM25" s="242">
        <v>0</v>
      </c>
      <c r="AN25" s="242">
        <v>0</v>
      </c>
      <c r="AO25" s="20">
        <f t="shared" si="7"/>
        <v>0</v>
      </c>
      <c r="AP25" s="242">
        <v>0</v>
      </c>
      <c r="AQ25" s="242">
        <v>0</v>
      </c>
      <c r="AR25" s="242">
        <v>0</v>
      </c>
      <c r="AS25" s="242">
        <v>0</v>
      </c>
      <c r="AT25" s="242">
        <v>0</v>
      </c>
      <c r="AU25" s="242">
        <v>0</v>
      </c>
      <c r="AV25" s="242">
        <v>0</v>
      </c>
      <c r="AW25" s="242">
        <v>0</v>
      </c>
      <c r="AX25" s="242">
        <v>0</v>
      </c>
      <c r="AY25" s="242">
        <v>0</v>
      </c>
      <c r="AZ25" s="242">
        <v>0</v>
      </c>
      <c r="BA25" s="242">
        <v>0</v>
      </c>
      <c r="BB25" s="20">
        <f t="shared" si="8"/>
        <v>0</v>
      </c>
      <c r="BC25" s="242">
        <v>0</v>
      </c>
      <c r="BD25" s="242">
        <v>0</v>
      </c>
      <c r="BE25" s="242">
        <v>0</v>
      </c>
      <c r="BF25" s="242">
        <v>0</v>
      </c>
      <c r="BG25" s="242">
        <v>0</v>
      </c>
      <c r="BH25" s="242">
        <v>0</v>
      </c>
      <c r="BI25" s="242">
        <v>0</v>
      </c>
      <c r="BJ25" s="242">
        <v>0</v>
      </c>
      <c r="BK25" s="242">
        <v>0</v>
      </c>
      <c r="BL25" s="242">
        <v>0</v>
      </c>
      <c r="BM25" s="242">
        <v>0</v>
      </c>
      <c r="BN25" s="242">
        <v>0</v>
      </c>
      <c r="BO25" s="20">
        <f t="shared" si="9"/>
        <v>0</v>
      </c>
    </row>
    <row r="26" spans="1:80" ht="15" customHeight="1" x14ac:dyDescent="0.25">
      <c r="A26" s="104" t="s">
        <v>13</v>
      </c>
      <c r="B26" s="102">
        <v>0.21</v>
      </c>
      <c r="C26" s="242">
        <v>0</v>
      </c>
      <c r="D26" s="242">
        <v>0</v>
      </c>
      <c r="E26" s="242">
        <v>0</v>
      </c>
      <c r="F26" s="242">
        <v>0</v>
      </c>
      <c r="G26" s="242">
        <v>0</v>
      </c>
      <c r="H26" s="242">
        <v>0</v>
      </c>
      <c r="I26" s="242">
        <v>0</v>
      </c>
      <c r="J26" s="242">
        <v>0</v>
      </c>
      <c r="K26" s="242">
        <v>0</v>
      </c>
      <c r="L26" s="242">
        <v>0</v>
      </c>
      <c r="M26" s="242">
        <v>0</v>
      </c>
      <c r="N26" s="242">
        <v>0</v>
      </c>
      <c r="O26" s="20">
        <f t="shared" si="5"/>
        <v>0</v>
      </c>
      <c r="P26" s="242">
        <v>0</v>
      </c>
      <c r="Q26" s="242">
        <v>0</v>
      </c>
      <c r="R26" s="242">
        <v>0</v>
      </c>
      <c r="S26" s="242">
        <v>0</v>
      </c>
      <c r="T26" s="242">
        <v>0</v>
      </c>
      <c r="U26" s="242">
        <v>0</v>
      </c>
      <c r="V26" s="242">
        <v>0</v>
      </c>
      <c r="W26" s="242">
        <v>0</v>
      </c>
      <c r="X26" s="242">
        <v>0</v>
      </c>
      <c r="Y26" s="242">
        <v>0</v>
      </c>
      <c r="Z26" s="242">
        <v>0</v>
      </c>
      <c r="AA26" s="242">
        <v>0</v>
      </c>
      <c r="AB26" s="20">
        <f t="shared" si="6"/>
        <v>0</v>
      </c>
      <c r="AC26" s="242">
        <v>0</v>
      </c>
      <c r="AD26" s="242">
        <v>0</v>
      </c>
      <c r="AE26" s="242">
        <v>0</v>
      </c>
      <c r="AF26" s="242">
        <v>0</v>
      </c>
      <c r="AG26" s="242">
        <v>0</v>
      </c>
      <c r="AH26" s="242">
        <v>0</v>
      </c>
      <c r="AI26" s="242">
        <v>0</v>
      </c>
      <c r="AJ26" s="242">
        <v>0</v>
      </c>
      <c r="AK26" s="242">
        <v>0</v>
      </c>
      <c r="AL26" s="242">
        <v>0</v>
      </c>
      <c r="AM26" s="242">
        <v>0</v>
      </c>
      <c r="AN26" s="242">
        <v>0</v>
      </c>
      <c r="AO26" s="20">
        <f t="shared" si="7"/>
        <v>0</v>
      </c>
      <c r="AP26" s="242">
        <v>0</v>
      </c>
      <c r="AQ26" s="242">
        <v>0</v>
      </c>
      <c r="AR26" s="242">
        <v>0</v>
      </c>
      <c r="AS26" s="242">
        <v>0</v>
      </c>
      <c r="AT26" s="242">
        <v>0</v>
      </c>
      <c r="AU26" s="242">
        <v>0</v>
      </c>
      <c r="AV26" s="242">
        <v>0</v>
      </c>
      <c r="AW26" s="242">
        <v>0</v>
      </c>
      <c r="AX26" s="242">
        <v>0</v>
      </c>
      <c r="AY26" s="242">
        <v>0</v>
      </c>
      <c r="AZ26" s="242">
        <v>0</v>
      </c>
      <c r="BA26" s="242">
        <v>0</v>
      </c>
      <c r="BB26" s="20">
        <f t="shared" si="8"/>
        <v>0</v>
      </c>
      <c r="BC26" s="242">
        <v>0</v>
      </c>
      <c r="BD26" s="242">
        <v>0</v>
      </c>
      <c r="BE26" s="242">
        <v>0</v>
      </c>
      <c r="BF26" s="242">
        <v>0</v>
      </c>
      <c r="BG26" s="242">
        <v>0</v>
      </c>
      <c r="BH26" s="242">
        <v>0</v>
      </c>
      <c r="BI26" s="242">
        <v>0</v>
      </c>
      <c r="BJ26" s="242">
        <v>0</v>
      </c>
      <c r="BK26" s="242">
        <v>0</v>
      </c>
      <c r="BL26" s="242">
        <v>0</v>
      </c>
      <c r="BM26" s="242">
        <v>0</v>
      </c>
      <c r="BN26" s="242">
        <v>0</v>
      </c>
      <c r="BO26" s="20">
        <f t="shared" si="9"/>
        <v>0</v>
      </c>
    </row>
    <row r="27" spans="1:80" ht="15" customHeight="1" x14ac:dyDescent="0.25">
      <c r="A27" s="241" t="s">
        <v>13</v>
      </c>
      <c r="B27" s="102">
        <v>0.21</v>
      </c>
      <c r="C27" s="242">
        <v>0</v>
      </c>
      <c r="D27" s="242">
        <v>0</v>
      </c>
      <c r="E27" s="242">
        <v>0</v>
      </c>
      <c r="F27" s="242">
        <v>0</v>
      </c>
      <c r="G27" s="242">
        <v>0</v>
      </c>
      <c r="H27" s="242">
        <v>0</v>
      </c>
      <c r="I27" s="242">
        <v>0</v>
      </c>
      <c r="J27" s="242">
        <v>0</v>
      </c>
      <c r="K27" s="242">
        <v>0</v>
      </c>
      <c r="L27" s="242">
        <v>0</v>
      </c>
      <c r="M27" s="242">
        <v>0</v>
      </c>
      <c r="N27" s="242">
        <v>0</v>
      </c>
      <c r="O27" s="20">
        <f t="shared" si="5"/>
        <v>0</v>
      </c>
      <c r="P27" s="242">
        <v>0</v>
      </c>
      <c r="Q27" s="242">
        <v>0</v>
      </c>
      <c r="R27" s="242">
        <v>0</v>
      </c>
      <c r="S27" s="242">
        <v>0</v>
      </c>
      <c r="T27" s="242">
        <v>0</v>
      </c>
      <c r="U27" s="242">
        <v>0</v>
      </c>
      <c r="V27" s="242">
        <v>0</v>
      </c>
      <c r="W27" s="242">
        <v>0</v>
      </c>
      <c r="X27" s="242">
        <v>0</v>
      </c>
      <c r="Y27" s="242">
        <v>0</v>
      </c>
      <c r="Z27" s="242">
        <v>0</v>
      </c>
      <c r="AA27" s="242">
        <v>0</v>
      </c>
      <c r="AB27" s="20">
        <f t="shared" si="6"/>
        <v>0</v>
      </c>
      <c r="AC27" s="242">
        <v>0</v>
      </c>
      <c r="AD27" s="242">
        <v>0</v>
      </c>
      <c r="AE27" s="242">
        <v>0</v>
      </c>
      <c r="AF27" s="242">
        <v>0</v>
      </c>
      <c r="AG27" s="242">
        <v>0</v>
      </c>
      <c r="AH27" s="242">
        <v>0</v>
      </c>
      <c r="AI27" s="242">
        <v>0</v>
      </c>
      <c r="AJ27" s="242">
        <v>0</v>
      </c>
      <c r="AK27" s="242">
        <v>0</v>
      </c>
      <c r="AL27" s="242">
        <v>0</v>
      </c>
      <c r="AM27" s="242">
        <v>0</v>
      </c>
      <c r="AN27" s="242">
        <v>0</v>
      </c>
      <c r="AO27" s="20">
        <f t="shared" si="7"/>
        <v>0</v>
      </c>
      <c r="AP27" s="242">
        <v>0</v>
      </c>
      <c r="AQ27" s="242">
        <v>0</v>
      </c>
      <c r="AR27" s="242">
        <v>0</v>
      </c>
      <c r="AS27" s="242">
        <v>0</v>
      </c>
      <c r="AT27" s="242">
        <v>0</v>
      </c>
      <c r="AU27" s="242">
        <v>0</v>
      </c>
      <c r="AV27" s="242">
        <v>0</v>
      </c>
      <c r="AW27" s="242">
        <v>0</v>
      </c>
      <c r="AX27" s="242">
        <v>0</v>
      </c>
      <c r="AY27" s="242">
        <v>0</v>
      </c>
      <c r="AZ27" s="242">
        <v>0</v>
      </c>
      <c r="BA27" s="242">
        <v>0</v>
      </c>
      <c r="BB27" s="20">
        <f t="shared" si="8"/>
        <v>0</v>
      </c>
      <c r="BC27" s="242">
        <v>0</v>
      </c>
      <c r="BD27" s="242">
        <v>0</v>
      </c>
      <c r="BE27" s="242">
        <v>0</v>
      </c>
      <c r="BF27" s="242">
        <v>0</v>
      </c>
      <c r="BG27" s="242">
        <v>0</v>
      </c>
      <c r="BH27" s="242">
        <v>0</v>
      </c>
      <c r="BI27" s="242">
        <v>0</v>
      </c>
      <c r="BJ27" s="242">
        <v>0</v>
      </c>
      <c r="BK27" s="242">
        <v>0</v>
      </c>
      <c r="BL27" s="242">
        <v>0</v>
      </c>
      <c r="BM27" s="242">
        <v>0</v>
      </c>
      <c r="BN27" s="242">
        <v>0</v>
      </c>
      <c r="BO27" s="20">
        <f t="shared" si="9"/>
        <v>0</v>
      </c>
    </row>
    <row r="28" spans="1:80" ht="15" customHeight="1" x14ac:dyDescent="0.25">
      <c r="A28" s="104" t="s">
        <v>13</v>
      </c>
      <c r="B28" s="102">
        <v>0.21</v>
      </c>
      <c r="C28" s="242">
        <v>0</v>
      </c>
      <c r="D28" s="242">
        <v>0</v>
      </c>
      <c r="E28" s="242">
        <v>0</v>
      </c>
      <c r="F28" s="242">
        <v>0</v>
      </c>
      <c r="G28" s="242">
        <v>0</v>
      </c>
      <c r="H28" s="242">
        <v>0</v>
      </c>
      <c r="I28" s="242">
        <v>0</v>
      </c>
      <c r="J28" s="242">
        <v>0</v>
      </c>
      <c r="K28" s="242">
        <v>0</v>
      </c>
      <c r="L28" s="242">
        <v>0</v>
      </c>
      <c r="M28" s="242">
        <v>0</v>
      </c>
      <c r="N28" s="242">
        <v>0</v>
      </c>
      <c r="O28" s="20">
        <f t="shared" si="5"/>
        <v>0</v>
      </c>
      <c r="P28" s="242">
        <v>0</v>
      </c>
      <c r="Q28" s="242">
        <v>0</v>
      </c>
      <c r="R28" s="242">
        <v>0</v>
      </c>
      <c r="S28" s="242">
        <v>0</v>
      </c>
      <c r="T28" s="242">
        <v>0</v>
      </c>
      <c r="U28" s="242">
        <v>0</v>
      </c>
      <c r="V28" s="242">
        <v>0</v>
      </c>
      <c r="W28" s="242">
        <v>0</v>
      </c>
      <c r="X28" s="242">
        <v>0</v>
      </c>
      <c r="Y28" s="242">
        <v>0</v>
      </c>
      <c r="Z28" s="242">
        <v>0</v>
      </c>
      <c r="AA28" s="242">
        <v>0</v>
      </c>
      <c r="AB28" s="20">
        <f t="shared" si="6"/>
        <v>0</v>
      </c>
      <c r="AC28" s="242">
        <v>0</v>
      </c>
      <c r="AD28" s="242">
        <v>0</v>
      </c>
      <c r="AE28" s="242">
        <v>0</v>
      </c>
      <c r="AF28" s="242">
        <v>0</v>
      </c>
      <c r="AG28" s="242">
        <v>0</v>
      </c>
      <c r="AH28" s="242">
        <v>0</v>
      </c>
      <c r="AI28" s="242">
        <v>0</v>
      </c>
      <c r="AJ28" s="242">
        <v>0</v>
      </c>
      <c r="AK28" s="242">
        <v>0</v>
      </c>
      <c r="AL28" s="242">
        <v>0</v>
      </c>
      <c r="AM28" s="242">
        <v>0</v>
      </c>
      <c r="AN28" s="242">
        <v>0</v>
      </c>
      <c r="AO28" s="20">
        <f t="shared" si="7"/>
        <v>0</v>
      </c>
      <c r="AP28" s="242">
        <v>0</v>
      </c>
      <c r="AQ28" s="242">
        <v>0</v>
      </c>
      <c r="AR28" s="242">
        <v>0</v>
      </c>
      <c r="AS28" s="242">
        <v>0</v>
      </c>
      <c r="AT28" s="242">
        <v>0</v>
      </c>
      <c r="AU28" s="242">
        <v>0</v>
      </c>
      <c r="AV28" s="242">
        <v>0</v>
      </c>
      <c r="AW28" s="242">
        <v>0</v>
      </c>
      <c r="AX28" s="242">
        <v>0</v>
      </c>
      <c r="AY28" s="242">
        <v>0</v>
      </c>
      <c r="AZ28" s="242">
        <v>0</v>
      </c>
      <c r="BA28" s="242">
        <v>0</v>
      </c>
      <c r="BB28" s="20">
        <f t="shared" si="8"/>
        <v>0</v>
      </c>
      <c r="BC28" s="242">
        <v>0</v>
      </c>
      <c r="BD28" s="242">
        <v>0</v>
      </c>
      <c r="BE28" s="242">
        <v>0</v>
      </c>
      <c r="BF28" s="242">
        <v>0</v>
      </c>
      <c r="BG28" s="242">
        <v>0</v>
      </c>
      <c r="BH28" s="242">
        <v>0</v>
      </c>
      <c r="BI28" s="242">
        <v>0</v>
      </c>
      <c r="BJ28" s="242">
        <v>0</v>
      </c>
      <c r="BK28" s="242">
        <v>0</v>
      </c>
      <c r="BL28" s="242">
        <v>0</v>
      </c>
      <c r="BM28" s="242">
        <v>0</v>
      </c>
      <c r="BN28" s="242">
        <v>0</v>
      </c>
      <c r="BO28" s="20">
        <f t="shared" si="9"/>
        <v>0</v>
      </c>
    </row>
    <row r="29" spans="1:80" ht="15" customHeight="1" x14ac:dyDescent="0.25">
      <c r="A29" s="104" t="s">
        <v>13</v>
      </c>
      <c r="B29" s="103">
        <v>0.21</v>
      </c>
      <c r="C29" s="242">
        <v>0</v>
      </c>
      <c r="D29" s="242">
        <v>0</v>
      </c>
      <c r="E29" s="242">
        <v>0</v>
      </c>
      <c r="F29" s="242">
        <v>0</v>
      </c>
      <c r="G29" s="242">
        <v>0</v>
      </c>
      <c r="H29" s="242">
        <v>0</v>
      </c>
      <c r="I29" s="242">
        <v>0</v>
      </c>
      <c r="J29" s="242">
        <v>0</v>
      </c>
      <c r="K29" s="242">
        <v>0</v>
      </c>
      <c r="L29" s="242">
        <v>0</v>
      </c>
      <c r="M29" s="242">
        <v>0</v>
      </c>
      <c r="N29" s="242">
        <v>0</v>
      </c>
      <c r="O29" s="20">
        <f t="shared" si="5"/>
        <v>0</v>
      </c>
      <c r="P29" s="242">
        <v>0</v>
      </c>
      <c r="Q29" s="242">
        <v>0</v>
      </c>
      <c r="R29" s="242">
        <v>0</v>
      </c>
      <c r="S29" s="242">
        <v>0</v>
      </c>
      <c r="T29" s="242">
        <v>0</v>
      </c>
      <c r="U29" s="242">
        <v>0</v>
      </c>
      <c r="V29" s="242">
        <v>0</v>
      </c>
      <c r="W29" s="242">
        <v>0</v>
      </c>
      <c r="X29" s="242">
        <v>0</v>
      </c>
      <c r="Y29" s="242">
        <v>0</v>
      </c>
      <c r="Z29" s="242">
        <v>0</v>
      </c>
      <c r="AA29" s="242">
        <v>0</v>
      </c>
      <c r="AB29" s="20">
        <f t="shared" si="6"/>
        <v>0</v>
      </c>
      <c r="AC29" s="242">
        <v>0</v>
      </c>
      <c r="AD29" s="242">
        <v>0</v>
      </c>
      <c r="AE29" s="242">
        <v>0</v>
      </c>
      <c r="AF29" s="242">
        <v>0</v>
      </c>
      <c r="AG29" s="242">
        <v>0</v>
      </c>
      <c r="AH29" s="242">
        <v>0</v>
      </c>
      <c r="AI29" s="242">
        <v>0</v>
      </c>
      <c r="AJ29" s="242">
        <v>0</v>
      </c>
      <c r="AK29" s="242">
        <v>0</v>
      </c>
      <c r="AL29" s="242">
        <v>0</v>
      </c>
      <c r="AM29" s="242">
        <v>0</v>
      </c>
      <c r="AN29" s="242">
        <v>0</v>
      </c>
      <c r="AO29" s="20">
        <f t="shared" si="7"/>
        <v>0</v>
      </c>
      <c r="AP29" s="242">
        <v>0</v>
      </c>
      <c r="AQ29" s="242">
        <v>0</v>
      </c>
      <c r="AR29" s="242">
        <v>0</v>
      </c>
      <c r="AS29" s="242">
        <v>0</v>
      </c>
      <c r="AT29" s="242">
        <v>0</v>
      </c>
      <c r="AU29" s="242">
        <v>0</v>
      </c>
      <c r="AV29" s="242">
        <v>0</v>
      </c>
      <c r="AW29" s="242">
        <v>0</v>
      </c>
      <c r="AX29" s="242">
        <v>0</v>
      </c>
      <c r="AY29" s="242">
        <v>0</v>
      </c>
      <c r="AZ29" s="242">
        <v>0</v>
      </c>
      <c r="BA29" s="242">
        <v>0</v>
      </c>
      <c r="BB29" s="20">
        <f t="shared" si="8"/>
        <v>0</v>
      </c>
      <c r="BC29" s="242">
        <v>0</v>
      </c>
      <c r="BD29" s="242">
        <v>0</v>
      </c>
      <c r="BE29" s="242">
        <v>0</v>
      </c>
      <c r="BF29" s="242">
        <v>0</v>
      </c>
      <c r="BG29" s="242">
        <v>0</v>
      </c>
      <c r="BH29" s="242">
        <v>0</v>
      </c>
      <c r="BI29" s="242">
        <v>0</v>
      </c>
      <c r="BJ29" s="242">
        <v>0</v>
      </c>
      <c r="BK29" s="242">
        <v>0</v>
      </c>
      <c r="BL29" s="242">
        <v>0</v>
      </c>
      <c r="BM29" s="242">
        <v>0</v>
      </c>
      <c r="BN29" s="242">
        <v>0</v>
      </c>
      <c r="BO29" s="20">
        <f t="shared" si="9"/>
        <v>0</v>
      </c>
    </row>
    <row r="31" spans="1:80" s="2" customFormat="1" ht="15" customHeight="1" x14ac:dyDescent="0.25">
      <c r="A31" s="10" t="s">
        <v>30</v>
      </c>
      <c r="B31" s="10"/>
      <c r="C31" s="10"/>
      <c r="D31" s="10"/>
      <c r="E31" s="10"/>
      <c r="F31" s="10"/>
      <c r="G31" s="10"/>
      <c r="H31" s="10"/>
      <c r="I31" s="10"/>
      <c r="J31" s="10"/>
      <c r="K31" s="10"/>
      <c r="L31" s="10"/>
      <c r="M31" s="10"/>
      <c r="N31" s="10"/>
    </row>
    <row r="33" spans="1:67" s="261" customFormat="1" ht="15" customHeight="1" x14ac:dyDescent="0.25">
      <c r="A33" s="259" t="str">
        <f>$A$24</f>
        <v>(-)</v>
      </c>
      <c r="B33" s="243">
        <f>$B$24</f>
        <v>0.21</v>
      </c>
      <c r="C33" s="258">
        <v>0</v>
      </c>
      <c r="D33" s="258">
        <v>0</v>
      </c>
      <c r="E33" s="258">
        <v>0</v>
      </c>
      <c r="F33" s="258">
        <v>0</v>
      </c>
      <c r="G33" s="258">
        <v>0</v>
      </c>
      <c r="H33" s="258">
        <v>0</v>
      </c>
      <c r="I33" s="258">
        <v>0</v>
      </c>
      <c r="J33" s="258">
        <v>0</v>
      </c>
      <c r="K33" s="258">
        <v>0</v>
      </c>
      <c r="L33" s="258">
        <v>0</v>
      </c>
      <c r="M33" s="258">
        <v>0</v>
      </c>
      <c r="N33" s="258">
        <v>0</v>
      </c>
      <c r="O33" s="260"/>
      <c r="P33" s="258">
        <v>0</v>
      </c>
      <c r="Q33" s="258">
        <v>0</v>
      </c>
      <c r="R33" s="258">
        <v>0</v>
      </c>
      <c r="S33" s="258">
        <v>0</v>
      </c>
      <c r="T33" s="258">
        <v>0</v>
      </c>
      <c r="U33" s="258">
        <v>0</v>
      </c>
      <c r="V33" s="258">
        <v>0</v>
      </c>
      <c r="W33" s="258">
        <v>0</v>
      </c>
      <c r="X33" s="258">
        <v>0</v>
      </c>
      <c r="Y33" s="258">
        <v>0</v>
      </c>
      <c r="Z33" s="258">
        <v>0</v>
      </c>
      <c r="AA33" s="258">
        <v>0</v>
      </c>
      <c r="AB33" s="260"/>
      <c r="AC33" s="258">
        <v>0</v>
      </c>
      <c r="AD33" s="258">
        <v>0</v>
      </c>
      <c r="AE33" s="258">
        <v>0</v>
      </c>
      <c r="AF33" s="258">
        <v>0</v>
      </c>
      <c r="AG33" s="258">
        <v>0</v>
      </c>
      <c r="AH33" s="258">
        <v>0</v>
      </c>
      <c r="AI33" s="258">
        <v>0</v>
      </c>
      <c r="AJ33" s="258">
        <v>0</v>
      </c>
      <c r="AK33" s="258">
        <v>0</v>
      </c>
      <c r="AL33" s="258">
        <v>0</v>
      </c>
      <c r="AM33" s="258">
        <v>0</v>
      </c>
      <c r="AN33" s="258">
        <v>0</v>
      </c>
      <c r="AO33" s="260"/>
      <c r="AP33" s="258">
        <v>0</v>
      </c>
      <c r="AQ33" s="258">
        <v>0</v>
      </c>
      <c r="AR33" s="258">
        <v>0</v>
      </c>
      <c r="AS33" s="258">
        <v>0</v>
      </c>
      <c r="AT33" s="258">
        <v>0</v>
      </c>
      <c r="AU33" s="258">
        <v>0</v>
      </c>
      <c r="AV33" s="258">
        <v>0</v>
      </c>
      <c r="AW33" s="258">
        <v>0</v>
      </c>
      <c r="AX33" s="258">
        <v>0</v>
      </c>
      <c r="AY33" s="258">
        <v>0</v>
      </c>
      <c r="AZ33" s="258">
        <v>0</v>
      </c>
      <c r="BA33" s="258">
        <v>0</v>
      </c>
      <c r="BB33" s="260"/>
      <c r="BC33" s="258">
        <v>0</v>
      </c>
      <c r="BD33" s="258">
        <v>0</v>
      </c>
      <c r="BE33" s="258">
        <v>0</v>
      </c>
      <c r="BF33" s="258">
        <v>0</v>
      </c>
      <c r="BG33" s="258">
        <v>0</v>
      </c>
      <c r="BH33" s="258">
        <v>0</v>
      </c>
      <c r="BI33" s="258">
        <v>0</v>
      </c>
      <c r="BJ33" s="258">
        <v>0</v>
      </c>
      <c r="BK33" s="258">
        <v>0</v>
      </c>
      <c r="BL33" s="258">
        <v>0</v>
      </c>
      <c r="BM33" s="258">
        <v>0</v>
      </c>
      <c r="BN33" s="258">
        <v>0</v>
      </c>
      <c r="BO33" s="260"/>
    </row>
    <row r="34" spans="1:67" s="261" customFormat="1" ht="15" customHeight="1" x14ac:dyDescent="0.25">
      <c r="A34" s="259" t="str">
        <f>$A$25</f>
        <v>(-)</v>
      </c>
      <c r="B34" s="243">
        <f>$B$25</f>
        <v>0.21</v>
      </c>
      <c r="C34" s="258">
        <v>0</v>
      </c>
      <c r="D34" s="258">
        <v>0</v>
      </c>
      <c r="E34" s="258">
        <v>0</v>
      </c>
      <c r="F34" s="258">
        <v>0</v>
      </c>
      <c r="G34" s="258">
        <v>0</v>
      </c>
      <c r="H34" s="258">
        <v>0</v>
      </c>
      <c r="I34" s="258">
        <v>0</v>
      </c>
      <c r="J34" s="258">
        <v>0</v>
      </c>
      <c r="K34" s="258">
        <v>0</v>
      </c>
      <c r="L34" s="258">
        <v>0</v>
      </c>
      <c r="M34" s="258">
        <v>0</v>
      </c>
      <c r="N34" s="258">
        <v>0</v>
      </c>
      <c r="O34" s="260"/>
      <c r="P34" s="258">
        <v>0</v>
      </c>
      <c r="Q34" s="258">
        <v>0</v>
      </c>
      <c r="R34" s="258">
        <v>0</v>
      </c>
      <c r="S34" s="258">
        <v>0</v>
      </c>
      <c r="T34" s="258">
        <v>0</v>
      </c>
      <c r="U34" s="258">
        <v>0</v>
      </c>
      <c r="V34" s="258">
        <v>0</v>
      </c>
      <c r="W34" s="258">
        <v>0</v>
      </c>
      <c r="X34" s="258">
        <v>0</v>
      </c>
      <c r="Y34" s="258">
        <v>0</v>
      </c>
      <c r="Z34" s="258">
        <v>0</v>
      </c>
      <c r="AA34" s="258">
        <v>0</v>
      </c>
      <c r="AB34" s="260"/>
      <c r="AC34" s="258">
        <v>0</v>
      </c>
      <c r="AD34" s="258">
        <v>0</v>
      </c>
      <c r="AE34" s="258">
        <v>0</v>
      </c>
      <c r="AF34" s="258">
        <v>0</v>
      </c>
      <c r="AG34" s="258">
        <v>0</v>
      </c>
      <c r="AH34" s="258">
        <v>0</v>
      </c>
      <c r="AI34" s="258">
        <v>0</v>
      </c>
      <c r="AJ34" s="258">
        <v>0</v>
      </c>
      <c r="AK34" s="258">
        <v>0</v>
      </c>
      <c r="AL34" s="258">
        <v>0</v>
      </c>
      <c r="AM34" s="258">
        <v>0</v>
      </c>
      <c r="AN34" s="258">
        <v>0</v>
      </c>
      <c r="AO34" s="260"/>
      <c r="AP34" s="258">
        <v>0</v>
      </c>
      <c r="AQ34" s="258">
        <v>0</v>
      </c>
      <c r="AR34" s="258">
        <v>0</v>
      </c>
      <c r="AS34" s="258">
        <v>0</v>
      </c>
      <c r="AT34" s="258">
        <v>0</v>
      </c>
      <c r="AU34" s="258">
        <v>0</v>
      </c>
      <c r="AV34" s="258">
        <v>0</v>
      </c>
      <c r="AW34" s="258">
        <v>0</v>
      </c>
      <c r="AX34" s="258">
        <v>0</v>
      </c>
      <c r="AY34" s="258">
        <v>0</v>
      </c>
      <c r="AZ34" s="258">
        <v>0</v>
      </c>
      <c r="BA34" s="258">
        <v>0</v>
      </c>
      <c r="BB34" s="260"/>
      <c r="BC34" s="258">
        <v>0</v>
      </c>
      <c r="BD34" s="258">
        <v>0</v>
      </c>
      <c r="BE34" s="258">
        <v>0</v>
      </c>
      <c r="BF34" s="258">
        <v>0</v>
      </c>
      <c r="BG34" s="258">
        <v>0</v>
      </c>
      <c r="BH34" s="258">
        <v>0</v>
      </c>
      <c r="BI34" s="258">
        <v>0</v>
      </c>
      <c r="BJ34" s="258">
        <v>0</v>
      </c>
      <c r="BK34" s="258">
        <v>0</v>
      </c>
      <c r="BL34" s="258">
        <v>0</v>
      </c>
      <c r="BM34" s="258">
        <v>0</v>
      </c>
      <c r="BN34" s="258">
        <v>0</v>
      </c>
      <c r="BO34" s="260"/>
    </row>
    <row r="35" spans="1:67" s="261" customFormat="1" ht="15" customHeight="1" x14ac:dyDescent="0.25">
      <c r="A35" s="259" t="str">
        <f>$A$26</f>
        <v>(-)</v>
      </c>
      <c r="B35" s="243">
        <f>$B$26</f>
        <v>0.21</v>
      </c>
      <c r="C35" s="258">
        <v>0</v>
      </c>
      <c r="D35" s="258">
        <v>0</v>
      </c>
      <c r="E35" s="258">
        <v>0</v>
      </c>
      <c r="F35" s="258">
        <v>0</v>
      </c>
      <c r="G35" s="258">
        <v>0</v>
      </c>
      <c r="H35" s="258">
        <v>0</v>
      </c>
      <c r="I35" s="258">
        <v>0</v>
      </c>
      <c r="J35" s="258">
        <v>0</v>
      </c>
      <c r="K35" s="258">
        <v>0</v>
      </c>
      <c r="L35" s="258">
        <v>0</v>
      </c>
      <c r="M35" s="258">
        <v>0</v>
      </c>
      <c r="N35" s="258">
        <v>0</v>
      </c>
      <c r="O35" s="260"/>
      <c r="P35" s="258">
        <v>0</v>
      </c>
      <c r="Q35" s="258">
        <v>0</v>
      </c>
      <c r="R35" s="258">
        <v>0</v>
      </c>
      <c r="S35" s="258">
        <v>0</v>
      </c>
      <c r="T35" s="258">
        <v>0</v>
      </c>
      <c r="U35" s="258">
        <v>0</v>
      </c>
      <c r="V35" s="258">
        <v>0</v>
      </c>
      <c r="W35" s="258">
        <v>0</v>
      </c>
      <c r="X35" s="258">
        <v>0</v>
      </c>
      <c r="Y35" s="258">
        <v>0</v>
      </c>
      <c r="Z35" s="258">
        <v>0</v>
      </c>
      <c r="AA35" s="258">
        <v>0</v>
      </c>
      <c r="AB35" s="260"/>
      <c r="AC35" s="258">
        <v>0</v>
      </c>
      <c r="AD35" s="258">
        <v>0</v>
      </c>
      <c r="AE35" s="258">
        <v>0</v>
      </c>
      <c r="AF35" s="258">
        <v>0</v>
      </c>
      <c r="AG35" s="258">
        <v>0</v>
      </c>
      <c r="AH35" s="258">
        <v>0</v>
      </c>
      <c r="AI35" s="258">
        <v>0</v>
      </c>
      <c r="AJ35" s="258">
        <v>0</v>
      </c>
      <c r="AK35" s="258">
        <v>0</v>
      </c>
      <c r="AL35" s="258">
        <v>0</v>
      </c>
      <c r="AM35" s="258">
        <v>0</v>
      </c>
      <c r="AN35" s="258">
        <v>0</v>
      </c>
      <c r="AO35" s="260"/>
      <c r="AP35" s="258">
        <v>0</v>
      </c>
      <c r="AQ35" s="258">
        <v>0</v>
      </c>
      <c r="AR35" s="258">
        <v>0</v>
      </c>
      <c r="AS35" s="258">
        <v>0</v>
      </c>
      <c r="AT35" s="258">
        <v>0</v>
      </c>
      <c r="AU35" s="258">
        <v>0</v>
      </c>
      <c r="AV35" s="258">
        <v>0</v>
      </c>
      <c r="AW35" s="258">
        <v>0</v>
      </c>
      <c r="AX35" s="258">
        <v>0</v>
      </c>
      <c r="AY35" s="258">
        <v>0</v>
      </c>
      <c r="AZ35" s="258">
        <v>0</v>
      </c>
      <c r="BA35" s="258">
        <v>0</v>
      </c>
      <c r="BB35" s="260"/>
      <c r="BC35" s="258">
        <v>0</v>
      </c>
      <c r="BD35" s="258">
        <v>0</v>
      </c>
      <c r="BE35" s="258">
        <v>0</v>
      </c>
      <c r="BF35" s="258">
        <v>0</v>
      </c>
      <c r="BG35" s="258">
        <v>0</v>
      </c>
      <c r="BH35" s="258">
        <v>0</v>
      </c>
      <c r="BI35" s="258">
        <v>0</v>
      </c>
      <c r="BJ35" s="258">
        <v>0</v>
      </c>
      <c r="BK35" s="258">
        <v>0</v>
      </c>
      <c r="BL35" s="258">
        <v>0</v>
      </c>
      <c r="BM35" s="258">
        <v>0</v>
      </c>
      <c r="BN35" s="258">
        <v>0</v>
      </c>
      <c r="BO35" s="260"/>
    </row>
    <row r="36" spans="1:67" s="261" customFormat="1" ht="15" customHeight="1" x14ac:dyDescent="0.25">
      <c r="A36" s="259" t="str">
        <f>$A$27</f>
        <v>(-)</v>
      </c>
      <c r="B36" s="243">
        <f>$B$27</f>
        <v>0.21</v>
      </c>
      <c r="C36" s="258">
        <v>0</v>
      </c>
      <c r="D36" s="258">
        <v>0</v>
      </c>
      <c r="E36" s="258">
        <v>0</v>
      </c>
      <c r="F36" s="258">
        <v>0</v>
      </c>
      <c r="G36" s="258">
        <v>0</v>
      </c>
      <c r="H36" s="258">
        <v>0</v>
      </c>
      <c r="I36" s="258">
        <v>0</v>
      </c>
      <c r="J36" s="258">
        <v>0</v>
      </c>
      <c r="K36" s="258">
        <v>0</v>
      </c>
      <c r="L36" s="258">
        <v>0</v>
      </c>
      <c r="M36" s="258">
        <v>0</v>
      </c>
      <c r="N36" s="258">
        <v>0</v>
      </c>
      <c r="O36" s="260"/>
      <c r="P36" s="258">
        <v>0</v>
      </c>
      <c r="Q36" s="258">
        <v>0</v>
      </c>
      <c r="R36" s="258">
        <v>0</v>
      </c>
      <c r="S36" s="258">
        <v>0</v>
      </c>
      <c r="T36" s="258">
        <v>0</v>
      </c>
      <c r="U36" s="258">
        <v>0</v>
      </c>
      <c r="V36" s="258">
        <v>0</v>
      </c>
      <c r="W36" s="258">
        <v>0</v>
      </c>
      <c r="X36" s="258">
        <v>0</v>
      </c>
      <c r="Y36" s="258">
        <v>0</v>
      </c>
      <c r="Z36" s="258">
        <v>0</v>
      </c>
      <c r="AA36" s="258">
        <v>0</v>
      </c>
      <c r="AB36" s="260"/>
      <c r="AC36" s="258">
        <v>0</v>
      </c>
      <c r="AD36" s="258">
        <v>0</v>
      </c>
      <c r="AE36" s="258">
        <v>0</v>
      </c>
      <c r="AF36" s="258">
        <v>0</v>
      </c>
      <c r="AG36" s="258">
        <v>0</v>
      </c>
      <c r="AH36" s="258">
        <v>0</v>
      </c>
      <c r="AI36" s="258">
        <v>0</v>
      </c>
      <c r="AJ36" s="258">
        <v>0</v>
      </c>
      <c r="AK36" s="258">
        <v>0</v>
      </c>
      <c r="AL36" s="258">
        <v>0</v>
      </c>
      <c r="AM36" s="258">
        <v>0</v>
      </c>
      <c r="AN36" s="258">
        <v>0</v>
      </c>
      <c r="AO36" s="260"/>
      <c r="AP36" s="258">
        <v>0</v>
      </c>
      <c r="AQ36" s="258">
        <v>0</v>
      </c>
      <c r="AR36" s="258">
        <v>0</v>
      </c>
      <c r="AS36" s="258">
        <v>0</v>
      </c>
      <c r="AT36" s="258">
        <v>0</v>
      </c>
      <c r="AU36" s="258">
        <v>0</v>
      </c>
      <c r="AV36" s="258">
        <v>0</v>
      </c>
      <c r="AW36" s="258">
        <v>0</v>
      </c>
      <c r="AX36" s="258">
        <v>0</v>
      </c>
      <c r="AY36" s="258">
        <v>0</v>
      </c>
      <c r="AZ36" s="258">
        <v>0</v>
      </c>
      <c r="BA36" s="258">
        <v>0</v>
      </c>
      <c r="BB36" s="260"/>
      <c r="BC36" s="258">
        <v>0</v>
      </c>
      <c r="BD36" s="258">
        <v>0</v>
      </c>
      <c r="BE36" s="258">
        <v>0</v>
      </c>
      <c r="BF36" s="258">
        <v>0</v>
      </c>
      <c r="BG36" s="258">
        <v>0</v>
      </c>
      <c r="BH36" s="258">
        <v>0</v>
      </c>
      <c r="BI36" s="258">
        <v>0</v>
      </c>
      <c r="BJ36" s="258">
        <v>0</v>
      </c>
      <c r="BK36" s="258">
        <v>0</v>
      </c>
      <c r="BL36" s="258">
        <v>0</v>
      </c>
      <c r="BM36" s="258">
        <v>0</v>
      </c>
      <c r="BN36" s="258">
        <v>0</v>
      </c>
      <c r="BO36" s="260"/>
    </row>
    <row r="37" spans="1:67" s="261" customFormat="1" ht="15" customHeight="1" x14ac:dyDescent="0.25">
      <c r="A37" s="259" t="str">
        <f>$A$28</f>
        <v>(-)</v>
      </c>
      <c r="B37" s="243">
        <f>$B$28</f>
        <v>0.21</v>
      </c>
      <c r="C37" s="258">
        <v>0</v>
      </c>
      <c r="D37" s="258">
        <v>0</v>
      </c>
      <c r="E37" s="258">
        <v>0</v>
      </c>
      <c r="F37" s="258">
        <v>0</v>
      </c>
      <c r="G37" s="258">
        <v>0</v>
      </c>
      <c r="H37" s="258">
        <v>0</v>
      </c>
      <c r="I37" s="258">
        <v>0</v>
      </c>
      <c r="J37" s="258">
        <v>0</v>
      </c>
      <c r="K37" s="258">
        <v>0</v>
      </c>
      <c r="L37" s="258">
        <v>0</v>
      </c>
      <c r="M37" s="258">
        <v>0</v>
      </c>
      <c r="N37" s="258">
        <v>0</v>
      </c>
      <c r="O37" s="260"/>
      <c r="P37" s="258">
        <v>0</v>
      </c>
      <c r="Q37" s="258">
        <v>0</v>
      </c>
      <c r="R37" s="258">
        <v>0</v>
      </c>
      <c r="S37" s="258">
        <v>0</v>
      </c>
      <c r="T37" s="258">
        <v>0</v>
      </c>
      <c r="U37" s="258">
        <v>0</v>
      </c>
      <c r="V37" s="258">
        <v>0</v>
      </c>
      <c r="W37" s="258">
        <v>0</v>
      </c>
      <c r="X37" s="258">
        <v>0</v>
      </c>
      <c r="Y37" s="258">
        <v>0</v>
      </c>
      <c r="Z37" s="258">
        <v>0</v>
      </c>
      <c r="AA37" s="258">
        <v>0</v>
      </c>
      <c r="AB37" s="260"/>
      <c r="AC37" s="258">
        <v>0</v>
      </c>
      <c r="AD37" s="258">
        <v>0</v>
      </c>
      <c r="AE37" s="258">
        <v>0</v>
      </c>
      <c r="AF37" s="258">
        <v>0</v>
      </c>
      <c r="AG37" s="258">
        <v>0</v>
      </c>
      <c r="AH37" s="258">
        <v>0</v>
      </c>
      <c r="AI37" s="258">
        <v>0</v>
      </c>
      <c r="AJ37" s="258">
        <v>0</v>
      </c>
      <c r="AK37" s="258">
        <v>0</v>
      </c>
      <c r="AL37" s="258">
        <v>0</v>
      </c>
      <c r="AM37" s="258">
        <v>0</v>
      </c>
      <c r="AN37" s="258">
        <v>0</v>
      </c>
      <c r="AO37" s="260"/>
      <c r="AP37" s="258">
        <v>0</v>
      </c>
      <c r="AQ37" s="258">
        <v>0</v>
      </c>
      <c r="AR37" s="258">
        <v>0</v>
      </c>
      <c r="AS37" s="258">
        <v>0</v>
      </c>
      <c r="AT37" s="258">
        <v>0</v>
      </c>
      <c r="AU37" s="258">
        <v>0</v>
      </c>
      <c r="AV37" s="258">
        <v>0</v>
      </c>
      <c r="AW37" s="258">
        <v>0</v>
      </c>
      <c r="AX37" s="258">
        <v>0</v>
      </c>
      <c r="AY37" s="258">
        <v>0</v>
      </c>
      <c r="AZ37" s="258">
        <v>0</v>
      </c>
      <c r="BA37" s="258">
        <v>0</v>
      </c>
      <c r="BB37" s="260"/>
      <c r="BC37" s="258">
        <v>0</v>
      </c>
      <c r="BD37" s="258">
        <v>0</v>
      </c>
      <c r="BE37" s="258">
        <v>0</v>
      </c>
      <c r="BF37" s="258">
        <v>0</v>
      </c>
      <c r="BG37" s="258">
        <v>0</v>
      </c>
      <c r="BH37" s="258">
        <v>0</v>
      </c>
      <c r="BI37" s="258">
        <v>0</v>
      </c>
      <c r="BJ37" s="258">
        <v>0</v>
      </c>
      <c r="BK37" s="258">
        <v>0</v>
      </c>
      <c r="BL37" s="258">
        <v>0</v>
      </c>
      <c r="BM37" s="258">
        <v>0</v>
      </c>
      <c r="BN37" s="258">
        <v>0</v>
      </c>
      <c r="BO37" s="260"/>
    </row>
    <row r="38" spans="1:67" s="261" customFormat="1" ht="15" customHeight="1" x14ac:dyDescent="0.25">
      <c r="A38" s="259" t="str">
        <f>$A$29</f>
        <v>(-)</v>
      </c>
      <c r="B38" s="243">
        <f>$B$29</f>
        <v>0.21</v>
      </c>
      <c r="C38" s="258">
        <v>0</v>
      </c>
      <c r="D38" s="258">
        <v>0</v>
      </c>
      <c r="E38" s="258">
        <v>0</v>
      </c>
      <c r="F38" s="258">
        <v>0</v>
      </c>
      <c r="G38" s="258">
        <v>0</v>
      </c>
      <c r="H38" s="258">
        <v>0</v>
      </c>
      <c r="I38" s="258">
        <v>0</v>
      </c>
      <c r="J38" s="258">
        <v>0</v>
      </c>
      <c r="K38" s="258">
        <v>0</v>
      </c>
      <c r="L38" s="258">
        <v>0</v>
      </c>
      <c r="M38" s="258">
        <v>0</v>
      </c>
      <c r="N38" s="258">
        <v>0</v>
      </c>
      <c r="O38" s="260"/>
      <c r="P38" s="258">
        <v>0</v>
      </c>
      <c r="Q38" s="258">
        <v>0</v>
      </c>
      <c r="R38" s="258">
        <v>0</v>
      </c>
      <c r="S38" s="258">
        <v>0</v>
      </c>
      <c r="T38" s="258">
        <v>0</v>
      </c>
      <c r="U38" s="258">
        <v>0</v>
      </c>
      <c r="V38" s="258">
        <v>0</v>
      </c>
      <c r="W38" s="258">
        <v>0</v>
      </c>
      <c r="X38" s="258">
        <v>0</v>
      </c>
      <c r="Y38" s="258">
        <v>0</v>
      </c>
      <c r="Z38" s="258">
        <v>0</v>
      </c>
      <c r="AA38" s="258">
        <v>0</v>
      </c>
      <c r="AB38" s="260"/>
      <c r="AC38" s="258">
        <v>0</v>
      </c>
      <c r="AD38" s="258">
        <v>0</v>
      </c>
      <c r="AE38" s="258">
        <v>0</v>
      </c>
      <c r="AF38" s="258">
        <v>0</v>
      </c>
      <c r="AG38" s="258">
        <v>0</v>
      </c>
      <c r="AH38" s="258">
        <v>0</v>
      </c>
      <c r="AI38" s="258">
        <v>0</v>
      </c>
      <c r="AJ38" s="258">
        <v>0</v>
      </c>
      <c r="AK38" s="258">
        <v>0</v>
      </c>
      <c r="AL38" s="258">
        <v>0</v>
      </c>
      <c r="AM38" s="258">
        <v>0</v>
      </c>
      <c r="AN38" s="258">
        <v>0</v>
      </c>
      <c r="AO38" s="260"/>
      <c r="AP38" s="258">
        <v>0</v>
      </c>
      <c r="AQ38" s="258">
        <v>0</v>
      </c>
      <c r="AR38" s="258">
        <v>0</v>
      </c>
      <c r="AS38" s="258">
        <v>0</v>
      </c>
      <c r="AT38" s="258">
        <v>0</v>
      </c>
      <c r="AU38" s="258">
        <v>0</v>
      </c>
      <c r="AV38" s="258">
        <v>0</v>
      </c>
      <c r="AW38" s="258">
        <v>0</v>
      </c>
      <c r="AX38" s="258">
        <v>0</v>
      </c>
      <c r="AY38" s="258">
        <v>0</v>
      </c>
      <c r="AZ38" s="258">
        <v>0</v>
      </c>
      <c r="BA38" s="258">
        <v>0</v>
      </c>
      <c r="BB38" s="260"/>
      <c r="BC38" s="258">
        <v>0</v>
      </c>
      <c r="BD38" s="258">
        <v>0</v>
      </c>
      <c r="BE38" s="258">
        <v>0</v>
      </c>
      <c r="BF38" s="258">
        <v>0</v>
      </c>
      <c r="BG38" s="258">
        <v>0</v>
      </c>
      <c r="BH38" s="258">
        <v>0</v>
      </c>
      <c r="BI38" s="258">
        <v>0</v>
      </c>
      <c r="BJ38" s="258">
        <v>0</v>
      </c>
      <c r="BK38" s="258">
        <v>0</v>
      </c>
      <c r="BL38" s="258">
        <v>0</v>
      </c>
      <c r="BM38" s="258">
        <v>0</v>
      </c>
      <c r="BN38" s="258">
        <v>0</v>
      </c>
      <c r="BO38" s="260"/>
    </row>
    <row r="40" spans="1:67" s="2" customFormat="1" ht="15" customHeight="1" x14ac:dyDescent="0.25">
      <c r="A40" s="10" t="s">
        <v>31</v>
      </c>
      <c r="B40" s="10"/>
      <c r="C40" s="10"/>
      <c r="D40" s="10"/>
      <c r="E40" s="10"/>
      <c r="F40" s="10"/>
      <c r="G40" s="10"/>
      <c r="H40" s="10"/>
      <c r="I40" s="10"/>
      <c r="J40" s="10"/>
      <c r="K40" s="10"/>
      <c r="L40" s="10"/>
      <c r="M40" s="10"/>
      <c r="N40" s="10"/>
    </row>
    <row r="42" spans="1:67" ht="15" customHeight="1" x14ac:dyDescent="0.25">
      <c r="A42" s="240" t="str">
        <f>$A$24</f>
        <v>(-)</v>
      </c>
      <c r="B42" s="243">
        <f>$B$24</f>
        <v>0.21</v>
      </c>
      <c r="C42" s="20">
        <f t="shared" ref="C42:N42" si="10">C24*C33</f>
        <v>0</v>
      </c>
      <c r="D42" s="20">
        <f t="shared" si="10"/>
        <v>0</v>
      </c>
      <c r="E42" s="20">
        <f t="shared" si="10"/>
        <v>0</v>
      </c>
      <c r="F42" s="20">
        <f t="shared" si="10"/>
        <v>0</v>
      </c>
      <c r="G42" s="20">
        <f t="shared" si="10"/>
        <v>0</v>
      </c>
      <c r="H42" s="20">
        <f t="shared" si="10"/>
        <v>0</v>
      </c>
      <c r="I42" s="20">
        <f t="shared" si="10"/>
        <v>0</v>
      </c>
      <c r="J42" s="20">
        <f t="shared" si="10"/>
        <v>0</v>
      </c>
      <c r="K42" s="20">
        <f t="shared" si="10"/>
        <v>0</v>
      </c>
      <c r="L42" s="20">
        <f t="shared" si="10"/>
        <v>0</v>
      </c>
      <c r="M42" s="20">
        <f t="shared" si="10"/>
        <v>0</v>
      </c>
      <c r="N42" s="20">
        <f t="shared" si="10"/>
        <v>0</v>
      </c>
      <c r="O42" s="20">
        <f t="shared" ref="O42:O47" si="11">SUM(C42:N42)</f>
        <v>0</v>
      </c>
      <c r="P42" s="20">
        <f t="shared" ref="P42:AA42" si="12">P24*P33</f>
        <v>0</v>
      </c>
      <c r="Q42" s="20">
        <f t="shared" si="12"/>
        <v>0</v>
      </c>
      <c r="R42" s="20">
        <f t="shared" si="12"/>
        <v>0</v>
      </c>
      <c r="S42" s="20">
        <f t="shared" si="12"/>
        <v>0</v>
      </c>
      <c r="T42" s="20">
        <f t="shared" si="12"/>
        <v>0</v>
      </c>
      <c r="U42" s="20">
        <f t="shared" si="12"/>
        <v>0</v>
      </c>
      <c r="V42" s="20">
        <f t="shared" si="12"/>
        <v>0</v>
      </c>
      <c r="W42" s="20">
        <f t="shared" si="12"/>
        <v>0</v>
      </c>
      <c r="X42" s="20">
        <f t="shared" si="12"/>
        <v>0</v>
      </c>
      <c r="Y42" s="20">
        <f t="shared" si="12"/>
        <v>0</v>
      </c>
      <c r="Z42" s="20">
        <f t="shared" si="12"/>
        <v>0</v>
      </c>
      <c r="AA42" s="20">
        <f t="shared" si="12"/>
        <v>0</v>
      </c>
      <c r="AB42" s="20">
        <f t="shared" ref="AB42:AB47" si="13">SUM(P42:AA42)</f>
        <v>0</v>
      </c>
      <c r="AC42" s="20">
        <f t="shared" ref="AC42:AN42" si="14">AC24*AC33</f>
        <v>0</v>
      </c>
      <c r="AD42" s="20">
        <f t="shared" si="14"/>
        <v>0</v>
      </c>
      <c r="AE42" s="20">
        <f t="shared" si="14"/>
        <v>0</v>
      </c>
      <c r="AF42" s="20">
        <f t="shared" si="14"/>
        <v>0</v>
      </c>
      <c r="AG42" s="20">
        <f t="shared" si="14"/>
        <v>0</v>
      </c>
      <c r="AH42" s="20">
        <f t="shared" si="14"/>
        <v>0</v>
      </c>
      <c r="AI42" s="20">
        <f t="shared" si="14"/>
        <v>0</v>
      </c>
      <c r="AJ42" s="20">
        <f t="shared" si="14"/>
        <v>0</v>
      </c>
      <c r="AK42" s="20">
        <f t="shared" si="14"/>
        <v>0</v>
      </c>
      <c r="AL42" s="20">
        <f t="shared" si="14"/>
        <v>0</v>
      </c>
      <c r="AM42" s="20">
        <f t="shared" si="14"/>
        <v>0</v>
      </c>
      <c r="AN42" s="20">
        <f t="shared" si="14"/>
        <v>0</v>
      </c>
      <c r="AO42" s="20">
        <f t="shared" ref="AO42:AO47" si="15">SUM(AC42:AN42)</f>
        <v>0</v>
      </c>
      <c r="AP42" s="20">
        <f t="shared" ref="AP42:BA42" si="16">AP24*AP33</f>
        <v>0</v>
      </c>
      <c r="AQ42" s="20">
        <f t="shared" si="16"/>
        <v>0</v>
      </c>
      <c r="AR42" s="20">
        <f t="shared" si="16"/>
        <v>0</v>
      </c>
      <c r="AS42" s="20">
        <f t="shared" si="16"/>
        <v>0</v>
      </c>
      <c r="AT42" s="20">
        <f t="shared" si="16"/>
        <v>0</v>
      </c>
      <c r="AU42" s="20">
        <f t="shared" si="16"/>
        <v>0</v>
      </c>
      <c r="AV42" s="20">
        <f t="shared" si="16"/>
        <v>0</v>
      </c>
      <c r="AW42" s="20">
        <f t="shared" si="16"/>
        <v>0</v>
      </c>
      <c r="AX42" s="20">
        <f t="shared" si="16"/>
        <v>0</v>
      </c>
      <c r="AY42" s="20">
        <f t="shared" si="16"/>
        <v>0</v>
      </c>
      <c r="AZ42" s="20">
        <f t="shared" si="16"/>
        <v>0</v>
      </c>
      <c r="BA42" s="20">
        <f t="shared" si="16"/>
        <v>0</v>
      </c>
      <c r="BB42" s="20">
        <f t="shared" ref="BB42:BB47" si="17">SUM(AP42:BA42)</f>
        <v>0</v>
      </c>
      <c r="BC42" s="20">
        <f t="shared" ref="BC42:BN42" si="18">BC24*BC33</f>
        <v>0</v>
      </c>
      <c r="BD42" s="20">
        <f t="shared" si="18"/>
        <v>0</v>
      </c>
      <c r="BE42" s="20">
        <f t="shared" si="18"/>
        <v>0</v>
      </c>
      <c r="BF42" s="20">
        <f t="shared" si="18"/>
        <v>0</v>
      </c>
      <c r="BG42" s="20">
        <f t="shared" si="18"/>
        <v>0</v>
      </c>
      <c r="BH42" s="20">
        <f t="shared" si="18"/>
        <v>0</v>
      </c>
      <c r="BI42" s="20">
        <f t="shared" si="18"/>
        <v>0</v>
      </c>
      <c r="BJ42" s="20">
        <f t="shared" si="18"/>
        <v>0</v>
      </c>
      <c r="BK42" s="20">
        <f t="shared" si="18"/>
        <v>0</v>
      </c>
      <c r="BL42" s="20">
        <f t="shared" si="18"/>
        <v>0</v>
      </c>
      <c r="BM42" s="20">
        <f t="shared" si="18"/>
        <v>0</v>
      </c>
      <c r="BN42" s="20">
        <f t="shared" si="18"/>
        <v>0</v>
      </c>
      <c r="BO42" s="20">
        <f t="shared" ref="BO42:BO47" si="19">SUM(BC42:BN42)</f>
        <v>0</v>
      </c>
    </row>
    <row r="43" spans="1:67" ht="15" customHeight="1" x14ac:dyDescent="0.25">
      <c r="A43" s="240" t="str">
        <f>$A$25</f>
        <v>(-)</v>
      </c>
      <c r="B43" s="243">
        <f>$B$25</f>
        <v>0.21</v>
      </c>
      <c r="C43" s="20">
        <f t="shared" ref="C43:N43" si="20">C25*C34</f>
        <v>0</v>
      </c>
      <c r="D43" s="20">
        <f t="shared" si="20"/>
        <v>0</v>
      </c>
      <c r="E43" s="20">
        <f t="shared" si="20"/>
        <v>0</v>
      </c>
      <c r="F43" s="20">
        <f t="shared" si="20"/>
        <v>0</v>
      </c>
      <c r="G43" s="20">
        <f t="shared" si="20"/>
        <v>0</v>
      </c>
      <c r="H43" s="20">
        <f t="shared" si="20"/>
        <v>0</v>
      </c>
      <c r="I43" s="20">
        <f t="shared" si="20"/>
        <v>0</v>
      </c>
      <c r="J43" s="20">
        <f t="shared" si="20"/>
        <v>0</v>
      </c>
      <c r="K43" s="20">
        <f t="shared" si="20"/>
        <v>0</v>
      </c>
      <c r="L43" s="20">
        <f t="shared" si="20"/>
        <v>0</v>
      </c>
      <c r="M43" s="20">
        <f t="shared" si="20"/>
        <v>0</v>
      </c>
      <c r="N43" s="20">
        <f t="shared" si="20"/>
        <v>0</v>
      </c>
      <c r="O43" s="20">
        <f t="shared" si="11"/>
        <v>0</v>
      </c>
      <c r="P43" s="20">
        <f t="shared" ref="P43:AA43" si="21">P25*P34</f>
        <v>0</v>
      </c>
      <c r="Q43" s="20">
        <f t="shared" si="21"/>
        <v>0</v>
      </c>
      <c r="R43" s="20">
        <f t="shared" si="21"/>
        <v>0</v>
      </c>
      <c r="S43" s="20">
        <f t="shared" si="21"/>
        <v>0</v>
      </c>
      <c r="T43" s="20">
        <f t="shared" si="21"/>
        <v>0</v>
      </c>
      <c r="U43" s="20">
        <f t="shared" si="21"/>
        <v>0</v>
      </c>
      <c r="V43" s="20">
        <f t="shared" si="21"/>
        <v>0</v>
      </c>
      <c r="W43" s="20">
        <f t="shared" si="21"/>
        <v>0</v>
      </c>
      <c r="X43" s="20">
        <f t="shared" si="21"/>
        <v>0</v>
      </c>
      <c r="Y43" s="20">
        <f t="shared" si="21"/>
        <v>0</v>
      </c>
      <c r="Z43" s="20">
        <f t="shared" si="21"/>
        <v>0</v>
      </c>
      <c r="AA43" s="20">
        <f t="shared" si="21"/>
        <v>0</v>
      </c>
      <c r="AB43" s="20">
        <f t="shared" si="13"/>
        <v>0</v>
      </c>
      <c r="AC43" s="20">
        <f t="shared" ref="AC43:AN43" si="22">AC25*AC34</f>
        <v>0</v>
      </c>
      <c r="AD43" s="20">
        <f t="shared" si="22"/>
        <v>0</v>
      </c>
      <c r="AE43" s="20">
        <f t="shared" si="22"/>
        <v>0</v>
      </c>
      <c r="AF43" s="20">
        <f t="shared" si="22"/>
        <v>0</v>
      </c>
      <c r="AG43" s="20">
        <f t="shared" si="22"/>
        <v>0</v>
      </c>
      <c r="AH43" s="20">
        <f t="shared" si="22"/>
        <v>0</v>
      </c>
      <c r="AI43" s="20">
        <f t="shared" si="22"/>
        <v>0</v>
      </c>
      <c r="AJ43" s="20">
        <f t="shared" si="22"/>
        <v>0</v>
      </c>
      <c r="AK43" s="20">
        <f t="shared" si="22"/>
        <v>0</v>
      </c>
      <c r="AL43" s="20">
        <f t="shared" si="22"/>
        <v>0</v>
      </c>
      <c r="AM43" s="20">
        <f t="shared" si="22"/>
        <v>0</v>
      </c>
      <c r="AN43" s="20">
        <f t="shared" si="22"/>
        <v>0</v>
      </c>
      <c r="AO43" s="20">
        <f t="shared" si="15"/>
        <v>0</v>
      </c>
      <c r="AP43" s="20">
        <f t="shared" ref="AP43:BA43" si="23">AP25*AP34</f>
        <v>0</v>
      </c>
      <c r="AQ43" s="20">
        <f t="shared" si="23"/>
        <v>0</v>
      </c>
      <c r="AR43" s="20">
        <f t="shared" si="23"/>
        <v>0</v>
      </c>
      <c r="AS43" s="20">
        <f t="shared" si="23"/>
        <v>0</v>
      </c>
      <c r="AT43" s="20">
        <f t="shared" si="23"/>
        <v>0</v>
      </c>
      <c r="AU43" s="20">
        <f t="shared" si="23"/>
        <v>0</v>
      </c>
      <c r="AV43" s="20">
        <f t="shared" si="23"/>
        <v>0</v>
      </c>
      <c r="AW43" s="20">
        <f t="shared" si="23"/>
        <v>0</v>
      </c>
      <c r="AX43" s="20">
        <f t="shared" si="23"/>
        <v>0</v>
      </c>
      <c r="AY43" s="20">
        <f t="shared" si="23"/>
        <v>0</v>
      </c>
      <c r="AZ43" s="20">
        <f t="shared" si="23"/>
        <v>0</v>
      </c>
      <c r="BA43" s="20">
        <f t="shared" si="23"/>
        <v>0</v>
      </c>
      <c r="BB43" s="20">
        <f t="shared" si="17"/>
        <v>0</v>
      </c>
      <c r="BC43" s="20">
        <f t="shared" ref="BC43:BN43" si="24">BC25*BC34</f>
        <v>0</v>
      </c>
      <c r="BD43" s="20">
        <f t="shared" si="24"/>
        <v>0</v>
      </c>
      <c r="BE43" s="20">
        <f t="shared" si="24"/>
        <v>0</v>
      </c>
      <c r="BF43" s="20">
        <f t="shared" si="24"/>
        <v>0</v>
      </c>
      <c r="BG43" s="20">
        <f t="shared" si="24"/>
        <v>0</v>
      </c>
      <c r="BH43" s="20">
        <f t="shared" si="24"/>
        <v>0</v>
      </c>
      <c r="BI43" s="20">
        <f t="shared" si="24"/>
        <v>0</v>
      </c>
      <c r="BJ43" s="20">
        <f t="shared" si="24"/>
        <v>0</v>
      </c>
      <c r="BK43" s="20">
        <f t="shared" si="24"/>
        <v>0</v>
      </c>
      <c r="BL43" s="20">
        <f t="shared" si="24"/>
        <v>0</v>
      </c>
      <c r="BM43" s="20">
        <f t="shared" si="24"/>
        <v>0</v>
      </c>
      <c r="BN43" s="20">
        <f t="shared" si="24"/>
        <v>0</v>
      </c>
      <c r="BO43" s="20">
        <f t="shared" si="19"/>
        <v>0</v>
      </c>
    </row>
    <row r="44" spans="1:67" ht="15" customHeight="1" x14ac:dyDescent="0.25">
      <c r="A44" s="240" t="str">
        <f>$A$26</f>
        <v>(-)</v>
      </c>
      <c r="B44" s="243">
        <f>$B$26</f>
        <v>0.21</v>
      </c>
      <c r="C44" s="20">
        <f t="shared" ref="C44:N44" si="25">C26*C35</f>
        <v>0</v>
      </c>
      <c r="D44" s="20">
        <f t="shared" si="25"/>
        <v>0</v>
      </c>
      <c r="E44" s="20">
        <f t="shared" si="25"/>
        <v>0</v>
      </c>
      <c r="F44" s="20">
        <f t="shared" si="25"/>
        <v>0</v>
      </c>
      <c r="G44" s="20">
        <f t="shared" si="25"/>
        <v>0</v>
      </c>
      <c r="H44" s="20">
        <f t="shared" si="25"/>
        <v>0</v>
      </c>
      <c r="I44" s="20">
        <f t="shared" si="25"/>
        <v>0</v>
      </c>
      <c r="J44" s="20">
        <f t="shared" si="25"/>
        <v>0</v>
      </c>
      <c r="K44" s="20">
        <f t="shared" si="25"/>
        <v>0</v>
      </c>
      <c r="L44" s="20">
        <f t="shared" si="25"/>
        <v>0</v>
      </c>
      <c r="M44" s="20">
        <f t="shared" si="25"/>
        <v>0</v>
      </c>
      <c r="N44" s="20">
        <f t="shared" si="25"/>
        <v>0</v>
      </c>
      <c r="O44" s="20">
        <f t="shared" si="11"/>
        <v>0</v>
      </c>
      <c r="P44" s="20">
        <f t="shared" ref="P44:AA44" si="26">P26*P35</f>
        <v>0</v>
      </c>
      <c r="Q44" s="20">
        <f t="shared" si="26"/>
        <v>0</v>
      </c>
      <c r="R44" s="20">
        <f t="shared" si="26"/>
        <v>0</v>
      </c>
      <c r="S44" s="20">
        <f t="shared" si="26"/>
        <v>0</v>
      </c>
      <c r="T44" s="20">
        <f t="shared" si="26"/>
        <v>0</v>
      </c>
      <c r="U44" s="20">
        <f t="shared" si="26"/>
        <v>0</v>
      </c>
      <c r="V44" s="20">
        <f t="shared" si="26"/>
        <v>0</v>
      </c>
      <c r="W44" s="20">
        <f t="shared" si="26"/>
        <v>0</v>
      </c>
      <c r="X44" s="20">
        <f t="shared" si="26"/>
        <v>0</v>
      </c>
      <c r="Y44" s="20">
        <f t="shared" si="26"/>
        <v>0</v>
      </c>
      <c r="Z44" s="20">
        <f t="shared" si="26"/>
        <v>0</v>
      </c>
      <c r="AA44" s="20">
        <f t="shared" si="26"/>
        <v>0</v>
      </c>
      <c r="AB44" s="20">
        <f t="shared" si="13"/>
        <v>0</v>
      </c>
      <c r="AC44" s="20">
        <f t="shared" ref="AC44:AN44" si="27">AC26*AC35</f>
        <v>0</v>
      </c>
      <c r="AD44" s="20">
        <f t="shared" si="27"/>
        <v>0</v>
      </c>
      <c r="AE44" s="20">
        <f t="shared" si="27"/>
        <v>0</v>
      </c>
      <c r="AF44" s="20">
        <f t="shared" si="27"/>
        <v>0</v>
      </c>
      <c r="AG44" s="20">
        <f t="shared" si="27"/>
        <v>0</v>
      </c>
      <c r="AH44" s="20">
        <f t="shared" si="27"/>
        <v>0</v>
      </c>
      <c r="AI44" s="20">
        <f t="shared" si="27"/>
        <v>0</v>
      </c>
      <c r="AJ44" s="20">
        <f t="shared" si="27"/>
        <v>0</v>
      </c>
      <c r="AK44" s="20">
        <f t="shared" si="27"/>
        <v>0</v>
      </c>
      <c r="AL44" s="20">
        <f t="shared" si="27"/>
        <v>0</v>
      </c>
      <c r="AM44" s="20">
        <f t="shared" si="27"/>
        <v>0</v>
      </c>
      <c r="AN44" s="20">
        <f t="shared" si="27"/>
        <v>0</v>
      </c>
      <c r="AO44" s="20">
        <f t="shared" si="15"/>
        <v>0</v>
      </c>
      <c r="AP44" s="20">
        <f t="shared" ref="AP44:BA44" si="28">AP26*AP35</f>
        <v>0</v>
      </c>
      <c r="AQ44" s="20">
        <f t="shared" si="28"/>
        <v>0</v>
      </c>
      <c r="AR44" s="20">
        <f t="shared" si="28"/>
        <v>0</v>
      </c>
      <c r="AS44" s="20">
        <f t="shared" si="28"/>
        <v>0</v>
      </c>
      <c r="AT44" s="20">
        <f t="shared" si="28"/>
        <v>0</v>
      </c>
      <c r="AU44" s="20">
        <f t="shared" si="28"/>
        <v>0</v>
      </c>
      <c r="AV44" s="20">
        <f t="shared" si="28"/>
        <v>0</v>
      </c>
      <c r="AW44" s="20">
        <f t="shared" si="28"/>
        <v>0</v>
      </c>
      <c r="AX44" s="20">
        <f t="shared" si="28"/>
        <v>0</v>
      </c>
      <c r="AY44" s="20">
        <f t="shared" si="28"/>
        <v>0</v>
      </c>
      <c r="AZ44" s="20">
        <f t="shared" si="28"/>
        <v>0</v>
      </c>
      <c r="BA44" s="20">
        <f t="shared" si="28"/>
        <v>0</v>
      </c>
      <c r="BB44" s="20">
        <f t="shared" si="17"/>
        <v>0</v>
      </c>
      <c r="BC44" s="20">
        <f t="shared" ref="BC44:BN44" si="29">BC26*BC35</f>
        <v>0</v>
      </c>
      <c r="BD44" s="20">
        <f t="shared" si="29"/>
        <v>0</v>
      </c>
      <c r="BE44" s="20">
        <f t="shared" si="29"/>
        <v>0</v>
      </c>
      <c r="BF44" s="20">
        <f t="shared" si="29"/>
        <v>0</v>
      </c>
      <c r="BG44" s="20">
        <f t="shared" si="29"/>
        <v>0</v>
      </c>
      <c r="BH44" s="20">
        <f t="shared" si="29"/>
        <v>0</v>
      </c>
      <c r="BI44" s="20">
        <f t="shared" si="29"/>
        <v>0</v>
      </c>
      <c r="BJ44" s="20">
        <f t="shared" si="29"/>
        <v>0</v>
      </c>
      <c r="BK44" s="20">
        <f t="shared" si="29"/>
        <v>0</v>
      </c>
      <c r="BL44" s="20">
        <f t="shared" si="29"/>
        <v>0</v>
      </c>
      <c r="BM44" s="20">
        <f t="shared" si="29"/>
        <v>0</v>
      </c>
      <c r="BN44" s="20">
        <f t="shared" si="29"/>
        <v>0</v>
      </c>
      <c r="BO44" s="20">
        <f t="shared" si="19"/>
        <v>0</v>
      </c>
    </row>
    <row r="45" spans="1:67" ht="15" customHeight="1" x14ac:dyDescent="0.25">
      <c r="A45" s="240" t="str">
        <f>$A$27</f>
        <v>(-)</v>
      </c>
      <c r="B45" s="243">
        <f>$B$27</f>
        <v>0.21</v>
      </c>
      <c r="C45" s="20">
        <f t="shared" ref="C45:N45" si="30">C27*C36</f>
        <v>0</v>
      </c>
      <c r="D45" s="20">
        <f t="shared" si="30"/>
        <v>0</v>
      </c>
      <c r="E45" s="20">
        <f t="shared" si="30"/>
        <v>0</v>
      </c>
      <c r="F45" s="20">
        <f t="shared" si="30"/>
        <v>0</v>
      </c>
      <c r="G45" s="20">
        <f t="shared" si="30"/>
        <v>0</v>
      </c>
      <c r="H45" s="20">
        <f t="shared" si="30"/>
        <v>0</v>
      </c>
      <c r="I45" s="20">
        <f t="shared" si="30"/>
        <v>0</v>
      </c>
      <c r="J45" s="20">
        <f t="shared" si="30"/>
        <v>0</v>
      </c>
      <c r="K45" s="20">
        <f t="shared" si="30"/>
        <v>0</v>
      </c>
      <c r="L45" s="20">
        <f t="shared" si="30"/>
        <v>0</v>
      </c>
      <c r="M45" s="20">
        <f t="shared" si="30"/>
        <v>0</v>
      </c>
      <c r="N45" s="20">
        <f t="shared" si="30"/>
        <v>0</v>
      </c>
      <c r="O45" s="20">
        <f t="shared" si="11"/>
        <v>0</v>
      </c>
      <c r="P45" s="20">
        <f t="shared" ref="P45:AA45" si="31">P27*P36</f>
        <v>0</v>
      </c>
      <c r="Q45" s="20">
        <f t="shared" si="31"/>
        <v>0</v>
      </c>
      <c r="R45" s="20">
        <f t="shared" si="31"/>
        <v>0</v>
      </c>
      <c r="S45" s="20">
        <f t="shared" si="31"/>
        <v>0</v>
      </c>
      <c r="T45" s="20">
        <f t="shared" si="31"/>
        <v>0</v>
      </c>
      <c r="U45" s="20">
        <f t="shared" si="31"/>
        <v>0</v>
      </c>
      <c r="V45" s="20">
        <f t="shared" si="31"/>
        <v>0</v>
      </c>
      <c r="W45" s="20">
        <f t="shared" si="31"/>
        <v>0</v>
      </c>
      <c r="X45" s="20">
        <f t="shared" si="31"/>
        <v>0</v>
      </c>
      <c r="Y45" s="20">
        <f t="shared" si="31"/>
        <v>0</v>
      </c>
      <c r="Z45" s="20">
        <f t="shared" si="31"/>
        <v>0</v>
      </c>
      <c r="AA45" s="20">
        <f t="shared" si="31"/>
        <v>0</v>
      </c>
      <c r="AB45" s="20">
        <f t="shared" si="13"/>
        <v>0</v>
      </c>
      <c r="AC45" s="20">
        <f t="shared" ref="AC45:AN45" si="32">AC27*AC36</f>
        <v>0</v>
      </c>
      <c r="AD45" s="20">
        <f t="shared" si="32"/>
        <v>0</v>
      </c>
      <c r="AE45" s="20">
        <f t="shared" si="32"/>
        <v>0</v>
      </c>
      <c r="AF45" s="20">
        <f t="shared" si="32"/>
        <v>0</v>
      </c>
      <c r="AG45" s="20">
        <f t="shared" si="32"/>
        <v>0</v>
      </c>
      <c r="AH45" s="20">
        <f t="shared" si="32"/>
        <v>0</v>
      </c>
      <c r="AI45" s="20">
        <f t="shared" si="32"/>
        <v>0</v>
      </c>
      <c r="AJ45" s="20">
        <f t="shared" si="32"/>
        <v>0</v>
      </c>
      <c r="AK45" s="20">
        <f t="shared" si="32"/>
        <v>0</v>
      </c>
      <c r="AL45" s="20">
        <f t="shared" si="32"/>
        <v>0</v>
      </c>
      <c r="AM45" s="20">
        <f t="shared" si="32"/>
        <v>0</v>
      </c>
      <c r="AN45" s="20">
        <f t="shared" si="32"/>
        <v>0</v>
      </c>
      <c r="AO45" s="20">
        <f t="shared" si="15"/>
        <v>0</v>
      </c>
      <c r="AP45" s="20">
        <f t="shared" ref="AP45:BA45" si="33">AP27*AP36</f>
        <v>0</v>
      </c>
      <c r="AQ45" s="20">
        <f t="shared" si="33"/>
        <v>0</v>
      </c>
      <c r="AR45" s="20">
        <f t="shared" si="33"/>
        <v>0</v>
      </c>
      <c r="AS45" s="20">
        <f t="shared" si="33"/>
        <v>0</v>
      </c>
      <c r="AT45" s="20">
        <f t="shared" si="33"/>
        <v>0</v>
      </c>
      <c r="AU45" s="20">
        <f t="shared" si="33"/>
        <v>0</v>
      </c>
      <c r="AV45" s="20">
        <f t="shared" si="33"/>
        <v>0</v>
      </c>
      <c r="AW45" s="20">
        <f t="shared" si="33"/>
        <v>0</v>
      </c>
      <c r="AX45" s="20">
        <f t="shared" si="33"/>
        <v>0</v>
      </c>
      <c r="AY45" s="20">
        <f t="shared" si="33"/>
        <v>0</v>
      </c>
      <c r="AZ45" s="20">
        <f t="shared" si="33"/>
        <v>0</v>
      </c>
      <c r="BA45" s="20">
        <f t="shared" si="33"/>
        <v>0</v>
      </c>
      <c r="BB45" s="20">
        <f t="shared" si="17"/>
        <v>0</v>
      </c>
      <c r="BC45" s="20">
        <f t="shared" ref="BC45:BN45" si="34">BC27*BC36</f>
        <v>0</v>
      </c>
      <c r="BD45" s="20">
        <f t="shared" si="34"/>
        <v>0</v>
      </c>
      <c r="BE45" s="20">
        <f t="shared" si="34"/>
        <v>0</v>
      </c>
      <c r="BF45" s="20">
        <f t="shared" si="34"/>
        <v>0</v>
      </c>
      <c r="BG45" s="20">
        <f t="shared" si="34"/>
        <v>0</v>
      </c>
      <c r="BH45" s="20">
        <f t="shared" si="34"/>
        <v>0</v>
      </c>
      <c r="BI45" s="20">
        <f t="shared" si="34"/>
        <v>0</v>
      </c>
      <c r="BJ45" s="20">
        <f t="shared" si="34"/>
        <v>0</v>
      </c>
      <c r="BK45" s="20">
        <f t="shared" si="34"/>
        <v>0</v>
      </c>
      <c r="BL45" s="20">
        <f t="shared" si="34"/>
        <v>0</v>
      </c>
      <c r="BM45" s="20">
        <f t="shared" si="34"/>
        <v>0</v>
      </c>
      <c r="BN45" s="20">
        <f t="shared" si="34"/>
        <v>0</v>
      </c>
      <c r="BO45" s="20">
        <f t="shared" si="19"/>
        <v>0</v>
      </c>
    </row>
    <row r="46" spans="1:67" ht="15" customHeight="1" x14ac:dyDescent="0.25">
      <c r="A46" s="240" t="str">
        <f>$A$28</f>
        <v>(-)</v>
      </c>
      <c r="B46" s="243">
        <f>$B$28</f>
        <v>0.21</v>
      </c>
      <c r="C46" s="20">
        <f t="shared" ref="C46:N46" si="35">C28*C37</f>
        <v>0</v>
      </c>
      <c r="D46" s="20">
        <f t="shared" si="35"/>
        <v>0</v>
      </c>
      <c r="E46" s="20">
        <f t="shared" si="35"/>
        <v>0</v>
      </c>
      <c r="F46" s="20">
        <f t="shared" si="35"/>
        <v>0</v>
      </c>
      <c r="G46" s="20">
        <f t="shared" si="35"/>
        <v>0</v>
      </c>
      <c r="H46" s="20">
        <f t="shared" si="35"/>
        <v>0</v>
      </c>
      <c r="I46" s="20">
        <f t="shared" si="35"/>
        <v>0</v>
      </c>
      <c r="J46" s="20">
        <f t="shared" si="35"/>
        <v>0</v>
      </c>
      <c r="K46" s="20">
        <f t="shared" si="35"/>
        <v>0</v>
      </c>
      <c r="L46" s="20">
        <f t="shared" si="35"/>
        <v>0</v>
      </c>
      <c r="M46" s="20">
        <f t="shared" si="35"/>
        <v>0</v>
      </c>
      <c r="N46" s="20">
        <f t="shared" si="35"/>
        <v>0</v>
      </c>
      <c r="O46" s="20">
        <f t="shared" si="11"/>
        <v>0</v>
      </c>
      <c r="P46" s="20">
        <f t="shared" ref="P46:AA46" si="36">P28*P37</f>
        <v>0</v>
      </c>
      <c r="Q46" s="20">
        <f t="shared" si="36"/>
        <v>0</v>
      </c>
      <c r="R46" s="20">
        <f t="shared" si="36"/>
        <v>0</v>
      </c>
      <c r="S46" s="20">
        <f t="shared" si="36"/>
        <v>0</v>
      </c>
      <c r="T46" s="20">
        <f t="shared" si="36"/>
        <v>0</v>
      </c>
      <c r="U46" s="20">
        <f t="shared" si="36"/>
        <v>0</v>
      </c>
      <c r="V46" s="20">
        <f t="shared" si="36"/>
        <v>0</v>
      </c>
      <c r="W46" s="20">
        <f t="shared" si="36"/>
        <v>0</v>
      </c>
      <c r="X46" s="20">
        <f t="shared" si="36"/>
        <v>0</v>
      </c>
      <c r="Y46" s="20">
        <f t="shared" si="36"/>
        <v>0</v>
      </c>
      <c r="Z46" s="20">
        <f t="shared" si="36"/>
        <v>0</v>
      </c>
      <c r="AA46" s="20">
        <f t="shared" si="36"/>
        <v>0</v>
      </c>
      <c r="AB46" s="20">
        <f t="shared" si="13"/>
        <v>0</v>
      </c>
      <c r="AC46" s="20">
        <f t="shared" ref="AC46:AN46" si="37">AC28*AC37</f>
        <v>0</v>
      </c>
      <c r="AD46" s="20">
        <f t="shared" si="37"/>
        <v>0</v>
      </c>
      <c r="AE46" s="20">
        <f t="shared" si="37"/>
        <v>0</v>
      </c>
      <c r="AF46" s="20">
        <f t="shared" si="37"/>
        <v>0</v>
      </c>
      <c r="AG46" s="20">
        <f t="shared" si="37"/>
        <v>0</v>
      </c>
      <c r="AH46" s="20">
        <f t="shared" si="37"/>
        <v>0</v>
      </c>
      <c r="AI46" s="20">
        <f t="shared" si="37"/>
        <v>0</v>
      </c>
      <c r="AJ46" s="20">
        <f t="shared" si="37"/>
        <v>0</v>
      </c>
      <c r="AK46" s="20">
        <f t="shared" si="37"/>
        <v>0</v>
      </c>
      <c r="AL46" s="20">
        <f t="shared" si="37"/>
        <v>0</v>
      </c>
      <c r="AM46" s="20">
        <f t="shared" si="37"/>
        <v>0</v>
      </c>
      <c r="AN46" s="20">
        <f t="shared" si="37"/>
        <v>0</v>
      </c>
      <c r="AO46" s="20">
        <f t="shared" si="15"/>
        <v>0</v>
      </c>
      <c r="AP46" s="20">
        <f t="shared" ref="AP46:BA46" si="38">AP28*AP37</f>
        <v>0</v>
      </c>
      <c r="AQ46" s="20">
        <f t="shared" si="38"/>
        <v>0</v>
      </c>
      <c r="AR46" s="20">
        <f t="shared" si="38"/>
        <v>0</v>
      </c>
      <c r="AS46" s="20">
        <f t="shared" si="38"/>
        <v>0</v>
      </c>
      <c r="AT46" s="20">
        <f t="shared" si="38"/>
        <v>0</v>
      </c>
      <c r="AU46" s="20">
        <f t="shared" si="38"/>
        <v>0</v>
      </c>
      <c r="AV46" s="20">
        <f t="shared" si="38"/>
        <v>0</v>
      </c>
      <c r="AW46" s="20">
        <f t="shared" si="38"/>
        <v>0</v>
      </c>
      <c r="AX46" s="20">
        <f t="shared" si="38"/>
        <v>0</v>
      </c>
      <c r="AY46" s="20">
        <f t="shared" si="38"/>
        <v>0</v>
      </c>
      <c r="AZ46" s="20">
        <f t="shared" si="38"/>
        <v>0</v>
      </c>
      <c r="BA46" s="20">
        <f t="shared" si="38"/>
        <v>0</v>
      </c>
      <c r="BB46" s="20">
        <f t="shared" si="17"/>
        <v>0</v>
      </c>
      <c r="BC46" s="20">
        <f t="shared" ref="BC46:BN46" si="39">BC28*BC37</f>
        <v>0</v>
      </c>
      <c r="BD46" s="20">
        <f t="shared" si="39"/>
        <v>0</v>
      </c>
      <c r="BE46" s="20">
        <f t="shared" si="39"/>
        <v>0</v>
      </c>
      <c r="BF46" s="20">
        <f t="shared" si="39"/>
        <v>0</v>
      </c>
      <c r="BG46" s="20">
        <f t="shared" si="39"/>
        <v>0</v>
      </c>
      <c r="BH46" s="20">
        <f t="shared" si="39"/>
        <v>0</v>
      </c>
      <c r="BI46" s="20">
        <f t="shared" si="39"/>
        <v>0</v>
      </c>
      <c r="BJ46" s="20">
        <f t="shared" si="39"/>
        <v>0</v>
      </c>
      <c r="BK46" s="20">
        <f t="shared" si="39"/>
        <v>0</v>
      </c>
      <c r="BL46" s="20">
        <f t="shared" si="39"/>
        <v>0</v>
      </c>
      <c r="BM46" s="20">
        <f t="shared" si="39"/>
        <v>0</v>
      </c>
      <c r="BN46" s="20">
        <f t="shared" si="39"/>
        <v>0</v>
      </c>
      <c r="BO46" s="20">
        <f t="shared" si="19"/>
        <v>0</v>
      </c>
    </row>
    <row r="47" spans="1:67" ht="15" customHeight="1" x14ac:dyDescent="0.25">
      <c r="A47" s="240" t="str">
        <f>$A$29</f>
        <v>(-)</v>
      </c>
      <c r="B47" s="243">
        <f>$B$29</f>
        <v>0.21</v>
      </c>
      <c r="C47" s="21">
        <f t="shared" ref="C47:N47" si="40">C29*C38</f>
        <v>0</v>
      </c>
      <c r="D47" s="20">
        <f t="shared" si="40"/>
        <v>0</v>
      </c>
      <c r="E47" s="20">
        <f t="shared" si="40"/>
        <v>0</v>
      </c>
      <c r="F47" s="20">
        <f t="shared" si="40"/>
        <v>0</v>
      </c>
      <c r="G47" s="20">
        <f t="shared" si="40"/>
        <v>0</v>
      </c>
      <c r="H47" s="20">
        <f t="shared" si="40"/>
        <v>0</v>
      </c>
      <c r="I47" s="20">
        <f t="shared" si="40"/>
        <v>0</v>
      </c>
      <c r="J47" s="20">
        <f t="shared" si="40"/>
        <v>0</v>
      </c>
      <c r="K47" s="20">
        <f t="shared" si="40"/>
        <v>0</v>
      </c>
      <c r="L47" s="20">
        <f t="shared" si="40"/>
        <v>0</v>
      </c>
      <c r="M47" s="20">
        <f t="shared" si="40"/>
        <v>0</v>
      </c>
      <c r="N47" s="20">
        <f t="shared" si="40"/>
        <v>0</v>
      </c>
      <c r="O47" s="20">
        <f t="shared" si="11"/>
        <v>0</v>
      </c>
      <c r="P47" s="20">
        <f t="shared" ref="P47:AA47" si="41">P29*P38</f>
        <v>0</v>
      </c>
      <c r="Q47" s="20">
        <f t="shared" si="41"/>
        <v>0</v>
      </c>
      <c r="R47" s="20">
        <f t="shared" si="41"/>
        <v>0</v>
      </c>
      <c r="S47" s="20">
        <f t="shared" si="41"/>
        <v>0</v>
      </c>
      <c r="T47" s="20">
        <f t="shared" si="41"/>
        <v>0</v>
      </c>
      <c r="U47" s="20">
        <f t="shared" si="41"/>
        <v>0</v>
      </c>
      <c r="V47" s="20">
        <f t="shared" si="41"/>
        <v>0</v>
      </c>
      <c r="W47" s="20">
        <f t="shared" si="41"/>
        <v>0</v>
      </c>
      <c r="X47" s="20">
        <f t="shared" si="41"/>
        <v>0</v>
      </c>
      <c r="Y47" s="20">
        <f t="shared" si="41"/>
        <v>0</v>
      </c>
      <c r="Z47" s="20">
        <f t="shared" si="41"/>
        <v>0</v>
      </c>
      <c r="AA47" s="20">
        <f t="shared" si="41"/>
        <v>0</v>
      </c>
      <c r="AB47" s="20">
        <f t="shared" si="13"/>
        <v>0</v>
      </c>
      <c r="AC47" s="20">
        <f t="shared" ref="AC47:AN47" si="42">AC29*AC38</f>
        <v>0</v>
      </c>
      <c r="AD47" s="20">
        <f t="shared" si="42"/>
        <v>0</v>
      </c>
      <c r="AE47" s="20">
        <f t="shared" si="42"/>
        <v>0</v>
      </c>
      <c r="AF47" s="20">
        <f t="shared" si="42"/>
        <v>0</v>
      </c>
      <c r="AG47" s="20">
        <f t="shared" si="42"/>
        <v>0</v>
      </c>
      <c r="AH47" s="20">
        <f t="shared" si="42"/>
        <v>0</v>
      </c>
      <c r="AI47" s="20">
        <f t="shared" si="42"/>
        <v>0</v>
      </c>
      <c r="AJ47" s="20">
        <f t="shared" si="42"/>
        <v>0</v>
      </c>
      <c r="AK47" s="20">
        <f t="shared" si="42"/>
        <v>0</v>
      </c>
      <c r="AL47" s="20">
        <f t="shared" si="42"/>
        <v>0</v>
      </c>
      <c r="AM47" s="20">
        <f t="shared" si="42"/>
        <v>0</v>
      </c>
      <c r="AN47" s="20">
        <f t="shared" si="42"/>
        <v>0</v>
      </c>
      <c r="AO47" s="20">
        <f t="shared" si="15"/>
        <v>0</v>
      </c>
      <c r="AP47" s="20">
        <f t="shared" ref="AP47:BA47" si="43">AP29*AP38</f>
        <v>0</v>
      </c>
      <c r="AQ47" s="20">
        <f t="shared" si="43"/>
        <v>0</v>
      </c>
      <c r="AR47" s="20">
        <f t="shared" si="43"/>
        <v>0</v>
      </c>
      <c r="AS47" s="20">
        <f t="shared" si="43"/>
        <v>0</v>
      </c>
      <c r="AT47" s="20">
        <f t="shared" si="43"/>
        <v>0</v>
      </c>
      <c r="AU47" s="20">
        <f t="shared" si="43"/>
        <v>0</v>
      </c>
      <c r="AV47" s="20">
        <f t="shared" si="43"/>
        <v>0</v>
      </c>
      <c r="AW47" s="20">
        <f t="shared" si="43"/>
        <v>0</v>
      </c>
      <c r="AX47" s="20">
        <f t="shared" si="43"/>
        <v>0</v>
      </c>
      <c r="AY47" s="20">
        <f t="shared" si="43"/>
        <v>0</v>
      </c>
      <c r="AZ47" s="20">
        <f t="shared" si="43"/>
        <v>0</v>
      </c>
      <c r="BA47" s="20">
        <f t="shared" si="43"/>
        <v>0</v>
      </c>
      <c r="BB47" s="20">
        <f t="shared" si="17"/>
        <v>0</v>
      </c>
      <c r="BC47" s="20">
        <f t="shared" ref="BC47:BN47" si="44">BC29*BC38</f>
        <v>0</v>
      </c>
      <c r="BD47" s="20">
        <f t="shared" si="44"/>
        <v>0</v>
      </c>
      <c r="BE47" s="20">
        <f t="shared" si="44"/>
        <v>0</v>
      </c>
      <c r="BF47" s="20">
        <f t="shared" si="44"/>
        <v>0</v>
      </c>
      <c r="BG47" s="20">
        <f t="shared" si="44"/>
        <v>0</v>
      </c>
      <c r="BH47" s="20">
        <f t="shared" si="44"/>
        <v>0</v>
      </c>
      <c r="BI47" s="20">
        <f t="shared" si="44"/>
        <v>0</v>
      </c>
      <c r="BJ47" s="20">
        <f t="shared" si="44"/>
        <v>0</v>
      </c>
      <c r="BK47" s="20">
        <f t="shared" si="44"/>
        <v>0</v>
      </c>
      <c r="BL47" s="20">
        <f t="shared" si="44"/>
        <v>0</v>
      </c>
      <c r="BM47" s="20">
        <f t="shared" si="44"/>
        <v>0</v>
      </c>
      <c r="BN47" s="20">
        <f t="shared" si="44"/>
        <v>0</v>
      </c>
      <c r="BO47" s="20">
        <f t="shared" si="19"/>
        <v>0</v>
      </c>
    </row>
    <row r="48" spans="1:67" ht="15" customHeight="1" x14ac:dyDescent="0.25">
      <c r="A48" s="17" t="s">
        <v>32</v>
      </c>
      <c r="B48" s="17"/>
      <c r="C48" s="22">
        <f>SUM(C42:C47)</f>
        <v>0</v>
      </c>
      <c r="D48" s="22">
        <f t="shared" ref="D48:N48" si="45">SUM(D42:D47)</f>
        <v>0</v>
      </c>
      <c r="E48" s="22">
        <f t="shared" si="45"/>
        <v>0</v>
      </c>
      <c r="F48" s="22">
        <f t="shared" si="45"/>
        <v>0</v>
      </c>
      <c r="G48" s="22">
        <f t="shared" si="45"/>
        <v>0</v>
      </c>
      <c r="H48" s="22">
        <f t="shared" si="45"/>
        <v>0</v>
      </c>
      <c r="I48" s="22">
        <f t="shared" si="45"/>
        <v>0</v>
      </c>
      <c r="J48" s="22">
        <f t="shared" si="45"/>
        <v>0</v>
      </c>
      <c r="K48" s="22">
        <f t="shared" si="45"/>
        <v>0</v>
      </c>
      <c r="L48" s="22">
        <f t="shared" si="45"/>
        <v>0</v>
      </c>
      <c r="M48" s="22">
        <f t="shared" si="45"/>
        <v>0</v>
      </c>
      <c r="N48" s="22">
        <f t="shared" si="45"/>
        <v>0</v>
      </c>
      <c r="O48" s="22">
        <f t="shared" ref="O48:AT48" si="46">SUM(O42:O47)</f>
        <v>0</v>
      </c>
      <c r="P48" s="22">
        <f t="shared" si="46"/>
        <v>0</v>
      </c>
      <c r="Q48" s="22">
        <f t="shared" si="46"/>
        <v>0</v>
      </c>
      <c r="R48" s="22">
        <f t="shared" si="46"/>
        <v>0</v>
      </c>
      <c r="S48" s="22">
        <f t="shared" si="46"/>
        <v>0</v>
      </c>
      <c r="T48" s="22">
        <f t="shared" si="46"/>
        <v>0</v>
      </c>
      <c r="U48" s="22">
        <f t="shared" si="46"/>
        <v>0</v>
      </c>
      <c r="V48" s="22">
        <f t="shared" si="46"/>
        <v>0</v>
      </c>
      <c r="W48" s="22">
        <f t="shared" si="46"/>
        <v>0</v>
      </c>
      <c r="X48" s="22">
        <f t="shared" si="46"/>
        <v>0</v>
      </c>
      <c r="Y48" s="22">
        <f t="shared" si="46"/>
        <v>0</v>
      </c>
      <c r="Z48" s="22">
        <f t="shared" si="46"/>
        <v>0</v>
      </c>
      <c r="AA48" s="22">
        <f t="shared" si="46"/>
        <v>0</v>
      </c>
      <c r="AB48" s="22">
        <f t="shared" si="46"/>
        <v>0</v>
      </c>
      <c r="AC48" s="22">
        <f t="shared" si="46"/>
        <v>0</v>
      </c>
      <c r="AD48" s="22">
        <f t="shared" si="46"/>
        <v>0</v>
      </c>
      <c r="AE48" s="22">
        <f t="shared" si="46"/>
        <v>0</v>
      </c>
      <c r="AF48" s="22">
        <f t="shared" si="46"/>
        <v>0</v>
      </c>
      <c r="AG48" s="22">
        <f t="shared" si="46"/>
        <v>0</v>
      </c>
      <c r="AH48" s="22">
        <f t="shared" si="46"/>
        <v>0</v>
      </c>
      <c r="AI48" s="22">
        <f t="shared" si="46"/>
        <v>0</v>
      </c>
      <c r="AJ48" s="22">
        <f t="shared" si="46"/>
        <v>0</v>
      </c>
      <c r="AK48" s="22">
        <f t="shared" si="46"/>
        <v>0</v>
      </c>
      <c r="AL48" s="22">
        <f t="shared" si="46"/>
        <v>0</v>
      </c>
      <c r="AM48" s="22">
        <f t="shared" si="46"/>
        <v>0</v>
      </c>
      <c r="AN48" s="22">
        <f t="shared" si="46"/>
        <v>0</v>
      </c>
      <c r="AO48" s="22">
        <f t="shared" si="46"/>
        <v>0</v>
      </c>
      <c r="AP48" s="22">
        <f t="shared" si="46"/>
        <v>0</v>
      </c>
      <c r="AQ48" s="22">
        <f t="shared" si="46"/>
        <v>0</v>
      </c>
      <c r="AR48" s="22">
        <f t="shared" si="46"/>
        <v>0</v>
      </c>
      <c r="AS48" s="22">
        <f t="shared" si="46"/>
        <v>0</v>
      </c>
      <c r="AT48" s="22">
        <f t="shared" si="46"/>
        <v>0</v>
      </c>
      <c r="AU48" s="22">
        <f t="shared" ref="AU48:BO48" si="47">SUM(AU42:AU47)</f>
        <v>0</v>
      </c>
      <c r="AV48" s="22">
        <f t="shared" si="47"/>
        <v>0</v>
      </c>
      <c r="AW48" s="22">
        <f t="shared" si="47"/>
        <v>0</v>
      </c>
      <c r="AX48" s="22">
        <f t="shared" si="47"/>
        <v>0</v>
      </c>
      <c r="AY48" s="22">
        <f t="shared" si="47"/>
        <v>0</v>
      </c>
      <c r="AZ48" s="22">
        <f t="shared" si="47"/>
        <v>0</v>
      </c>
      <c r="BA48" s="22">
        <f t="shared" si="47"/>
        <v>0</v>
      </c>
      <c r="BB48" s="22">
        <f t="shared" si="47"/>
        <v>0</v>
      </c>
      <c r="BC48" s="22">
        <f t="shared" si="47"/>
        <v>0</v>
      </c>
      <c r="BD48" s="22">
        <f t="shared" si="47"/>
        <v>0</v>
      </c>
      <c r="BE48" s="22">
        <f t="shared" si="47"/>
        <v>0</v>
      </c>
      <c r="BF48" s="22">
        <f t="shared" si="47"/>
        <v>0</v>
      </c>
      <c r="BG48" s="22">
        <f t="shared" si="47"/>
        <v>0</v>
      </c>
      <c r="BH48" s="22">
        <f t="shared" si="47"/>
        <v>0</v>
      </c>
      <c r="BI48" s="22">
        <f t="shared" si="47"/>
        <v>0</v>
      </c>
      <c r="BJ48" s="22">
        <f t="shared" si="47"/>
        <v>0</v>
      </c>
      <c r="BK48" s="22">
        <f t="shared" si="47"/>
        <v>0</v>
      </c>
      <c r="BL48" s="22">
        <f t="shared" si="47"/>
        <v>0</v>
      </c>
      <c r="BM48" s="22">
        <f t="shared" si="47"/>
        <v>0</v>
      </c>
      <c r="BN48" s="22">
        <f t="shared" si="47"/>
        <v>0</v>
      </c>
      <c r="BO48" s="22">
        <f t="shared" si="47"/>
        <v>0</v>
      </c>
    </row>
    <row r="49" spans="1:80" ht="15" customHeight="1" x14ac:dyDescent="0.25">
      <c r="A49" s="4"/>
      <c r="B49" s="5"/>
      <c r="C49" s="6"/>
      <c r="D49" s="6"/>
      <c r="E49" s="6"/>
      <c r="F49" s="6"/>
      <c r="G49" s="6"/>
      <c r="H49" s="6"/>
      <c r="I49" s="6"/>
      <c r="J49" s="6"/>
      <c r="K49" s="6"/>
      <c r="L49" s="6"/>
    </row>
    <row r="50" spans="1:80" s="2" customFormat="1" ht="15" customHeight="1" x14ac:dyDescent="0.25">
      <c r="A50" s="11" t="s">
        <v>34</v>
      </c>
      <c r="B50" s="11"/>
      <c r="C50" s="11"/>
      <c r="D50" s="11"/>
      <c r="E50" s="11"/>
      <c r="F50" s="11"/>
      <c r="G50" s="11"/>
      <c r="H50" s="11"/>
      <c r="I50" s="11"/>
      <c r="J50" s="11"/>
      <c r="K50" s="11"/>
      <c r="L50" s="11"/>
      <c r="M50" s="11"/>
      <c r="N50" s="11"/>
      <c r="O50" s="8"/>
      <c r="P50" s="1"/>
      <c r="Q50" s="1"/>
      <c r="R50" s="1"/>
      <c r="S50" s="1"/>
      <c r="T50" s="1"/>
      <c r="U50" s="1"/>
      <c r="V50" s="1"/>
      <c r="W50" s="1"/>
      <c r="X50" s="1"/>
      <c r="Y50" s="1"/>
      <c r="Z50" s="1"/>
      <c r="AA50" s="1"/>
      <c r="AB50" s="16"/>
      <c r="AC50" s="1"/>
      <c r="AD50" s="1"/>
      <c r="AE50" s="1"/>
      <c r="AF50" s="1"/>
      <c r="AG50" s="1"/>
      <c r="AH50" s="1"/>
      <c r="AI50" s="1"/>
      <c r="AJ50" s="1"/>
      <c r="AK50" s="1"/>
      <c r="AL50" s="1"/>
      <c r="AM50" s="1"/>
      <c r="AN50" s="1"/>
      <c r="AO50" s="16"/>
      <c r="AP50" s="1"/>
      <c r="AQ50" s="1"/>
      <c r="AR50" s="1"/>
      <c r="AS50" s="1"/>
      <c r="AT50" s="1"/>
      <c r="AU50" s="1"/>
      <c r="AV50" s="1"/>
      <c r="AW50" s="1"/>
      <c r="AX50" s="1"/>
      <c r="AY50" s="1"/>
      <c r="AZ50" s="1"/>
      <c r="BA50" s="1"/>
      <c r="BB50" s="16"/>
      <c r="BC50" s="1"/>
      <c r="BD50" s="1"/>
      <c r="BE50" s="1"/>
      <c r="BF50" s="1"/>
      <c r="BG50" s="1"/>
      <c r="BH50" s="1"/>
      <c r="BI50" s="1"/>
      <c r="BJ50" s="1"/>
      <c r="BK50" s="1"/>
      <c r="BL50" s="1"/>
      <c r="BM50" s="1"/>
      <c r="BN50" s="1"/>
      <c r="BO50" s="16"/>
      <c r="BP50" s="1"/>
      <c r="BQ50" s="1"/>
      <c r="BR50" s="1"/>
      <c r="BS50" s="1"/>
      <c r="BT50" s="1"/>
      <c r="BU50" s="1"/>
      <c r="BV50" s="1"/>
      <c r="BW50" s="1"/>
      <c r="BX50" s="1"/>
      <c r="BY50" s="1"/>
      <c r="BZ50" s="1"/>
      <c r="CA50" s="1"/>
      <c r="CB50" s="16"/>
    </row>
    <row r="52" spans="1:80" ht="13.5" customHeight="1" thickBot="1" x14ac:dyDescent="0.3">
      <c r="B52" s="334" t="s">
        <v>27</v>
      </c>
      <c r="C52" s="303" t="str">
        <f>+CONCATENATE($C$10," - ",$C$11)</f>
        <v>Jaar 1 - 2024</v>
      </c>
      <c r="D52" s="303"/>
      <c r="E52" s="304"/>
      <c r="F52" s="304"/>
      <c r="G52" s="304"/>
      <c r="H52" s="304"/>
      <c r="I52" s="304"/>
      <c r="J52" s="304"/>
      <c r="K52" s="304"/>
      <c r="L52" s="304"/>
      <c r="M52" s="304"/>
      <c r="N52" s="304"/>
      <c r="P52" s="303" t="str">
        <f>+CONCATENATE($E$10," - ",$E$11)</f>
        <v>Jaar 2 - 2025</v>
      </c>
      <c r="Q52" s="303"/>
      <c r="R52" s="304"/>
      <c r="S52" s="304"/>
      <c r="T52" s="304"/>
      <c r="U52" s="304"/>
      <c r="V52" s="304"/>
      <c r="W52" s="304"/>
      <c r="X52" s="304"/>
      <c r="Y52" s="304"/>
      <c r="Z52" s="304"/>
      <c r="AA52" s="304"/>
      <c r="AC52" s="303" t="str">
        <f>+CONCATENATE($G$10," - ",$G$11)</f>
        <v>Jaar 3 - 2026</v>
      </c>
      <c r="AD52" s="303"/>
      <c r="AE52" s="304"/>
      <c r="AF52" s="304"/>
      <c r="AG52" s="304"/>
      <c r="AH52" s="304"/>
      <c r="AI52" s="304"/>
      <c r="AJ52" s="304"/>
      <c r="AK52" s="304"/>
      <c r="AL52" s="304"/>
      <c r="AM52" s="304"/>
      <c r="AN52" s="304"/>
      <c r="AP52" s="303" t="str">
        <f>+CONCATENATE($I$10," - ",$I$11)</f>
        <v>Jaar 4 - 2027</v>
      </c>
      <c r="AQ52" s="303"/>
      <c r="AR52" s="304"/>
      <c r="AS52" s="304"/>
      <c r="AT52" s="304"/>
      <c r="AU52" s="304"/>
      <c r="AV52" s="304"/>
      <c r="AW52" s="304"/>
      <c r="AX52" s="304"/>
      <c r="AY52" s="304"/>
      <c r="AZ52" s="304"/>
      <c r="BA52" s="304"/>
      <c r="BC52" s="303" t="str">
        <f>+CONCATENATE($K$10," - ",$K$11)</f>
        <v>Jaar 5 - 2028</v>
      </c>
      <c r="BD52" s="303"/>
      <c r="BE52" s="304"/>
      <c r="BF52" s="304"/>
      <c r="BG52" s="304"/>
      <c r="BH52" s="304"/>
      <c r="BI52" s="304"/>
      <c r="BJ52" s="304"/>
      <c r="BK52" s="304"/>
      <c r="BL52" s="304"/>
      <c r="BM52" s="304"/>
      <c r="BN52" s="304"/>
    </row>
    <row r="53" spans="1:80" ht="13.5" customHeight="1" thickTop="1" thickBot="1" x14ac:dyDescent="0.3">
      <c r="B53" s="334"/>
      <c r="C53" s="245" t="str">
        <f>+CONCATENATE("1/",$C$11)</f>
        <v>1/2024</v>
      </c>
      <c r="D53" s="245" t="str">
        <f>+CONCATENATE("2/",$C$11)</f>
        <v>2/2024</v>
      </c>
      <c r="E53" s="245" t="str">
        <f>+CONCATENATE("3/",$C$11)</f>
        <v>3/2024</v>
      </c>
      <c r="F53" s="245" t="str">
        <f>+CONCATENATE("4/",$C$11)</f>
        <v>4/2024</v>
      </c>
      <c r="G53" s="245" t="str">
        <f>+CONCATENATE("5/",$C$11)</f>
        <v>5/2024</v>
      </c>
      <c r="H53" s="245" t="str">
        <f>+CONCATENATE("6/",$C$11)</f>
        <v>6/2024</v>
      </c>
      <c r="I53" s="245" t="str">
        <f>+CONCATENATE("7/",$C$11)</f>
        <v>7/2024</v>
      </c>
      <c r="J53" s="245" t="str">
        <f>+CONCATENATE("8/",$C$11)</f>
        <v>8/2024</v>
      </c>
      <c r="K53" s="245" t="str">
        <f>+CONCATENATE("9/",$C$11)</f>
        <v>9/2024</v>
      </c>
      <c r="L53" s="245" t="str">
        <f>+CONCATENATE("10/",$C$11)</f>
        <v>10/2024</v>
      </c>
      <c r="M53" s="245" t="str">
        <f>+CONCATENATE("11/",$C$11)</f>
        <v>11/2024</v>
      </c>
      <c r="N53" s="245" t="str">
        <f>+CONCATENATE("12/",$C$11)</f>
        <v>12/2024</v>
      </c>
      <c r="P53" s="245" t="str">
        <f>+CONCATENATE("1/",$E$11)</f>
        <v>1/2025</v>
      </c>
      <c r="Q53" s="245" t="str">
        <f>+CONCATENATE("2/",$E$11)</f>
        <v>2/2025</v>
      </c>
      <c r="R53" s="245" t="str">
        <f>+CONCATENATE("3/",$E$11)</f>
        <v>3/2025</v>
      </c>
      <c r="S53" s="245" t="str">
        <f>+CONCATENATE("4/",$E$11)</f>
        <v>4/2025</v>
      </c>
      <c r="T53" s="245" t="str">
        <f>+CONCATENATE("5/",$E$11)</f>
        <v>5/2025</v>
      </c>
      <c r="U53" s="245" t="str">
        <f>+CONCATENATE("6/",$E$11)</f>
        <v>6/2025</v>
      </c>
      <c r="V53" s="245" t="str">
        <f>+CONCATENATE("7/",$E$11)</f>
        <v>7/2025</v>
      </c>
      <c r="W53" s="245" t="str">
        <f>+CONCATENATE("8/",$E$11)</f>
        <v>8/2025</v>
      </c>
      <c r="X53" s="245" t="str">
        <f>+CONCATENATE("9/",$E$11)</f>
        <v>9/2025</v>
      </c>
      <c r="Y53" s="245" t="str">
        <f>+CONCATENATE("10/",$E$11)</f>
        <v>10/2025</v>
      </c>
      <c r="Z53" s="245" t="str">
        <f>+CONCATENATE("11/",$E$11)</f>
        <v>11/2025</v>
      </c>
      <c r="AA53" s="245" t="str">
        <f>+CONCATENATE("12/",$E$11)</f>
        <v>12/2025</v>
      </c>
      <c r="AC53" s="245" t="str">
        <f>+CONCATENATE("1/",$G$11)</f>
        <v>1/2026</v>
      </c>
      <c r="AD53" s="245" t="str">
        <f>+CONCATENATE("2/",$G$11)</f>
        <v>2/2026</v>
      </c>
      <c r="AE53" s="245" t="str">
        <f>+CONCATENATE("3/",$G$11)</f>
        <v>3/2026</v>
      </c>
      <c r="AF53" s="245" t="str">
        <f>+CONCATENATE("4/",$G$11)</f>
        <v>4/2026</v>
      </c>
      <c r="AG53" s="245" t="str">
        <f>+CONCATENATE("5/",$G$11)</f>
        <v>5/2026</v>
      </c>
      <c r="AH53" s="245" t="str">
        <f>+CONCATENATE("6/",$G$11)</f>
        <v>6/2026</v>
      </c>
      <c r="AI53" s="245" t="str">
        <f>+CONCATENATE("7/",$G$11)</f>
        <v>7/2026</v>
      </c>
      <c r="AJ53" s="245" t="str">
        <f>+CONCATENATE("8/",$G$11)</f>
        <v>8/2026</v>
      </c>
      <c r="AK53" s="245" t="str">
        <f>+CONCATENATE("9/",$G$11)</f>
        <v>9/2026</v>
      </c>
      <c r="AL53" s="245" t="str">
        <f>+CONCATENATE("10/",$G$11)</f>
        <v>10/2026</v>
      </c>
      <c r="AM53" s="245" t="str">
        <f>+CONCATENATE("11/",$G$11)</f>
        <v>11/2026</v>
      </c>
      <c r="AN53" s="245" t="str">
        <f>+CONCATENATE("12/",$G$11)</f>
        <v>12/2026</v>
      </c>
      <c r="AP53" s="245" t="str">
        <f>+CONCATENATE("1/",$I$11)</f>
        <v>1/2027</v>
      </c>
      <c r="AQ53" s="245" t="str">
        <f>+CONCATENATE("2/",$I$11)</f>
        <v>2/2027</v>
      </c>
      <c r="AR53" s="245" t="str">
        <f>+CONCATENATE("3/",$I$11)</f>
        <v>3/2027</v>
      </c>
      <c r="AS53" s="245" t="str">
        <f>+CONCATENATE("4/",$I$11)</f>
        <v>4/2027</v>
      </c>
      <c r="AT53" s="245" t="str">
        <f>+CONCATENATE("5/",$I$11)</f>
        <v>5/2027</v>
      </c>
      <c r="AU53" s="245" t="str">
        <f>+CONCATENATE("6/",$I$11)</f>
        <v>6/2027</v>
      </c>
      <c r="AV53" s="245" t="str">
        <f>+CONCATENATE("7/",$I$11)</f>
        <v>7/2027</v>
      </c>
      <c r="AW53" s="245" t="str">
        <f>+CONCATENATE("8/",$I$11)</f>
        <v>8/2027</v>
      </c>
      <c r="AX53" s="245" t="str">
        <f>+CONCATENATE("9/",$I$11)</f>
        <v>9/2027</v>
      </c>
      <c r="AY53" s="245" t="str">
        <f>+CONCATENATE("10/",$I$11)</f>
        <v>10/2027</v>
      </c>
      <c r="AZ53" s="245" t="str">
        <f>+CONCATENATE("11/",$I$11)</f>
        <v>11/2027</v>
      </c>
      <c r="BA53" s="245" t="str">
        <f>+CONCATENATE("12/",$I$11)</f>
        <v>12/2027</v>
      </c>
      <c r="BC53" s="245" t="str">
        <f>+CONCATENATE("1/",$K$11)</f>
        <v>1/2028</v>
      </c>
      <c r="BD53" s="245" t="str">
        <f>+CONCATENATE("2/",$K$11)</f>
        <v>2/2028</v>
      </c>
      <c r="BE53" s="245" t="str">
        <f>+CONCATENATE("3/",$K$11)</f>
        <v>3/2028</v>
      </c>
      <c r="BF53" s="245" t="str">
        <f>+CONCATENATE("4/",$K$11)</f>
        <v>4/2028</v>
      </c>
      <c r="BG53" s="245" t="str">
        <f>+CONCATENATE("5/",$K$11)</f>
        <v>5/2028</v>
      </c>
      <c r="BH53" s="245" t="str">
        <f>+CONCATENATE("6/",$K$11)</f>
        <v>6/2028</v>
      </c>
      <c r="BI53" s="245" t="str">
        <f>+CONCATENATE("7/",$K$11)</f>
        <v>7/2028</v>
      </c>
      <c r="BJ53" s="245" t="str">
        <f>+CONCATENATE("8/",$K$11)</f>
        <v>8/2028</v>
      </c>
      <c r="BK53" s="245" t="str">
        <f>+CONCATENATE("9/",$K$11)</f>
        <v>9/2028</v>
      </c>
      <c r="BL53" s="245" t="str">
        <f>+CONCATENATE("10/",$K$11)</f>
        <v>10/2028</v>
      </c>
      <c r="BM53" s="245" t="str">
        <f>+CONCATENATE("11/",$K$11)</f>
        <v>11/2028</v>
      </c>
      <c r="BN53" s="245" t="str">
        <f>+CONCATENATE("12/",$K$11)</f>
        <v>12/2028</v>
      </c>
    </row>
    <row r="54" spans="1:80" ht="15" customHeight="1" thickTop="1" x14ac:dyDescent="0.25"/>
    <row r="55" spans="1:80" ht="15" customHeight="1" x14ac:dyDescent="0.25">
      <c r="A55" s="123" t="s">
        <v>36</v>
      </c>
      <c r="B55" s="8"/>
    </row>
    <row r="56" spans="1:80" ht="15" customHeight="1" x14ac:dyDescent="0.25">
      <c r="A56" s="8"/>
      <c r="B56" s="8"/>
      <c r="O56" s="16"/>
    </row>
    <row r="57" spans="1:80" s="248" customFormat="1" ht="15" customHeight="1" x14ac:dyDescent="0.25">
      <c r="A57" s="240" t="str">
        <f>$A$24</f>
        <v>(-)</v>
      </c>
      <c r="B57" s="102">
        <f>$B$24</f>
        <v>0.21</v>
      </c>
      <c r="C57" s="246">
        <v>0</v>
      </c>
      <c r="D57" s="246">
        <v>0</v>
      </c>
      <c r="E57" s="246">
        <v>0</v>
      </c>
      <c r="F57" s="246">
        <v>0</v>
      </c>
      <c r="G57" s="246">
        <v>0</v>
      </c>
      <c r="H57" s="246">
        <v>0</v>
      </c>
      <c r="I57" s="246">
        <v>0</v>
      </c>
      <c r="J57" s="246">
        <v>0</v>
      </c>
      <c r="K57" s="246">
        <v>0</v>
      </c>
      <c r="L57" s="246">
        <v>0</v>
      </c>
      <c r="M57" s="246">
        <v>0</v>
      </c>
      <c r="N57" s="246">
        <v>0</v>
      </c>
      <c r="O57" s="247"/>
      <c r="P57" s="246">
        <v>0</v>
      </c>
      <c r="Q57" s="246">
        <v>0</v>
      </c>
      <c r="R57" s="246">
        <v>0</v>
      </c>
      <c r="S57" s="246">
        <v>0</v>
      </c>
      <c r="T57" s="246">
        <v>0</v>
      </c>
      <c r="U57" s="246">
        <v>0</v>
      </c>
      <c r="V57" s="246">
        <v>0</v>
      </c>
      <c r="W57" s="246">
        <v>0</v>
      </c>
      <c r="X57" s="246">
        <v>0</v>
      </c>
      <c r="Y57" s="246">
        <v>0</v>
      </c>
      <c r="Z57" s="246">
        <v>0</v>
      </c>
      <c r="AA57" s="246">
        <v>0</v>
      </c>
      <c r="AC57" s="246">
        <v>0</v>
      </c>
      <c r="AD57" s="246">
        <v>0</v>
      </c>
      <c r="AE57" s="246">
        <v>0</v>
      </c>
      <c r="AF57" s="246">
        <v>0</v>
      </c>
      <c r="AG57" s="246">
        <v>0</v>
      </c>
      <c r="AH57" s="246">
        <v>0</v>
      </c>
      <c r="AI57" s="246">
        <v>0</v>
      </c>
      <c r="AJ57" s="246">
        <v>0</v>
      </c>
      <c r="AK57" s="246">
        <v>0</v>
      </c>
      <c r="AL57" s="246">
        <v>0</v>
      </c>
      <c r="AM57" s="246">
        <v>0</v>
      </c>
      <c r="AN57" s="246">
        <v>0</v>
      </c>
      <c r="AP57" s="246">
        <v>0</v>
      </c>
      <c r="AQ57" s="246">
        <v>0</v>
      </c>
      <c r="AR57" s="246">
        <v>0</v>
      </c>
      <c r="AS57" s="246">
        <v>0</v>
      </c>
      <c r="AT57" s="246">
        <v>0</v>
      </c>
      <c r="AU57" s="246">
        <v>0</v>
      </c>
      <c r="AV57" s="246">
        <v>0</v>
      </c>
      <c r="AW57" s="246">
        <v>0</v>
      </c>
      <c r="AX57" s="246">
        <v>0</v>
      </c>
      <c r="AY57" s="246">
        <v>0</v>
      </c>
      <c r="AZ57" s="246">
        <v>0</v>
      </c>
      <c r="BA57" s="246">
        <v>0</v>
      </c>
      <c r="BC57" s="246">
        <v>0</v>
      </c>
      <c r="BD57" s="246">
        <v>0</v>
      </c>
      <c r="BE57" s="246">
        <v>0</v>
      </c>
      <c r="BF57" s="246">
        <v>0</v>
      </c>
      <c r="BG57" s="246">
        <v>0</v>
      </c>
      <c r="BH57" s="246">
        <v>0</v>
      </c>
      <c r="BI57" s="246">
        <v>0</v>
      </c>
      <c r="BJ57" s="246">
        <v>0</v>
      </c>
      <c r="BK57" s="246">
        <v>0</v>
      </c>
      <c r="BL57" s="246">
        <v>0</v>
      </c>
      <c r="BM57" s="246">
        <v>0</v>
      </c>
      <c r="BN57" s="246">
        <v>0</v>
      </c>
    </row>
    <row r="58" spans="1:80" s="248" customFormat="1" ht="15" customHeight="1" x14ac:dyDescent="0.25">
      <c r="A58" s="240" t="str">
        <f>$A$25</f>
        <v>(-)</v>
      </c>
      <c r="B58" s="102">
        <f>$B$25</f>
        <v>0.21</v>
      </c>
      <c r="C58" s="246">
        <v>0</v>
      </c>
      <c r="D58" s="246">
        <v>0</v>
      </c>
      <c r="E58" s="246">
        <v>0</v>
      </c>
      <c r="F58" s="246">
        <v>0</v>
      </c>
      <c r="G58" s="246">
        <v>0</v>
      </c>
      <c r="H58" s="246">
        <v>0</v>
      </c>
      <c r="I58" s="246">
        <v>0</v>
      </c>
      <c r="J58" s="246">
        <v>0</v>
      </c>
      <c r="K58" s="246">
        <v>0</v>
      </c>
      <c r="L58" s="246">
        <v>0</v>
      </c>
      <c r="M58" s="246">
        <v>0</v>
      </c>
      <c r="N58" s="246">
        <v>0</v>
      </c>
      <c r="O58" s="247"/>
      <c r="P58" s="246">
        <v>0</v>
      </c>
      <c r="Q58" s="246">
        <v>0</v>
      </c>
      <c r="R58" s="246">
        <v>0</v>
      </c>
      <c r="S58" s="246">
        <v>0</v>
      </c>
      <c r="T58" s="246">
        <v>0</v>
      </c>
      <c r="U58" s="246">
        <v>0</v>
      </c>
      <c r="V58" s="246">
        <v>0</v>
      </c>
      <c r="W58" s="246">
        <v>0</v>
      </c>
      <c r="X58" s="246">
        <v>0</v>
      </c>
      <c r="Y58" s="246">
        <v>0</v>
      </c>
      <c r="Z58" s="246">
        <v>0</v>
      </c>
      <c r="AA58" s="246">
        <v>0</v>
      </c>
      <c r="AC58" s="246">
        <v>0</v>
      </c>
      <c r="AD58" s="246">
        <v>0</v>
      </c>
      <c r="AE58" s="246">
        <v>0</v>
      </c>
      <c r="AF58" s="246">
        <v>0</v>
      </c>
      <c r="AG58" s="246">
        <v>0</v>
      </c>
      <c r="AH58" s="246">
        <v>0</v>
      </c>
      <c r="AI58" s="246">
        <v>0</v>
      </c>
      <c r="AJ58" s="246">
        <v>0</v>
      </c>
      <c r="AK58" s="246">
        <v>0</v>
      </c>
      <c r="AL58" s="246">
        <v>0</v>
      </c>
      <c r="AM58" s="246">
        <v>0</v>
      </c>
      <c r="AN58" s="246">
        <v>0</v>
      </c>
      <c r="AP58" s="246">
        <v>0</v>
      </c>
      <c r="AQ58" s="246">
        <v>0</v>
      </c>
      <c r="AR58" s="246">
        <v>0</v>
      </c>
      <c r="AS58" s="246">
        <v>0</v>
      </c>
      <c r="AT58" s="246">
        <v>0</v>
      </c>
      <c r="AU58" s="246">
        <v>0</v>
      </c>
      <c r="AV58" s="246">
        <v>0</v>
      </c>
      <c r="AW58" s="246">
        <v>0</v>
      </c>
      <c r="AX58" s="246">
        <v>0</v>
      </c>
      <c r="AY58" s="246">
        <v>0</v>
      </c>
      <c r="AZ58" s="246">
        <v>0</v>
      </c>
      <c r="BA58" s="246">
        <v>0</v>
      </c>
      <c r="BC58" s="246">
        <v>0</v>
      </c>
      <c r="BD58" s="246">
        <v>0</v>
      </c>
      <c r="BE58" s="246">
        <v>0</v>
      </c>
      <c r="BF58" s="246">
        <v>0</v>
      </c>
      <c r="BG58" s="246">
        <v>0</v>
      </c>
      <c r="BH58" s="246">
        <v>0</v>
      </c>
      <c r="BI58" s="246">
        <v>0</v>
      </c>
      <c r="BJ58" s="246">
        <v>0</v>
      </c>
      <c r="BK58" s="246">
        <v>0</v>
      </c>
      <c r="BL58" s="246">
        <v>0</v>
      </c>
      <c r="BM58" s="246">
        <v>0</v>
      </c>
      <c r="BN58" s="246">
        <v>0</v>
      </c>
    </row>
    <row r="59" spans="1:80" s="248" customFormat="1" ht="15" customHeight="1" x14ac:dyDescent="0.25">
      <c r="A59" s="240" t="str">
        <f>$A$26</f>
        <v>(-)</v>
      </c>
      <c r="B59" s="102">
        <f>$B$26</f>
        <v>0.21</v>
      </c>
      <c r="C59" s="246">
        <v>0</v>
      </c>
      <c r="D59" s="246">
        <v>0</v>
      </c>
      <c r="E59" s="246">
        <v>0</v>
      </c>
      <c r="F59" s="246">
        <v>0</v>
      </c>
      <c r="G59" s="246">
        <v>0</v>
      </c>
      <c r="H59" s="246">
        <v>0</v>
      </c>
      <c r="I59" s="246">
        <v>0</v>
      </c>
      <c r="J59" s="246">
        <v>0</v>
      </c>
      <c r="K59" s="246">
        <v>0</v>
      </c>
      <c r="L59" s="246">
        <v>0</v>
      </c>
      <c r="M59" s="246">
        <v>0</v>
      </c>
      <c r="N59" s="246">
        <v>0</v>
      </c>
      <c r="O59" s="247"/>
      <c r="P59" s="246">
        <v>0</v>
      </c>
      <c r="Q59" s="246">
        <v>0</v>
      </c>
      <c r="R59" s="246">
        <v>0</v>
      </c>
      <c r="S59" s="246">
        <v>0</v>
      </c>
      <c r="T59" s="246">
        <v>0</v>
      </c>
      <c r="U59" s="246">
        <v>0</v>
      </c>
      <c r="V59" s="246">
        <v>0</v>
      </c>
      <c r="W59" s="246">
        <v>0</v>
      </c>
      <c r="X59" s="246">
        <v>0</v>
      </c>
      <c r="Y59" s="246">
        <v>0</v>
      </c>
      <c r="Z59" s="246">
        <v>0</v>
      </c>
      <c r="AA59" s="246">
        <v>0</v>
      </c>
      <c r="AC59" s="246">
        <v>0</v>
      </c>
      <c r="AD59" s="246">
        <v>0</v>
      </c>
      <c r="AE59" s="246">
        <v>0</v>
      </c>
      <c r="AF59" s="246">
        <v>0</v>
      </c>
      <c r="AG59" s="246">
        <v>0</v>
      </c>
      <c r="AH59" s="246">
        <v>0</v>
      </c>
      <c r="AI59" s="246">
        <v>0</v>
      </c>
      <c r="AJ59" s="246">
        <v>0</v>
      </c>
      <c r="AK59" s="246">
        <v>0</v>
      </c>
      <c r="AL59" s="246">
        <v>0</v>
      </c>
      <c r="AM59" s="246">
        <v>0</v>
      </c>
      <c r="AN59" s="246">
        <v>0</v>
      </c>
      <c r="AP59" s="246">
        <v>0</v>
      </c>
      <c r="AQ59" s="246">
        <v>0</v>
      </c>
      <c r="AR59" s="246">
        <v>0</v>
      </c>
      <c r="AS59" s="246">
        <v>0</v>
      </c>
      <c r="AT59" s="246">
        <v>0</v>
      </c>
      <c r="AU59" s="246">
        <v>0</v>
      </c>
      <c r="AV59" s="246">
        <v>0</v>
      </c>
      <c r="AW59" s="246">
        <v>0</v>
      </c>
      <c r="AX59" s="246">
        <v>0</v>
      </c>
      <c r="AY59" s="246">
        <v>0</v>
      </c>
      <c r="AZ59" s="246">
        <v>0</v>
      </c>
      <c r="BA59" s="246">
        <v>0</v>
      </c>
      <c r="BC59" s="246">
        <v>0</v>
      </c>
      <c r="BD59" s="246">
        <v>0</v>
      </c>
      <c r="BE59" s="246">
        <v>0</v>
      </c>
      <c r="BF59" s="246">
        <v>0</v>
      </c>
      <c r="BG59" s="246">
        <v>0</v>
      </c>
      <c r="BH59" s="246">
        <v>0</v>
      </c>
      <c r="BI59" s="246">
        <v>0</v>
      </c>
      <c r="BJ59" s="246">
        <v>0</v>
      </c>
      <c r="BK59" s="246">
        <v>0</v>
      </c>
      <c r="BL59" s="246">
        <v>0</v>
      </c>
      <c r="BM59" s="246">
        <v>0</v>
      </c>
      <c r="BN59" s="246">
        <v>0</v>
      </c>
    </row>
    <row r="60" spans="1:80" s="248" customFormat="1" ht="15" customHeight="1" x14ac:dyDescent="0.25">
      <c r="A60" s="240" t="str">
        <f>$A$27</f>
        <v>(-)</v>
      </c>
      <c r="B60" s="102">
        <f>$B$27</f>
        <v>0.21</v>
      </c>
      <c r="C60" s="246">
        <v>0</v>
      </c>
      <c r="D60" s="246">
        <v>0</v>
      </c>
      <c r="E60" s="246">
        <v>0</v>
      </c>
      <c r="F60" s="246">
        <v>0</v>
      </c>
      <c r="G60" s="246">
        <v>0</v>
      </c>
      <c r="H60" s="246">
        <v>0</v>
      </c>
      <c r="I60" s="246">
        <v>0</v>
      </c>
      <c r="J60" s="246">
        <v>0</v>
      </c>
      <c r="K60" s="246">
        <v>0</v>
      </c>
      <c r="L60" s="246">
        <v>0</v>
      </c>
      <c r="M60" s="246">
        <v>0</v>
      </c>
      <c r="N60" s="246">
        <v>0</v>
      </c>
      <c r="O60" s="247"/>
      <c r="P60" s="246">
        <v>0</v>
      </c>
      <c r="Q60" s="246">
        <v>0</v>
      </c>
      <c r="R60" s="246">
        <v>0</v>
      </c>
      <c r="S60" s="246">
        <v>0</v>
      </c>
      <c r="T60" s="246">
        <v>0</v>
      </c>
      <c r="U60" s="246">
        <v>0</v>
      </c>
      <c r="V60" s="246">
        <v>0</v>
      </c>
      <c r="W60" s="246">
        <v>0</v>
      </c>
      <c r="X60" s="246">
        <v>0</v>
      </c>
      <c r="Y60" s="246">
        <v>0</v>
      </c>
      <c r="Z60" s="246">
        <v>0</v>
      </c>
      <c r="AA60" s="246">
        <v>0</v>
      </c>
      <c r="AC60" s="246">
        <v>0</v>
      </c>
      <c r="AD60" s="246">
        <v>0</v>
      </c>
      <c r="AE60" s="246">
        <v>0</v>
      </c>
      <c r="AF60" s="246">
        <v>0</v>
      </c>
      <c r="AG60" s="246">
        <v>0</v>
      </c>
      <c r="AH60" s="246">
        <v>0</v>
      </c>
      <c r="AI60" s="246">
        <v>0</v>
      </c>
      <c r="AJ60" s="246">
        <v>0</v>
      </c>
      <c r="AK60" s="246">
        <v>0</v>
      </c>
      <c r="AL60" s="246">
        <v>0</v>
      </c>
      <c r="AM60" s="246">
        <v>0</v>
      </c>
      <c r="AN60" s="246">
        <v>0</v>
      </c>
      <c r="AP60" s="246">
        <v>0</v>
      </c>
      <c r="AQ60" s="246">
        <v>0</v>
      </c>
      <c r="AR60" s="246">
        <v>0</v>
      </c>
      <c r="AS60" s="246">
        <v>0</v>
      </c>
      <c r="AT60" s="246">
        <v>0</v>
      </c>
      <c r="AU60" s="246">
        <v>0</v>
      </c>
      <c r="AV60" s="246">
        <v>0</v>
      </c>
      <c r="AW60" s="246">
        <v>0</v>
      </c>
      <c r="AX60" s="246">
        <v>0</v>
      </c>
      <c r="AY60" s="246">
        <v>0</v>
      </c>
      <c r="AZ60" s="246">
        <v>0</v>
      </c>
      <c r="BA60" s="246">
        <v>0</v>
      </c>
      <c r="BC60" s="246">
        <v>0</v>
      </c>
      <c r="BD60" s="246">
        <v>0</v>
      </c>
      <c r="BE60" s="246">
        <v>0</v>
      </c>
      <c r="BF60" s="246">
        <v>0</v>
      </c>
      <c r="BG60" s="246">
        <v>0</v>
      </c>
      <c r="BH60" s="246">
        <v>0</v>
      </c>
      <c r="BI60" s="246">
        <v>0</v>
      </c>
      <c r="BJ60" s="246">
        <v>0</v>
      </c>
      <c r="BK60" s="246">
        <v>0</v>
      </c>
      <c r="BL60" s="246">
        <v>0</v>
      </c>
      <c r="BM60" s="246">
        <v>0</v>
      </c>
      <c r="BN60" s="246">
        <v>0</v>
      </c>
    </row>
    <row r="61" spans="1:80" s="248" customFormat="1" ht="15" customHeight="1" x14ac:dyDescent="0.25">
      <c r="A61" s="240" t="str">
        <f>$A$28</f>
        <v>(-)</v>
      </c>
      <c r="B61" s="102">
        <f>$B$28</f>
        <v>0.21</v>
      </c>
      <c r="C61" s="246">
        <v>0</v>
      </c>
      <c r="D61" s="246">
        <v>0</v>
      </c>
      <c r="E61" s="246">
        <v>0</v>
      </c>
      <c r="F61" s="246">
        <v>0</v>
      </c>
      <c r="G61" s="246">
        <v>0</v>
      </c>
      <c r="H61" s="246">
        <v>0</v>
      </c>
      <c r="I61" s="246">
        <v>0</v>
      </c>
      <c r="J61" s="246">
        <v>0</v>
      </c>
      <c r="K61" s="246">
        <v>0</v>
      </c>
      <c r="L61" s="246">
        <v>0</v>
      </c>
      <c r="M61" s="246">
        <v>0</v>
      </c>
      <c r="N61" s="246">
        <v>0</v>
      </c>
      <c r="O61" s="247"/>
      <c r="P61" s="246">
        <v>0</v>
      </c>
      <c r="Q61" s="246">
        <v>0</v>
      </c>
      <c r="R61" s="246">
        <v>0</v>
      </c>
      <c r="S61" s="246">
        <v>0</v>
      </c>
      <c r="T61" s="246">
        <v>0</v>
      </c>
      <c r="U61" s="246">
        <v>0</v>
      </c>
      <c r="V61" s="246">
        <v>0</v>
      </c>
      <c r="W61" s="246">
        <v>0</v>
      </c>
      <c r="X61" s="246">
        <v>0</v>
      </c>
      <c r="Y61" s="246">
        <v>0</v>
      </c>
      <c r="Z61" s="246">
        <v>0</v>
      </c>
      <c r="AA61" s="246">
        <v>0</v>
      </c>
      <c r="AC61" s="246">
        <v>0</v>
      </c>
      <c r="AD61" s="246">
        <v>0</v>
      </c>
      <c r="AE61" s="246">
        <v>0</v>
      </c>
      <c r="AF61" s="246">
        <v>0</v>
      </c>
      <c r="AG61" s="246">
        <v>0</v>
      </c>
      <c r="AH61" s="246">
        <v>0</v>
      </c>
      <c r="AI61" s="246">
        <v>0</v>
      </c>
      <c r="AJ61" s="246">
        <v>0</v>
      </c>
      <c r="AK61" s="246">
        <v>0</v>
      </c>
      <c r="AL61" s="246">
        <v>0</v>
      </c>
      <c r="AM61" s="246">
        <v>0</v>
      </c>
      <c r="AN61" s="246">
        <v>0</v>
      </c>
      <c r="AP61" s="246">
        <v>0</v>
      </c>
      <c r="AQ61" s="246">
        <v>0</v>
      </c>
      <c r="AR61" s="246">
        <v>0</v>
      </c>
      <c r="AS61" s="246">
        <v>0</v>
      </c>
      <c r="AT61" s="246">
        <v>0</v>
      </c>
      <c r="AU61" s="246">
        <v>0</v>
      </c>
      <c r="AV61" s="246">
        <v>0</v>
      </c>
      <c r="AW61" s="246">
        <v>0</v>
      </c>
      <c r="AX61" s="246">
        <v>0</v>
      </c>
      <c r="AY61" s="246">
        <v>0</v>
      </c>
      <c r="AZ61" s="246">
        <v>0</v>
      </c>
      <c r="BA61" s="246">
        <v>0</v>
      </c>
      <c r="BC61" s="246">
        <v>0</v>
      </c>
      <c r="BD61" s="246">
        <v>0</v>
      </c>
      <c r="BE61" s="246">
        <v>0</v>
      </c>
      <c r="BF61" s="246">
        <v>0</v>
      </c>
      <c r="BG61" s="246">
        <v>0</v>
      </c>
      <c r="BH61" s="246">
        <v>0</v>
      </c>
      <c r="BI61" s="246">
        <v>0</v>
      </c>
      <c r="BJ61" s="246">
        <v>0</v>
      </c>
      <c r="BK61" s="246">
        <v>0</v>
      </c>
      <c r="BL61" s="246">
        <v>0</v>
      </c>
      <c r="BM61" s="246">
        <v>0</v>
      </c>
      <c r="BN61" s="246">
        <v>0</v>
      </c>
    </row>
    <row r="62" spans="1:80" s="248" customFormat="1" ht="15" customHeight="1" x14ac:dyDescent="0.25">
      <c r="A62" s="240" t="str">
        <f>$A$29</f>
        <v>(-)</v>
      </c>
      <c r="B62" s="102">
        <f>$B$29</f>
        <v>0.21</v>
      </c>
      <c r="C62" s="246">
        <v>0</v>
      </c>
      <c r="D62" s="246">
        <v>0</v>
      </c>
      <c r="E62" s="246">
        <v>0</v>
      </c>
      <c r="F62" s="246">
        <v>0</v>
      </c>
      <c r="G62" s="246">
        <v>0</v>
      </c>
      <c r="H62" s="246">
        <v>0</v>
      </c>
      <c r="I62" s="246">
        <v>0</v>
      </c>
      <c r="J62" s="246">
        <v>0</v>
      </c>
      <c r="K62" s="246">
        <v>0</v>
      </c>
      <c r="L62" s="246">
        <v>0</v>
      </c>
      <c r="M62" s="246">
        <v>0</v>
      </c>
      <c r="N62" s="246">
        <v>0</v>
      </c>
      <c r="O62" s="247"/>
      <c r="P62" s="246">
        <v>0</v>
      </c>
      <c r="Q62" s="246">
        <v>0</v>
      </c>
      <c r="R62" s="246">
        <v>0</v>
      </c>
      <c r="S62" s="246">
        <v>0</v>
      </c>
      <c r="T62" s="246">
        <v>0</v>
      </c>
      <c r="U62" s="246">
        <v>0</v>
      </c>
      <c r="V62" s="246">
        <v>0</v>
      </c>
      <c r="W62" s="246">
        <v>0</v>
      </c>
      <c r="X62" s="246">
        <v>0</v>
      </c>
      <c r="Y62" s="246">
        <v>0</v>
      </c>
      <c r="Z62" s="246">
        <v>0</v>
      </c>
      <c r="AA62" s="246">
        <v>0</v>
      </c>
      <c r="AC62" s="246">
        <v>0</v>
      </c>
      <c r="AD62" s="246">
        <v>0</v>
      </c>
      <c r="AE62" s="246">
        <v>0</v>
      </c>
      <c r="AF62" s="246">
        <v>0</v>
      </c>
      <c r="AG62" s="246">
        <v>0</v>
      </c>
      <c r="AH62" s="246">
        <v>0</v>
      </c>
      <c r="AI62" s="246">
        <v>0</v>
      </c>
      <c r="AJ62" s="246">
        <v>0</v>
      </c>
      <c r="AK62" s="246">
        <v>0</v>
      </c>
      <c r="AL62" s="246">
        <v>0</v>
      </c>
      <c r="AM62" s="246">
        <v>0</v>
      </c>
      <c r="AN62" s="246">
        <v>0</v>
      </c>
      <c r="AP62" s="246">
        <v>0</v>
      </c>
      <c r="AQ62" s="246">
        <v>0</v>
      </c>
      <c r="AR62" s="246">
        <v>0</v>
      </c>
      <c r="AS62" s="246">
        <v>0</v>
      </c>
      <c r="AT62" s="246">
        <v>0</v>
      </c>
      <c r="AU62" s="246">
        <v>0</v>
      </c>
      <c r="AV62" s="246">
        <v>0</v>
      </c>
      <c r="AW62" s="246">
        <v>0</v>
      </c>
      <c r="AX62" s="246">
        <v>0</v>
      </c>
      <c r="AY62" s="246">
        <v>0</v>
      </c>
      <c r="AZ62" s="246">
        <v>0</v>
      </c>
      <c r="BA62" s="246">
        <v>0</v>
      </c>
      <c r="BC62" s="246">
        <v>0</v>
      </c>
      <c r="BD62" s="246">
        <v>0</v>
      </c>
      <c r="BE62" s="246">
        <v>0</v>
      </c>
      <c r="BF62" s="246">
        <v>0</v>
      </c>
      <c r="BG62" s="246">
        <v>0</v>
      </c>
      <c r="BH62" s="246">
        <v>0</v>
      </c>
      <c r="BI62" s="246">
        <v>0</v>
      </c>
      <c r="BJ62" s="246">
        <v>0</v>
      </c>
      <c r="BK62" s="246">
        <v>0</v>
      </c>
      <c r="BL62" s="246">
        <v>0</v>
      </c>
      <c r="BM62" s="246">
        <v>0</v>
      </c>
      <c r="BN62" s="246">
        <v>0</v>
      </c>
    </row>
    <row r="63" spans="1:80" ht="15" customHeight="1" x14ac:dyDescent="0.25">
      <c r="O63" s="16"/>
    </row>
    <row r="64" spans="1:80" ht="15" customHeight="1" x14ac:dyDescent="0.25">
      <c r="A64" s="123" t="s">
        <v>35</v>
      </c>
      <c r="B64" s="8"/>
    </row>
    <row r="65" spans="1:67" ht="15" customHeight="1" x14ac:dyDescent="0.25">
      <c r="A65" s="8"/>
      <c r="B65" s="8"/>
      <c r="O65" s="16"/>
    </row>
    <row r="66" spans="1:67" s="248" customFormat="1" ht="15" customHeight="1" x14ac:dyDescent="0.25">
      <c r="A66" s="240" t="str">
        <f>$A$24</f>
        <v>(-)</v>
      </c>
      <c r="B66" s="102">
        <f>$B$24</f>
        <v>0.21</v>
      </c>
      <c r="C66" s="246">
        <v>0</v>
      </c>
      <c r="D66" s="246">
        <v>0</v>
      </c>
      <c r="E66" s="246">
        <v>0</v>
      </c>
      <c r="F66" s="246">
        <v>0</v>
      </c>
      <c r="G66" s="246">
        <v>0</v>
      </c>
      <c r="H66" s="246">
        <v>0</v>
      </c>
      <c r="I66" s="246">
        <v>0</v>
      </c>
      <c r="J66" s="246">
        <v>0</v>
      </c>
      <c r="K66" s="246">
        <v>0</v>
      </c>
      <c r="L66" s="246">
        <v>0</v>
      </c>
      <c r="M66" s="246">
        <v>0</v>
      </c>
      <c r="N66" s="246">
        <v>0</v>
      </c>
      <c r="O66" s="247"/>
      <c r="P66" s="246">
        <v>0</v>
      </c>
      <c r="Q66" s="246">
        <v>0</v>
      </c>
      <c r="R66" s="246">
        <v>0</v>
      </c>
      <c r="S66" s="246">
        <v>0</v>
      </c>
      <c r="T66" s="246">
        <v>0</v>
      </c>
      <c r="U66" s="246">
        <v>0</v>
      </c>
      <c r="V66" s="246">
        <v>0</v>
      </c>
      <c r="W66" s="246">
        <v>0</v>
      </c>
      <c r="X66" s="246">
        <v>0</v>
      </c>
      <c r="Y66" s="246">
        <v>0</v>
      </c>
      <c r="Z66" s="246">
        <v>0</v>
      </c>
      <c r="AA66" s="246">
        <v>0</v>
      </c>
      <c r="AC66" s="246">
        <v>0</v>
      </c>
      <c r="AD66" s="246">
        <v>0</v>
      </c>
      <c r="AE66" s="246">
        <v>0</v>
      </c>
      <c r="AF66" s="246">
        <v>0</v>
      </c>
      <c r="AG66" s="246">
        <v>0</v>
      </c>
      <c r="AH66" s="246">
        <v>0</v>
      </c>
      <c r="AI66" s="246">
        <v>0</v>
      </c>
      <c r="AJ66" s="246">
        <v>0</v>
      </c>
      <c r="AK66" s="246">
        <v>0</v>
      </c>
      <c r="AL66" s="246">
        <v>0</v>
      </c>
      <c r="AM66" s="246">
        <v>0</v>
      </c>
      <c r="AN66" s="246">
        <v>0</v>
      </c>
      <c r="AP66" s="246">
        <v>0</v>
      </c>
      <c r="AQ66" s="246">
        <v>0</v>
      </c>
      <c r="AR66" s="246">
        <v>0</v>
      </c>
      <c r="AS66" s="246">
        <v>0</v>
      </c>
      <c r="AT66" s="246">
        <v>0</v>
      </c>
      <c r="AU66" s="246">
        <v>0</v>
      </c>
      <c r="AV66" s="246">
        <v>0</v>
      </c>
      <c r="AW66" s="246">
        <v>0</v>
      </c>
      <c r="AX66" s="246">
        <v>0</v>
      </c>
      <c r="AY66" s="246">
        <v>0</v>
      </c>
      <c r="AZ66" s="246">
        <v>0</v>
      </c>
      <c r="BA66" s="246">
        <v>0</v>
      </c>
      <c r="BC66" s="246">
        <v>0</v>
      </c>
      <c r="BD66" s="246">
        <v>0</v>
      </c>
      <c r="BE66" s="246">
        <v>0</v>
      </c>
      <c r="BF66" s="246">
        <v>0</v>
      </c>
      <c r="BG66" s="246">
        <v>0</v>
      </c>
      <c r="BH66" s="246">
        <v>0</v>
      </c>
      <c r="BI66" s="246">
        <v>0</v>
      </c>
      <c r="BJ66" s="246">
        <v>0</v>
      </c>
      <c r="BK66" s="246">
        <v>0</v>
      </c>
      <c r="BL66" s="246">
        <v>0</v>
      </c>
      <c r="BM66" s="246">
        <v>0</v>
      </c>
      <c r="BN66" s="246">
        <v>0</v>
      </c>
    </row>
    <row r="67" spans="1:67" s="248" customFormat="1" ht="15" customHeight="1" x14ac:dyDescent="0.25">
      <c r="A67" s="240" t="str">
        <f>$A$25</f>
        <v>(-)</v>
      </c>
      <c r="B67" s="102">
        <f>$B$25</f>
        <v>0.21</v>
      </c>
      <c r="C67" s="246">
        <v>0</v>
      </c>
      <c r="D67" s="246">
        <v>0</v>
      </c>
      <c r="E67" s="246">
        <v>0</v>
      </c>
      <c r="F67" s="246">
        <v>0</v>
      </c>
      <c r="G67" s="246">
        <v>0</v>
      </c>
      <c r="H67" s="246">
        <v>0</v>
      </c>
      <c r="I67" s="246">
        <v>0</v>
      </c>
      <c r="J67" s="246">
        <v>0</v>
      </c>
      <c r="K67" s="246">
        <v>0</v>
      </c>
      <c r="L67" s="246">
        <v>0</v>
      </c>
      <c r="M67" s="246">
        <v>0</v>
      </c>
      <c r="N67" s="246">
        <v>0</v>
      </c>
      <c r="O67" s="247"/>
      <c r="P67" s="246">
        <v>0</v>
      </c>
      <c r="Q67" s="246">
        <v>0</v>
      </c>
      <c r="R67" s="246">
        <v>0</v>
      </c>
      <c r="S67" s="246">
        <v>0</v>
      </c>
      <c r="T67" s="246">
        <v>0</v>
      </c>
      <c r="U67" s="246">
        <v>0</v>
      </c>
      <c r="V67" s="246">
        <v>0</v>
      </c>
      <c r="W67" s="246">
        <v>0</v>
      </c>
      <c r="X67" s="246">
        <v>0</v>
      </c>
      <c r="Y67" s="246">
        <v>0</v>
      </c>
      <c r="Z67" s="246">
        <v>0</v>
      </c>
      <c r="AA67" s="246">
        <v>0</v>
      </c>
      <c r="AC67" s="246">
        <v>0</v>
      </c>
      <c r="AD67" s="246">
        <v>0</v>
      </c>
      <c r="AE67" s="246">
        <v>0</v>
      </c>
      <c r="AF67" s="246">
        <v>0</v>
      </c>
      <c r="AG67" s="246">
        <v>0</v>
      </c>
      <c r="AH67" s="246">
        <v>0</v>
      </c>
      <c r="AI67" s="246">
        <v>0</v>
      </c>
      <c r="AJ67" s="246">
        <v>0</v>
      </c>
      <c r="AK67" s="246">
        <v>0</v>
      </c>
      <c r="AL67" s="246">
        <v>0</v>
      </c>
      <c r="AM67" s="246">
        <v>0</v>
      </c>
      <c r="AN67" s="246">
        <v>0</v>
      </c>
      <c r="AP67" s="246">
        <v>0</v>
      </c>
      <c r="AQ67" s="246">
        <v>0</v>
      </c>
      <c r="AR67" s="246">
        <v>0</v>
      </c>
      <c r="AS67" s="246">
        <v>0</v>
      </c>
      <c r="AT67" s="246">
        <v>0</v>
      </c>
      <c r="AU67" s="246">
        <v>0</v>
      </c>
      <c r="AV67" s="246">
        <v>0</v>
      </c>
      <c r="AW67" s="246">
        <v>0</v>
      </c>
      <c r="AX67" s="246">
        <v>0</v>
      </c>
      <c r="AY67" s="246">
        <v>0</v>
      </c>
      <c r="AZ67" s="246">
        <v>0</v>
      </c>
      <c r="BA67" s="246">
        <v>0</v>
      </c>
      <c r="BC67" s="246">
        <v>0</v>
      </c>
      <c r="BD67" s="246">
        <v>0</v>
      </c>
      <c r="BE67" s="246">
        <v>0</v>
      </c>
      <c r="BF67" s="246">
        <v>0</v>
      </c>
      <c r="BG67" s="246">
        <v>0</v>
      </c>
      <c r="BH67" s="246">
        <v>0</v>
      </c>
      <c r="BI67" s="246">
        <v>0</v>
      </c>
      <c r="BJ67" s="246">
        <v>0</v>
      </c>
      <c r="BK67" s="246">
        <v>0</v>
      </c>
      <c r="BL67" s="246">
        <v>0</v>
      </c>
      <c r="BM67" s="246">
        <v>0</v>
      </c>
      <c r="BN67" s="246">
        <v>0</v>
      </c>
    </row>
    <row r="68" spans="1:67" s="248" customFormat="1" ht="15" customHeight="1" x14ac:dyDescent="0.25">
      <c r="A68" s="240" t="str">
        <f>$A$26</f>
        <v>(-)</v>
      </c>
      <c r="B68" s="102">
        <f>$B$26</f>
        <v>0.21</v>
      </c>
      <c r="C68" s="246">
        <v>0</v>
      </c>
      <c r="D68" s="246">
        <v>0</v>
      </c>
      <c r="E68" s="246">
        <v>0</v>
      </c>
      <c r="F68" s="246">
        <v>0</v>
      </c>
      <c r="G68" s="246">
        <v>0</v>
      </c>
      <c r="H68" s="246">
        <v>0</v>
      </c>
      <c r="I68" s="246">
        <v>0</v>
      </c>
      <c r="J68" s="246">
        <v>0</v>
      </c>
      <c r="K68" s="246">
        <v>0</v>
      </c>
      <c r="L68" s="246">
        <v>0</v>
      </c>
      <c r="M68" s="246">
        <v>0</v>
      </c>
      <c r="N68" s="246">
        <v>0</v>
      </c>
      <c r="O68" s="247"/>
      <c r="P68" s="246">
        <v>0</v>
      </c>
      <c r="Q68" s="246">
        <v>0</v>
      </c>
      <c r="R68" s="246">
        <v>0</v>
      </c>
      <c r="S68" s="246">
        <v>0</v>
      </c>
      <c r="T68" s="246">
        <v>0</v>
      </c>
      <c r="U68" s="246">
        <v>0</v>
      </c>
      <c r="V68" s="246">
        <v>0</v>
      </c>
      <c r="W68" s="246">
        <v>0</v>
      </c>
      <c r="X68" s="246">
        <v>0</v>
      </c>
      <c r="Y68" s="246">
        <v>0</v>
      </c>
      <c r="Z68" s="246">
        <v>0</v>
      </c>
      <c r="AA68" s="246">
        <v>0</v>
      </c>
      <c r="AC68" s="246">
        <v>0</v>
      </c>
      <c r="AD68" s="246">
        <v>0</v>
      </c>
      <c r="AE68" s="246">
        <v>0</v>
      </c>
      <c r="AF68" s="246">
        <v>0</v>
      </c>
      <c r="AG68" s="246">
        <v>0</v>
      </c>
      <c r="AH68" s="246">
        <v>0</v>
      </c>
      <c r="AI68" s="246">
        <v>0</v>
      </c>
      <c r="AJ68" s="246">
        <v>0</v>
      </c>
      <c r="AK68" s="246">
        <v>0</v>
      </c>
      <c r="AL68" s="246">
        <v>0</v>
      </c>
      <c r="AM68" s="246">
        <v>0</v>
      </c>
      <c r="AN68" s="246">
        <v>0</v>
      </c>
      <c r="AP68" s="246">
        <v>0</v>
      </c>
      <c r="AQ68" s="246">
        <v>0</v>
      </c>
      <c r="AR68" s="246">
        <v>0</v>
      </c>
      <c r="AS68" s="246">
        <v>0</v>
      </c>
      <c r="AT68" s="246">
        <v>0</v>
      </c>
      <c r="AU68" s="246">
        <v>0</v>
      </c>
      <c r="AV68" s="246">
        <v>0</v>
      </c>
      <c r="AW68" s="246">
        <v>0</v>
      </c>
      <c r="AX68" s="246">
        <v>0</v>
      </c>
      <c r="AY68" s="246">
        <v>0</v>
      </c>
      <c r="AZ68" s="246">
        <v>0</v>
      </c>
      <c r="BA68" s="246">
        <v>0</v>
      </c>
      <c r="BC68" s="246">
        <v>0</v>
      </c>
      <c r="BD68" s="246">
        <v>0</v>
      </c>
      <c r="BE68" s="246">
        <v>0</v>
      </c>
      <c r="BF68" s="246">
        <v>0</v>
      </c>
      <c r="BG68" s="246">
        <v>0</v>
      </c>
      <c r="BH68" s="246">
        <v>0</v>
      </c>
      <c r="BI68" s="246">
        <v>0</v>
      </c>
      <c r="BJ68" s="246">
        <v>0</v>
      </c>
      <c r="BK68" s="246">
        <v>0</v>
      </c>
      <c r="BL68" s="246">
        <v>0</v>
      </c>
      <c r="BM68" s="246">
        <v>0</v>
      </c>
      <c r="BN68" s="246">
        <v>0</v>
      </c>
    </row>
    <row r="69" spans="1:67" s="248" customFormat="1" ht="15" customHeight="1" x14ac:dyDescent="0.25">
      <c r="A69" s="240" t="str">
        <f>$A$27</f>
        <v>(-)</v>
      </c>
      <c r="B69" s="102">
        <f>$B$27</f>
        <v>0.21</v>
      </c>
      <c r="C69" s="246">
        <v>0</v>
      </c>
      <c r="D69" s="246">
        <v>0</v>
      </c>
      <c r="E69" s="246">
        <v>0</v>
      </c>
      <c r="F69" s="246">
        <v>0</v>
      </c>
      <c r="G69" s="246">
        <v>0</v>
      </c>
      <c r="H69" s="246">
        <v>0</v>
      </c>
      <c r="I69" s="246">
        <v>0</v>
      </c>
      <c r="J69" s="246">
        <v>0</v>
      </c>
      <c r="K69" s="246">
        <v>0</v>
      </c>
      <c r="L69" s="246">
        <v>0</v>
      </c>
      <c r="M69" s="246">
        <v>0</v>
      </c>
      <c r="N69" s="246">
        <v>0</v>
      </c>
      <c r="O69" s="247"/>
      <c r="P69" s="246">
        <v>0</v>
      </c>
      <c r="Q69" s="246">
        <v>0</v>
      </c>
      <c r="R69" s="246">
        <v>0</v>
      </c>
      <c r="S69" s="246">
        <v>0</v>
      </c>
      <c r="T69" s="246">
        <v>0</v>
      </c>
      <c r="U69" s="246">
        <v>0</v>
      </c>
      <c r="V69" s="246">
        <v>0</v>
      </c>
      <c r="W69" s="246">
        <v>0</v>
      </c>
      <c r="X69" s="246">
        <v>0</v>
      </c>
      <c r="Y69" s="246">
        <v>0</v>
      </c>
      <c r="Z69" s="246">
        <v>0</v>
      </c>
      <c r="AA69" s="246">
        <v>0</v>
      </c>
      <c r="AC69" s="246">
        <v>0</v>
      </c>
      <c r="AD69" s="246">
        <v>0</v>
      </c>
      <c r="AE69" s="246">
        <v>0</v>
      </c>
      <c r="AF69" s="246">
        <v>0</v>
      </c>
      <c r="AG69" s="246">
        <v>0</v>
      </c>
      <c r="AH69" s="246">
        <v>0</v>
      </c>
      <c r="AI69" s="246">
        <v>0</v>
      </c>
      <c r="AJ69" s="246">
        <v>0</v>
      </c>
      <c r="AK69" s="246">
        <v>0</v>
      </c>
      <c r="AL69" s="246">
        <v>0</v>
      </c>
      <c r="AM69" s="246">
        <v>0</v>
      </c>
      <c r="AN69" s="246">
        <v>0</v>
      </c>
      <c r="AP69" s="246">
        <v>0</v>
      </c>
      <c r="AQ69" s="246">
        <v>0</v>
      </c>
      <c r="AR69" s="246">
        <v>0</v>
      </c>
      <c r="AS69" s="246">
        <v>0</v>
      </c>
      <c r="AT69" s="246">
        <v>0</v>
      </c>
      <c r="AU69" s="246">
        <v>0</v>
      </c>
      <c r="AV69" s="246">
        <v>0</v>
      </c>
      <c r="AW69" s="246">
        <v>0</v>
      </c>
      <c r="AX69" s="246">
        <v>0</v>
      </c>
      <c r="AY69" s="246">
        <v>0</v>
      </c>
      <c r="AZ69" s="246">
        <v>0</v>
      </c>
      <c r="BA69" s="246">
        <v>0</v>
      </c>
      <c r="BC69" s="246">
        <v>0</v>
      </c>
      <c r="BD69" s="246">
        <v>0</v>
      </c>
      <c r="BE69" s="246">
        <v>0</v>
      </c>
      <c r="BF69" s="246">
        <v>0</v>
      </c>
      <c r="BG69" s="246">
        <v>0</v>
      </c>
      <c r="BH69" s="246">
        <v>0</v>
      </c>
      <c r="BI69" s="246">
        <v>0</v>
      </c>
      <c r="BJ69" s="246">
        <v>0</v>
      </c>
      <c r="BK69" s="246">
        <v>0</v>
      </c>
      <c r="BL69" s="246">
        <v>0</v>
      </c>
      <c r="BM69" s="246">
        <v>0</v>
      </c>
      <c r="BN69" s="246">
        <v>0</v>
      </c>
    </row>
    <row r="70" spans="1:67" s="248" customFormat="1" ht="15" customHeight="1" x14ac:dyDescent="0.25">
      <c r="A70" s="240" t="str">
        <f>$A$28</f>
        <v>(-)</v>
      </c>
      <c r="B70" s="102">
        <f>$B$28</f>
        <v>0.21</v>
      </c>
      <c r="C70" s="246">
        <v>0</v>
      </c>
      <c r="D70" s="246">
        <v>0</v>
      </c>
      <c r="E70" s="246">
        <v>0</v>
      </c>
      <c r="F70" s="246">
        <v>0</v>
      </c>
      <c r="G70" s="246">
        <v>0</v>
      </c>
      <c r="H70" s="246">
        <v>0</v>
      </c>
      <c r="I70" s="246">
        <v>0</v>
      </c>
      <c r="J70" s="246">
        <v>0</v>
      </c>
      <c r="K70" s="246">
        <v>0</v>
      </c>
      <c r="L70" s="246">
        <v>0</v>
      </c>
      <c r="M70" s="246">
        <v>0</v>
      </c>
      <c r="N70" s="246">
        <v>0</v>
      </c>
      <c r="O70" s="247"/>
      <c r="P70" s="246">
        <v>0</v>
      </c>
      <c r="Q70" s="246">
        <v>0</v>
      </c>
      <c r="R70" s="246">
        <v>0</v>
      </c>
      <c r="S70" s="246">
        <v>0</v>
      </c>
      <c r="T70" s="246">
        <v>0</v>
      </c>
      <c r="U70" s="246">
        <v>0</v>
      </c>
      <c r="V70" s="246">
        <v>0</v>
      </c>
      <c r="W70" s="246">
        <v>0</v>
      </c>
      <c r="X70" s="246">
        <v>0</v>
      </c>
      <c r="Y70" s="246">
        <v>0</v>
      </c>
      <c r="Z70" s="246">
        <v>0</v>
      </c>
      <c r="AA70" s="246">
        <v>0</v>
      </c>
      <c r="AC70" s="246">
        <v>0</v>
      </c>
      <c r="AD70" s="246">
        <v>0</v>
      </c>
      <c r="AE70" s="246">
        <v>0</v>
      </c>
      <c r="AF70" s="246">
        <v>0</v>
      </c>
      <c r="AG70" s="246">
        <v>0</v>
      </c>
      <c r="AH70" s="246">
        <v>0</v>
      </c>
      <c r="AI70" s="246">
        <v>0</v>
      </c>
      <c r="AJ70" s="246">
        <v>0</v>
      </c>
      <c r="AK70" s="246">
        <v>0</v>
      </c>
      <c r="AL70" s="246">
        <v>0</v>
      </c>
      <c r="AM70" s="246">
        <v>0</v>
      </c>
      <c r="AN70" s="246">
        <v>0</v>
      </c>
      <c r="AP70" s="246">
        <v>0</v>
      </c>
      <c r="AQ70" s="246">
        <v>0</v>
      </c>
      <c r="AR70" s="246">
        <v>0</v>
      </c>
      <c r="AS70" s="246">
        <v>0</v>
      </c>
      <c r="AT70" s="246">
        <v>0</v>
      </c>
      <c r="AU70" s="246">
        <v>0</v>
      </c>
      <c r="AV70" s="246">
        <v>0</v>
      </c>
      <c r="AW70" s="246">
        <v>0</v>
      </c>
      <c r="AX70" s="246">
        <v>0</v>
      </c>
      <c r="AY70" s="246">
        <v>0</v>
      </c>
      <c r="AZ70" s="246">
        <v>0</v>
      </c>
      <c r="BA70" s="246">
        <v>0</v>
      </c>
      <c r="BC70" s="246">
        <v>0</v>
      </c>
      <c r="BD70" s="246">
        <v>0</v>
      </c>
      <c r="BE70" s="246">
        <v>0</v>
      </c>
      <c r="BF70" s="246">
        <v>0</v>
      </c>
      <c r="BG70" s="246">
        <v>0</v>
      </c>
      <c r="BH70" s="246">
        <v>0</v>
      </c>
      <c r="BI70" s="246">
        <v>0</v>
      </c>
      <c r="BJ70" s="246">
        <v>0</v>
      </c>
      <c r="BK70" s="246">
        <v>0</v>
      </c>
      <c r="BL70" s="246">
        <v>0</v>
      </c>
      <c r="BM70" s="246">
        <v>0</v>
      </c>
      <c r="BN70" s="246">
        <v>0</v>
      </c>
    </row>
    <row r="71" spans="1:67" s="248" customFormat="1" ht="15" customHeight="1" x14ac:dyDescent="0.25">
      <c r="A71" s="240" t="str">
        <f>$A$29</f>
        <v>(-)</v>
      </c>
      <c r="B71" s="102">
        <f>$B$29</f>
        <v>0.21</v>
      </c>
      <c r="C71" s="246">
        <v>0</v>
      </c>
      <c r="D71" s="246">
        <v>0</v>
      </c>
      <c r="E71" s="246">
        <v>0</v>
      </c>
      <c r="F71" s="246">
        <v>0</v>
      </c>
      <c r="G71" s="246">
        <v>0</v>
      </c>
      <c r="H71" s="246">
        <v>0</v>
      </c>
      <c r="I71" s="246">
        <v>0</v>
      </c>
      <c r="J71" s="246">
        <v>0</v>
      </c>
      <c r="K71" s="246">
        <v>0</v>
      </c>
      <c r="L71" s="246">
        <v>0</v>
      </c>
      <c r="M71" s="246">
        <v>0</v>
      </c>
      <c r="N71" s="246">
        <v>0</v>
      </c>
      <c r="O71" s="247"/>
      <c r="P71" s="246">
        <v>0</v>
      </c>
      <c r="Q71" s="246">
        <v>0</v>
      </c>
      <c r="R71" s="246">
        <v>0</v>
      </c>
      <c r="S71" s="246">
        <v>0</v>
      </c>
      <c r="T71" s="246">
        <v>0</v>
      </c>
      <c r="U71" s="246">
        <v>0</v>
      </c>
      <c r="V71" s="246">
        <v>0</v>
      </c>
      <c r="W71" s="246">
        <v>0</v>
      </c>
      <c r="X71" s="246">
        <v>0</v>
      </c>
      <c r="Y71" s="246">
        <v>0</v>
      </c>
      <c r="Z71" s="246">
        <v>0</v>
      </c>
      <c r="AA71" s="246">
        <v>0</v>
      </c>
      <c r="AC71" s="246">
        <v>0</v>
      </c>
      <c r="AD71" s="246">
        <v>0</v>
      </c>
      <c r="AE71" s="246">
        <v>0</v>
      </c>
      <c r="AF71" s="246">
        <v>0</v>
      </c>
      <c r="AG71" s="246">
        <v>0</v>
      </c>
      <c r="AH71" s="246">
        <v>0</v>
      </c>
      <c r="AI71" s="246">
        <v>0</v>
      </c>
      <c r="AJ71" s="246">
        <v>0</v>
      </c>
      <c r="AK71" s="246">
        <v>0</v>
      </c>
      <c r="AL71" s="246">
        <v>0</v>
      </c>
      <c r="AM71" s="246">
        <v>0</v>
      </c>
      <c r="AN71" s="246">
        <v>0</v>
      </c>
      <c r="AP71" s="246">
        <v>0</v>
      </c>
      <c r="AQ71" s="246">
        <v>0</v>
      </c>
      <c r="AR71" s="246">
        <v>0</v>
      </c>
      <c r="AS71" s="246">
        <v>0</v>
      </c>
      <c r="AT71" s="246">
        <v>0</v>
      </c>
      <c r="AU71" s="246">
        <v>0</v>
      </c>
      <c r="AV71" s="246">
        <v>0</v>
      </c>
      <c r="AW71" s="246">
        <v>0</v>
      </c>
      <c r="AX71" s="246">
        <v>0</v>
      </c>
      <c r="AY71" s="246">
        <v>0</v>
      </c>
      <c r="AZ71" s="246">
        <v>0</v>
      </c>
      <c r="BA71" s="246">
        <v>0</v>
      </c>
      <c r="BC71" s="246">
        <v>0</v>
      </c>
      <c r="BD71" s="246">
        <v>0</v>
      </c>
      <c r="BE71" s="246">
        <v>0</v>
      </c>
      <c r="BF71" s="246">
        <v>0</v>
      </c>
      <c r="BG71" s="246">
        <v>0</v>
      </c>
      <c r="BH71" s="246">
        <v>0</v>
      </c>
      <c r="BI71" s="246">
        <v>0</v>
      </c>
      <c r="BJ71" s="246">
        <v>0</v>
      </c>
      <c r="BK71" s="246">
        <v>0</v>
      </c>
      <c r="BL71" s="246">
        <v>0</v>
      </c>
      <c r="BM71" s="246">
        <v>0</v>
      </c>
      <c r="BN71" s="246">
        <v>0</v>
      </c>
    </row>
    <row r="73" spans="1:67" ht="15" customHeight="1" x14ac:dyDescent="0.25">
      <c r="A73" s="11" t="s">
        <v>37</v>
      </c>
      <c r="B73" s="11"/>
      <c r="C73" s="11"/>
      <c r="D73" s="11"/>
      <c r="E73" s="11"/>
      <c r="F73" s="11"/>
      <c r="G73" s="11"/>
      <c r="H73" s="11"/>
      <c r="I73" s="11"/>
      <c r="J73" s="11"/>
      <c r="K73" s="11"/>
      <c r="L73" s="11"/>
      <c r="M73" s="11"/>
      <c r="N73" s="11"/>
    </row>
    <row r="75" spans="1:67" ht="13.5" customHeight="1" thickBot="1" x14ac:dyDescent="0.3">
      <c r="B75" s="334" t="s">
        <v>27</v>
      </c>
      <c r="C75" s="303" t="str">
        <f>+CONCATENATE($C$10," - ",$C$11)</f>
        <v>Jaar 1 - 2024</v>
      </c>
      <c r="D75" s="303"/>
      <c r="E75" s="304"/>
      <c r="F75" s="304"/>
      <c r="G75" s="304"/>
      <c r="H75" s="304"/>
      <c r="I75" s="304"/>
      <c r="J75" s="304"/>
      <c r="K75" s="304"/>
      <c r="L75" s="304"/>
      <c r="M75" s="304"/>
      <c r="N75" s="304"/>
      <c r="O75" s="244" t="str">
        <f>+CONCATENATE("TOTAAL - ",$C$11)</f>
        <v>TOTAAL - 2024</v>
      </c>
      <c r="P75" s="303" t="str">
        <f>+CONCATENATE($E$10," - ",$E$11)</f>
        <v>Jaar 2 - 2025</v>
      </c>
      <c r="Q75" s="303"/>
      <c r="R75" s="304"/>
      <c r="S75" s="304"/>
      <c r="T75" s="304"/>
      <c r="U75" s="304"/>
      <c r="V75" s="304"/>
      <c r="W75" s="304"/>
      <c r="X75" s="304"/>
      <c r="Y75" s="304"/>
      <c r="Z75" s="304"/>
      <c r="AA75" s="304"/>
      <c r="AB75" s="244" t="str">
        <f>+CONCATENATE("TOTAAL - ",$E$11)</f>
        <v>TOTAAL - 2025</v>
      </c>
      <c r="AC75" s="303" t="str">
        <f>+CONCATENATE($G$10," - ",$G$11)</f>
        <v>Jaar 3 - 2026</v>
      </c>
      <c r="AD75" s="303"/>
      <c r="AE75" s="304"/>
      <c r="AF75" s="304"/>
      <c r="AG75" s="304"/>
      <c r="AH75" s="304"/>
      <c r="AI75" s="304"/>
      <c r="AJ75" s="304"/>
      <c r="AK75" s="304"/>
      <c r="AL75" s="304"/>
      <c r="AM75" s="304"/>
      <c r="AN75" s="304"/>
      <c r="AO75" s="244" t="str">
        <f>+CONCATENATE("TOTAAL - ",$G$11)</f>
        <v>TOTAAL - 2026</v>
      </c>
      <c r="AP75" s="303" t="str">
        <f>+CONCATENATE($I$10," - ",$I$11)</f>
        <v>Jaar 4 - 2027</v>
      </c>
      <c r="AQ75" s="303"/>
      <c r="AR75" s="304"/>
      <c r="AS75" s="304"/>
      <c r="AT75" s="304"/>
      <c r="AU75" s="304"/>
      <c r="AV75" s="304"/>
      <c r="AW75" s="304"/>
      <c r="AX75" s="304"/>
      <c r="AY75" s="304"/>
      <c r="AZ75" s="304"/>
      <c r="BA75" s="304"/>
      <c r="BB75" s="244" t="str">
        <f>+CONCATENATE("TOTAAL - ",$I$11)</f>
        <v>TOTAAL - 2027</v>
      </c>
      <c r="BC75" s="303" t="str">
        <f>+CONCATENATE($K$10," - ",$K$11)</f>
        <v>Jaar 5 - 2028</v>
      </c>
      <c r="BD75" s="303"/>
      <c r="BE75" s="304"/>
      <c r="BF75" s="304"/>
      <c r="BG75" s="304"/>
      <c r="BH75" s="304"/>
      <c r="BI75" s="304"/>
      <c r="BJ75" s="304"/>
      <c r="BK75" s="304"/>
      <c r="BL75" s="304"/>
      <c r="BM75" s="304"/>
      <c r="BN75" s="304"/>
      <c r="BO75" s="244" t="str">
        <f>+CONCATENATE("TOTAAL - ",$K$11)</f>
        <v>TOTAAL - 2028</v>
      </c>
    </row>
    <row r="76" spans="1:67" ht="13.5" customHeight="1" thickTop="1" thickBot="1" x14ac:dyDescent="0.3">
      <c r="B76" s="334"/>
      <c r="C76" s="245" t="str">
        <f>+CONCATENATE("1/",$C$11)</f>
        <v>1/2024</v>
      </c>
      <c r="D76" s="245" t="str">
        <f>+CONCATENATE("2/",$C$11)</f>
        <v>2/2024</v>
      </c>
      <c r="E76" s="245" t="str">
        <f>+CONCATENATE("3/",$C$11)</f>
        <v>3/2024</v>
      </c>
      <c r="F76" s="245" t="str">
        <f>+CONCATENATE("4/",$C$11)</f>
        <v>4/2024</v>
      </c>
      <c r="G76" s="245" t="str">
        <f>+CONCATENATE("5/",$C$11)</f>
        <v>5/2024</v>
      </c>
      <c r="H76" s="245" t="str">
        <f>+CONCATENATE("6/",$C$11)</f>
        <v>6/2024</v>
      </c>
      <c r="I76" s="245" t="str">
        <f>+CONCATENATE("7/",$C$11)</f>
        <v>7/2024</v>
      </c>
      <c r="J76" s="245" t="str">
        <f>+CONCATENATE("8/",$C$11)</f>
        <v>8/2024</v>
      </c>
      <c r="K76" s="245" t="str">
        <f>+CONCATENATE("9/",$C$11)</f>
        <v>9/2024</v>
      </c>
      <c r="L76" s="245" t="str">
        <f>+CONCATENATE("10/",$C$11)</f>
        <v>10/2024</v>
      </c>
      <c r="M76" s="245" t="str">
        <f>+CONCATENATE("11/",$C$11)</f>
        <v>11/2024</v>
      </c>
      <c r="N76" s="245" t="str">
        <f>+CONCATENATE("12/",$C$11)</f>
        <v>12/2024</v>
      </c>
      <c r="O76" s="244" t="str">
        <f>$C$12</f>
        <v>12 maanden</v>
      </c>
      <c r="P76" s="245" t="str">
        <f>+CONCATENATE("1/",$E$11)</f>
        <v>1/2025</v>
      </c>
      <c r="Q76" s="245" t="str">
        <f>+CONCATENATE("2/",$E$11)</f>
        <v>2/2025</v>
      </c>
      <c r="R76" s="245" t="str">
        <f>+CONCATENATE("3/",$E$11)</f>
        <v>3/2025</v>
      </c>
      <c r="S76" s="245" t="str">
        <f>+CONCATENATE("4/",$E$11)</f>
        <v>4/2025</v>
      </c>
      <c r="T76" s="245" t="str">
        <f>+CONCATENATE("5/",$E$11)</f>
        <v>5/2025</v>
      </c>
      <c r="U76" s="245" t="str">
        <f>+CONCATENATE("6/",$E$11)</f>
        <v>6/2025</v>
      </c>
      <c r="V76" s="245" t="str">
        <f>+CONCATENATE("7/",$E$11)</f>
        <v>7/2025</v>
      </c>
      <c r="W76" s="245" t="str">
        <f>+CONCATENATE("8/",$E$11)</f>
        <v>8/2025</v>
      </c>
      <c r="X76" s="245" t="str">
        <f>+CONCATENATE("9/",$E$11)</f>
        <v>9/2025</v>
      </c>
      <c r="Y76" s="245" t="str">
        <f>+CONCATENATE("10/",$E$11)</f>
        <v>10/2025</v>
      </c>
      <c r="Z76" s="245" t="str">
        <f>+CONCATENATE("11/",$E$11)</f>
        <v>11/2025</v>
      </c>
      <c r="AA76" s="245" t="str">
        <f>+CONCATENATE("12/",$E$11)</f>
        <v>12/2025</v>
      </c>
      <c r="AB76" s="244" t="str">
        <f>$E$12</f>
        <v>12 maanden</v>
      </c>
      <c r="AC76" s="245" t="str">
        <f>+CONCATENATE("1/",$G$11)</f>
        <v>1/2026</v>
      </c>
      <c r="AD76" s="245" t="str">
        <f>+CONCATENATE("2/",$G$11)</f>
        <v>2/2026</v>
      </c>
      <c r="AE76" s="245" t="str">
        <f>+CONCATENATE("3/",$G$11)</f>
        <v>3/2026</v>
      </c>
      <c r="AF76" s="245" t="str">
        <f>+CONCATENATE("4/",$G$11)</f>
        <v>4/2026</v>
      </c>
      <c r="AG76" s="245" t="str">
        <f>+CONCATENATE("5/",$G$11)</f>
        <v>5/2026</v>
      </c>
      <c r="AH76" s="245" t="str">
        <f>+CONCATENATE("6/",$G$11)</f>
        <v>6/2026</v>
      </c>
      <c r="AI76" s="245" t="str">
        <f>+CONCATENATE("7/",$G$11)</f>
        <v>7/2026</v>
      </c>
      <c r="AJ76" s="245" t="str">
        <f>+CONCATENATE("8/",$G$11)</f>
        <v>8/2026</v>
      </c>
      <c r="AK76" s="245" t="str">
        <f>+CONCATENATE("9/",$G$11)</f>
        <v>9/2026</v>
      </c>
      <c r="AL76" s="245" t="str">
        <f>+CONCATENATE("10/",$G$11)</f>
        <v>10/2026</v>
      </c>
      <c r="AM76" s="245" t="str">
        <f>+CONCATENATE("11/",$G$11)</f>
        <v>11/2026</v>
      </c>
      <c r="AN76" s="245" t="str">
        <f>+CONCATENATE("12/",$G$11)</f>
        <v>12/2026</v>
      </c>
      <c r="AO76" s="244" t="str">
        <f>$G$12</f>
        <v>12 maanden</v>
      </c>
      <c r="AP76" s="245" t="str">
        <f>+CONCATENATE("1/",$I$11)</f>
        <v>1/2027</v>
      </c>
      <c r="AQ76" s="245" t="str">
        <f>+CONCATENATE("2/",$I$11)</f>
        <v>2/2027</v>
      </c>
      <c r="AR76" s="245" t="str">
        <f>+CONCATENATE("3/",$I$11)</f>
        <v>3/2027</v>
      </c>
      <c r="AS76" s="245" t="str">
        <f>+CONCATENATE("4/",$I$11)</f>
        <v>4/2027</v>
      </c>
      <c r="AT76" s="245" t="str">
        <f>+CONCATENATE("5/",$I$11)</f>
        <v>5/2027</v>
      </c>
      <c r="AU76" s="245" t="str">
        <f>+CONCATENATE("6/",$I$11)</f>
        <v>6/2027</v>
      </c>
      <c r="AV76" s="245" t="str">
        <f>+CONCATENATE("7/",$I$11)</f>
        <v>7/2027</v>
      </c>
      <c r="AW76" s="245" t="str">
        <f>+CONCATENATE("8/",$I$11)</f>
        <v>8/2027</v>
      </c>
      <c r="AX76" s="245" t="str">
        <f>+CONCATENATE("9/",$I$11)</f>
        <v>9/2027</v>
      </c>
      <c r="AY76" s="245" t="str">
        <f>+CONCATENATE("10/",$I$11)</f>
        <v>10/2027</v>
      </c>
      <c r="AZ76" s="245" t="str">
        <f>+CONCATENATE("11/",$I$11)</f>
        <v>11/2027</v>
      </c>
      <c r="BA76" s="245" t="str">
        <f>+CONCATENATE("12/",$I$11)</f>
        <v>12/2027</v>
      </c>
      <c r="BB76" s="244" t="str">
        <f>$I$12</f>
        <v>12 maanden</v>
      </c>
      <c r="BC76" s="245" t="str">
        <f>+CONCATENATE("1/",$K$11)</f>
        <v>1/2028</v>
      </c>
      <c r="BD76" s="245" t="str">
        <f>+CONCATENATE("2/",$K$11)</f>
        <v>2/2028</v>
      </c>
      <c r="BE76" s="245" t="str">
        <f>+CONCATENATE("3/",$K$11)</f>
        <v>3/2028</v>
      </c>
      <c r="BF76" s="245" t="str">
        <f>+CONCATENATE("4/",$K$11)</f>
        <v>4/2028</v>
      </c>
      <c r="BG76" s="245" t="str">
        <f>+CONCATENATE("5/",$K$11)</f>
        <v>5/2028</v>
      </c>
      <c r="BH76" s="245" t="str">
        <f>+CONCATENATE("6/",$K$11)</f>
        <v>6/2028</v>
      </c>
      <c r="BI76" s="245" t="str">
        <f>+CONCATENATE("7/",$K$11)</f>
        <v>7/2028</v>
      </c>
      <c r="BJ76" s="245" t="str">
        <f>+CONCATENATE("8/",$K$11)</f>
        <v>8/2028</v>
      </c>
      <c r="BK76" s="245" t="str">
        <f>+CONCATENATE("9/",$K$11)</f>
        <v>9/2028</v>
      </c>
      <c r="BL76" s="245" t="str">
        <f>+CONCATENATE("10/",$K$11)</f>
        <v>10/2028</v>
      </c>
      <c r="BM76" s="245" t="str">
        <f>+CONCATENATE("11/",$K$11)</f>
        <v>11/2028</v>
      </c>
      <c r="BN76" s="245" t="str">
        <f>+CONCATENATE("12/",$K$11)</f>
        <v>12/2028</v>
      </c>
      <c r="BO76" s="244" t="str">
        <f>$K$12</f>
        <v>12 maanden</v>
      </c>
    </row>
    <row r="77" spans="1:67" s="2" customFormat="1" ht="15" customHeight="1" thickTop="1" x14ac:dyDescent="0.25">
      <c r="A77" s="1"/>
      <c r="B77" s="1"/>
      <c r="C77" s="1"/>
      <c r="D77" s="1"/>
      <c r="E77" s="1"/>
      <c r="F77" s="1"/>
      <c r="G77" s="1"/>
      <c r="H77" s="1"/>
      <c r="I77" s="1"/>
      <c r="J77" s="1"/>
      <c r="K77" s="1"/>
      <c r="L77" s="1"/>
    </row>
    <row r="78" spans="1:67" ht="15" customHeight="1" x14ac:dyDescent="0.25">
      <c r="A78" s="104" t="s">
        <v>13</v>
      </c>
      <c r="B78" s="101">
        <v>0.21</v>
      </c>
      <c r="C78" s="242">
        <v>0</v>
      </c>
      <c r="D78" s="242">
        <v>0</v>
      </c>
      <c r="E78" s="242">
        <v>0</v>
      </c>
      <c r="F78" s="242">
        <v>0</v>
      </c>
      <c r="G78" s="242">
        <v>0</v>
      </c>
      <c r="H78" s="242">
        <v>0</v>
      </c>
      <c r="I78" s="242">
        <v>0</v>
      </c>
      <c r="J78" s="242">
        <v>0</v>
      </c>
      <c r="K78" s="242">
        <v>0</v>
      </c>
      <c r="L78" s="242">
        <v>0</v>
      </c>
      <c r="M78" s="242">
        <v>0</v>
      </c>
      <c r="N78" s="242">
        <v>0</v>
      </c>
      <c r="O78" s="20">
        <f>SUM(C78:N78)</f>
        <v>0</v>
      </c>
      <c r="P78" s="242">
        <v>0</v>
      </c>
      <c r="Q78" s="242">
        <v>0</v>
      </c>
      <c r="R78" s="242">
        <v>0</v>
      </c>
      <c r="S78" s="242">
        <v>0</v>
      </c>
      <c r="T78" s="242">
        <v>0</v>
      </c>
      <c r="U78" s="242">
        <v>0</v>
      </c>
      <c r="V78" s="242">
        <v>0</v>
      </c>
      <c r="W78" s="242">
        <v>0</v>
      </c>
      <c r="X78" s="242">
        <v>0</v>
      </c>
      <c r="Y78" s="242">
        <v>0</v>
      </c>
      <c r="Z78" s="242">
        <v>0</v>
      </c>
      <c r="AA78" s="242">
        <v>0</v>
      </c>
      <c r="AB78" s="20">
        <f>SUM(P78:AA78)</f>
        <v>0</v>
      </c>
      <c r="AC78" s="242">
        <v>0</v>
      </c>
      <c r="AD78" s="242">
        <v>0</v>
      </c>
      <c r="AE78" s="242">
        <v>0</v>
      </c>
      <c r="AF78" s="242">
        <v>0</v>
      </c>
      <c r="AG78" s="242">
        <v>0</v>
      </c>
      <c r="AH78" s="242">
        <v>0</v>
      </c>
      <c r="AI78" s="242">
        <v>0</v>
      </c>
      <c r="AJ78" s="242">
        <v>0</v>
      </c>
      <c r="AK78" s="242">
        <v>0</v>
      </c>
      <c r="AL78" s="242">
        <v>0</v>
      </c>
      <c r="AM78" s="242">
        <v>0</v>
      </c>
      <c r="AN78" s="242">
        <v>0</v>
      </c>
      <c r="AO78" s="20">
        <f>SUM(AC78:AN78)</f>
        <v>0</v>
      </c>
      <c r="AP78" s="242">
        <v>0</v>
      </c>
      <c r="AQ78" s="242">
        <v>0</v>
      </c>
      <c r="AR78" s="242">
        <v>0</v>
      </c>
      <c r="AS78" s="242">
        <v>0</v>
      </c>
      <c r="AT78" s="242">
        <v>0</v>
      </c>
      <c r="AU78" s="242">
        <v>0</v>
      </c>
      <c r="AV78" s="242">
        <v>0</v>
      </c>
      <c r="AW78" s="242">
        <v>0</v>
      </c>
      <c r="AX78" s="242">
        <v>0</v>
      </c>
      <c r="AY78" s="242">
        <v>0</v>
      </c>
      <c r="AZ78" s="242">
        <v>0</v>
      </c>
      <c r="BA78" s="242">
        <v>0</v>
      </c>
      <c r="BB78" s="20">
        <f>SUM(AP78:BA78)</f>
        <v>0</v>
      </c>
      <c r="BC78" s="242">
        <v>0</v>
      </c>
      <c r="BD78" s="242">
        <v>0</v>
      </c>
      <c r="BE78" s="242">
        <v>0</v>
      </c>
      <c r="BF78" s="242">
        <v>0</v>
      </c>
      <c r="BG78" s="242">
        <v>0</v>
      </c>
      <c r="BH78" s="242">
        <v>0</v>
      </c>
      <c r="BI78" s="242">
        <v>0</v>
      </c>
      <c r="BJ78" s="242">
        <v>0</v>
      </c>
      <c r="BK78" s="242">
        <v>0</v>
      </c>
      <c r="BL78" s="242">
        <v>0</v>
      </c>
      <c r="BM78" s="242">
        <v>0</v>
      </c>
      <c r="BN78" s="242">
        <v>0</v>
      </c>
      <c r="BO78" s="20">
        <f>SUM(BC78:BN78)</f>
        <v>0</v>
      </c>
    </row>
    <row r="79" spans="1:67" ht="15" customHeight="1" x14ac:dyDescent="0.25">
      <c r="A79" s="104" t="s">
        <v>13</v>
      </c>
      <c r="B79" s="102">
        <v>0.21</v>
      </c>
      <c r="C79" s="242">
        <v>0</v>
      </c>
      <c r="D79" s="242">
        <v>0</v>
      </c>
      <c r="E79" s="242">
        <v>0</v>
      </c>
      <c r="F79" s="242">
        <v>0</v>
      </c>
      <c r="G79" s="242">
        <v>0</v>
      </c>
      <c r="H79" s="242">
        <v>0</v>
      </c>
      <c r="I79" s="242">
        <v>0</v>
      </c>
      <c r="J79" s="242">
        <v>0</v>
      </c>
      <c r="K79" s="242">
        <v>0</v>
      </c>
      <c r="L79" s="242">
        <v>0</v>
      </c>
      <c r="M79" s="242">
        <v>0</v>
      </c>
      <c r="N79" s="242">
        <v>0</v>
      </c>
      <c r="O79" s="20">
        <f>SUM(C79:N79)</f>
        <v>0</v>
      </c>
      <c r="P79" s="242">
        <v>0</v>
      </c>
      <c r="Q79" s="242">
        <v>0</v>
      </c>
      <c r="R79" s="242">
        <v>0</v>
      </c>
      <c r="S79" s="242">
        <v>0</v>
      </c>
      <c r="T79" s="242">
        <v>0</v>
      </c>
      <c r="U79" s="242">
        <v>0</v>
      </c>
      <c r="V79" s="242">
        <v>0</v>
      </c>
      <c r="W79" s="242">
        <v>0</v>
      </c>
      <c r="X79" s="242">
        <v>0</v>
      </c>
      <c r="Y79" s="242">
        <v>0</v>
      </c>
      <c r="Z79" s="242">
        <v>0</v>
      </c>
      <c r="AA79" s="242">
        <v>0</v>
      </c>
      <c r="AB79" s="20">
        <f>SUM(P79:AA79)</f>
        <v>0</v>
      </c>
      <c r="AC79" s="242">
        <v>0</v>
      </c>
      <c r="AD79" s="242">
        <v>0</v>
      </c>
      <c r="AE79" s="242">
        <v>0</v>
      </c>
      <c r="AF79" s="242">
        <v>0</v>
      </c>
      <c r="AG79" s="242">
        <v>0</v>
      </c>
      <c r="AH79" s="242">
        <v>0</v>
      </c>
      <c r="AI79" s="242">
        <v>0</v>
      </c>
      <c r="AJ79" s="242">
        <v>0</v>
      </c>
      <c r="AK79" s="242">
        <v>0</v>
      </c>
      <c r="AL79" s="242">
        <v>0</v>
      </c>
      <c r="AM79" s="242">
        <v>0</v>
      </c>
      <c r="AN79" s="242">
        <v>0</v>
      </c>
      <c r="AO79" s="20">
        <f>SUM(AC79:AN79)</f>
        <v>0</v>
      </c>
      <c r="AP79" s="242">
        <v>0</v>
      </c>
      <c r="AQ79" s="242">
        <v>0</v>
      </c>
      <c r="AR79" s="242">
        <v>0</v>
      </c>
      <c r="AS79" s="242">
        <v>0</v>
      </c>
      <c r="AT79" s="242">
        <v>0</v>
      </c>
      <c r="AU79" s="242">
        <v>0</v>
      </c>
      <c r="AV79" s="242">
        <v>0</v>
      </c>
      <c r="AW79" s="242">
        <v>0</v>
      </c>
      <c r="AX79" s="242">
        <v>0</v>
      </c>
      <c r="AY79" s="242">
        <v>0</v>
      </c>
      <c r="AZ79" s="242">
        <v>0</v>
      </c>
      <c r="BA79" s="242">
        <v>0</v>
      </c>
      <c r="BB79" s="20">
        <f>SUM(AP79:BA79)</f>
        <v>0</v>
      </c>
      <c r="BC79" s="242">
        <v>0</v>
      </c>
      <c r="BD79" s="242">
        <v>0</v>
      </c>
      <c r="BE79" s="242">
        <v>0</v>
      </c>
      <c r="BF79" s="242">
        <v>0</v>
      </c>
      <c r="BG79" s="242">
        <v>0</v>
      </c>
      <c r="BH79" s="242">
        <v>0</v>
      </c>
      <c r="BI79" s="242">
        <v>0</v>
      </c>
      <c r="BJ79" s="242">
        <v>0</v>
      </c>
      <c r="BK79" s="242">
        <v>0</v>
      </c>
      <c r="BL79" s="242">
        <v>0</v>
      </c>
      <c r="BM79" s="242">
        <v>0</v>
      </c>
      <c r="BN79" s="242">
        <v>0</v>
      </c>
      <c r="BO79" s="20">
        <f>SUM(BC79:BN79)</f>
        <v>0</v>
      </c>
    </row>
    <row r="80" spans="1:67" ht="15" customHeight="1" x14ac:dyDescent="0.25">
      <c r="A80" s="104" t="s">
        <v>13</v>
      </c>
      <c r="B80" s="102">
        <v>0.21</v>
      </c>
      <c r="C80" s="242">
        <v>0</v>
      </c>
      <c r="D80" s="242">
        <v>0</v>
      </c>
      <c r="E80" s="242">
        <v>0</v>
      </c>
      <c r="F80" s="242">
        <v>0</v>
      </c>
      <c r="G80" s="242">
        <v>0</v>
      </c>
      <c r="H80" s="242">
        <v>0</v>
      </c>
      <c r="I80" s="242">
        <v>0</v>
      </c>
      <c r="J80" s="242">
        <v>0</v>
      </c>
      <c r="K80" s="242">
        <v>0</v>
      </c>
      <c r="L80" s="242">
        <v>0</v>
      </c>
      <c r="M80" s="242">
        <v>0</v>
      </c>
      <c r="N80" s="242">
        <v>0</v>
      </c>
      <c r="O80" s="20">
        <f>SUM(C80:N80)</f>
        <v>0</v>
      </c>
      <c r="P80" s="242">
        <v>0</v>
      </c>
      <c r="Q80" s="242">
        <v>0</v>
      </c>
      <c r="R80" s="242">
        <v>0</v>
      </c>
      <c r="S80" s="242">
        <v>0</v>
      </c>
      <c r="T80" s="242">
        <v>0</v>
      </c>
      <c r="U80" s="242">
        <v>0</v>
      </c>
      <c r="V80" s="242">
        <v>0</v>
      </c>
      <c r="W80" s="242">
        <v>0</v>
      </c>
      <c r="X80" s="242">
        <v>0</v>
      </c>
      <c r="Y80" s="242">
        <v>0</v>
      </c>
      <c r="Z80" s="242">
        <v>0</v>
      </c>
      <c r="AA80" s="242">
        <v>0</v>
      </c>
      <c r="AB80" s="20">
        <f>SUM(P80:AA80)</f>
        <v>0</v>
      </c>
      <c r="AC80" s="242">
        <v>0</v>
      </c>
      <c r="AD80" s="242">
        <v>0</v>
      </c>
      <c r="AE80" s="242">
        <v>0</v>
      </c>
      <c r="AF80" s="242">
        <v>0</v>
      </c>
      <c r="AG80" s="242">
        <v>0</v>
      </c>
      <c r="AH80" s="242">
        <v>0</v>
      </c>
      <c r="AI80" s="242">
        <v>0</v>
      </c>
      <c r="AJ80" s="242">
        <v>0</v>
      </c>
      <c r="AK80" s="242">
        <v>0</v>
      </c>
      <c r="AL80" s="242">
        <v>0</v>
      </c>
      <c r="AM80" s="242">
        <v>0</v>
      </c>
      <c r="AN80" s="242">
        <v>0</v>
      </c>
      <c r="AO80" s="20">
        <f>SUM(AC80:AN80)</f>
        <v>0</v>
      </c>
      <c r="AP80" s="242">
        <v>0</v>
      </c>
      <c r="AQ80" s="242">
        <v>0</v>
      </c>
      <c r="AR80" s="242">
        <v>0</v>
      </c>
      <c r="AS80" s="242">
        <v>0</v>
      </c>
      <c r="AT80" s="242">
        <v>0</v>
      </c>
      <c r="AU80" s="242">
        <v>0</v>
      </c>
      <c r="AV80" s="242">
        <v>0</v>
      </c>
      <c r="AW80" s="242">
        <v>0</v>
      </c>
      <c r="AX80" s="242">
        <v>0</v>
      </c>
      <c r="AY80" s="242">
        <v>0</v>
      </c>
      <c r="AZ80" s="242">
        <v>0</v>
      </c>
      <c r="BA80" s="242">
        <v>0</v>
      </c>
      <c r="BB80" s="20">
        <f>SUM(AP80:BA80)</f>
        <v>0</v>
      </c>
      <c r="BC80" s="242">
        <v>0</v>
      </c>
      <c r="BD80" s="242">
        <v>0</v>
      </c>
      <c r="BE80" s="242">
        <v>0</v>
      </c>
      <c r="BF80" s="242">
        <v>0</v>
      </c>
      <c r="BG80" s="242">
        <v>0</v>
      </c>
      <c r="BH80" s="242">
        <v>0</v>
      </c>
      <c r="BI80" s="242">
        <v>0</v>
      </c>
      <c r="BJ80" s="242">
        <v>0</v>
      </c>
      <c r="BK80" s="242">
        <v>0</v>
      </c>
      <c r="BL80" s="242">
        <v>0</v>
      </c>
      <c r="BM80" s="242">
        <v>0</v>
      </c>
      <c r="BN80" s="242">
        <v>0</v>
      </c>
      <c r="BO80" s="20">
        <f>SUM(BC80:BN80)</f>
        <v>0</v>
      </c>
    </row>
    <row r="81" spans="1:67" ht="15" customHeight="1" x14ac:dyDescent="0.25">
      <c r="A81" s="340" t="s">
        <v>32</v>
      </c>
      <c r="B81" s="349"/>
      <c r="C81" s="20">
        <f>SUM(C78:C80)</f>
        <v>0</v>
      </c>
      <c r="D81" s="20">
        <f t="shared" ref="D81:BO81" si="48">SUM(D78:D80)</f>
        <v>0</v>
      </c>
      <c r="E81" s="20">
        <f t="shared" si="48"/>
        <v>0</v>
      </c>
      <c r="F81" s="20">
        <f t="shared" si="48"/>
        <v>0</v>
      </c>
      <c r="G81" s="20">
        <f t="shared" si="48"/>
        <v>0</v>
      </c>
      <c r="H81" s="20">
        <f t="shared" si="48"/>
        <v>0</v>
      </c>
      <c r="I81" s="20">
        <f t="shared" si="48"/>
        <v>0</v>
      </c>
      <c r="J81" s="20">
        <f t="shared" si="48"/>
        <v>0</v>
      </c>
      <c r="K81" s="20">
        <f t="shared" si="48"/>
        <v>0</v>
      </c>
      <c r="L81" s="20">
        <f t="shared" si="48"/>
        <v>0</v>
      </c>
      <c r="M81" s="20">
        <f t="shared" si="48"/>
        <v>0</v>
      </c>
      <c r="N81" s="20">
        <f t="shared" si="48"/>
        <v>0</v>
      </c>
      <c r="O81" s="20">
        <f t="shared" si="48"/>
        <v>0</v>
      </c>
      <c r="P81" s="20">
        <f t="shared" si="48"/>
        <v>0</v>
      </c>
      <c r="Q81" s="20">
        <f t="shared" si="48"/>
        <v>0</v>
      </c>
      <c r="R81" s="20">
        <f t="shared" si="48"/>
        <v>0</v>
      </c>
      <c r="S81" s="20">
        <f t="shared" si="48"/>
        <v>0</v>
      </c>
      <c r="T81" s="20">
        <f t="shared" si="48"/>
        <v>0</v>
      </c>
      <c r="U81" s="20">
        <f t="shared" si="48"/>
        <v>0</v>
      </c>
      <c r="V81" s="20">
        <f t="shared" si="48"/>
        <v>0</v>
      </c>
      <c r="W81" s="20">
        <f t="shared" si="48"/>
        <v>0</v>
      </c>
      <c r="X81" s="20">
        <f t="shared" si="48"/>
        <v>0</v>
      </c>
      <c r="Y81" s="20">
        <f t="shared" si="48"/>
        <v>0</v>
      </c>
      <c r="Z81" s="20">
        <f t="shared" si="48"/>
        <v>0</v>
      </c>
      <c r="AA81" s="20">
        <f t="shared" si="48"/>
        <v>0</v>
      </c>
      <c r="AB81" s="20">
        <f t="shared" si="48"/>
        <v>0</v>
      </c>
      <c r="AC81" s="20">
        <f t="shared" si="48"/>
        <v>0</v>
      </c>
      <c r="AD81" s="20">
        <f t="shared" si="48"/>
        <v>0</v>
      </c>
      <c r="AE81" s="20">
        <f t="shared" si="48"/>
        <v>0</v>
      </c>
      <c r="AF81" s="20">
        <f t="shared" si="48"/>
        <v>0</v>
      </c>
      <c r="AG81" s="20">
        <f t="shared" si="48"/>
        <v>0</v>
      </c>
      <c r="AH81" s="20">
        <f t="shared" si="48"/>
        <v>0</v>
      </c>
      <c r="AI81" s="20">
        <f t="shared" si="48"/>
        <v>0</v>
      </c>
      <c r="AJ81" s="20">
        <f t="shared" si="48"/>
        <v>0</v>
      </c>
      <c r="AK81" s="20">
        <f t="shared" si="48"/>
        <v>0</v>
      </c>
      <c r="AL81" s="20">
        <f t="shared" si="48"/>
        <v>0</v>
      </c>
      <c r="AM81" s="20">
        <f t="shared" si="48"/>
        <v>0</v>
      </c>
      <c r="AN81" s="20">
        <f t="shared" si="48"/>
        <v>0</v>
      </c>
      <c r="AO81" s="20">
        <f t="shared" si="48"/>
        <v>0</v>
      </c>
      <c r="AP81" s="20">
        <f t="shared" si="48"/>
        <v>0</v>
      </c>
      <c r="AQ81" s="20">
        <f t="shared" si="48"/>
        <v>0</v>
      </c>
      <c r="AR81" s="20">
        <f t="shared" si="48"/>
        <v>0</v>
      </c>
      <c r="AS81" s="20">
        <f t="shared" si="48"/>
        <v>0</v>
      </c>
      <c r="AT81" s="20">
        <f t="shared" si="48"/>
        <v>0</v>
      </c>
      <c r="AU81" s="20">
        <f t="shared" si="48"/>
        <v>0</v>
      </c>
      <c r="AV81" s="20">
        <f t="shared" si="48"/>
        <v>0</v>
      </c>
      <c r="AW81" s="20">
        <f t="shared" si="48"/>
        <v>0</v>
      </c>
      <c r="AX81" s="20">
        <f t="shared" si="48"/>
        <v>0</v>
      </c>
      <c r="AY81" s="20">
        <f t="shared" si="48"/>
        <v>0</v>
      </c>
      <c r="AZ81" s="20">
        <f t="shared" si="48"/>
        <v>0</v>
      </c>
      <c r="BA81" s="20">
        <f t="shared" si="48"/>
        <v>0</v>
      </c>
      <c r="BB81" s="20">
        <f t="shared" si="48"/>
        <v>0</v>
      </c>
      <c r="BC81" s="20">
        <f t="shared" si="48"/>
        <v>0</v>
      </c>
      <c r="BD81" s="20">
        <f t="shared" si="48"/>
        <v>0</v>
      </c>
      <c r="BE81" s="20">
        <f t="shared" si="48"/>
        <v>0</v>
      </c>
      <c r="BF81" s="20">
        <f t="shared" si="48"/>
        <v>0</v>
      </c>
      <c r="BG81" s="20">
        <f t="shared" si="48"/>
        <v>0</v>
      </c>
      <c r="BH81" s="20">
        <f t="shared" si="48"/>
        <v>0</v>
      </c>
      <c r="BI81" s="20">
        <f t="shared" si="48"/>
        <v>0</v>
      </c>
      <c r="BJ81" s="20">
        <f t="shared" si="48"/>
        <v>0</v>
      </c>
      <c r="BK81" s="20">
        <f t="shared" si="48"/>
        <v>0</v>
      </c>
      <c r="BL81" s="20">
        <f t="shared" si="48"/>
        <v>0</v>
      </c>
      <c r="BM81" s="20">
        <f t="shared" si="48"/>
        <v>0</v>
      </c>
      <c r="BN81" s="20">
        <f t="shared" si="48"/>
        <v>0</v>
      </c>
      <c r="BO81" s="20">
        <f t="shared" si="48"/>
        <v>0</v>
      </c>
    </row>
    <row r="82" spans="1:67" ht="15" customHeight="1" x14ac:dyDescent="0.25">
      <c r="A82" s="5"/>
      <c r="B82" s="5"/>
      <c r="C82" s="6"/>
      <c r="D82" s="6"/>
      <c r="E82" s="6"/>
      <c r="F82" s="6"/>
      <c r="G82" s="6"/>
      <c r="H82" s="6"/>
      <c r="I82" s="6"/>
      <c r="J82" s="6"/>
      <c r="K82" s="6"/>
      <c r="L82" s="6"/>
    </row>
    <row r="83" spans="1:67" ht="15" customHeight="1" x14ac:dyDescent="0.25">
      <c r="A83" s="11" t="s">
        <v>38</v>
      </c>
      <c r="B83" s="11"/>
      <c r="C83" s="11"/>
      <c r="D83" s="11"/>
      <c r="E83" s="11"/>
      <c r="F83" s="11"/>
      <c r="G83" s="11"/>
      <c r="H83" s="11"/>
      <c r="I83" s="11"/>
      <c r="J83" s="11"/>
      <c r="K83" s="11"/>
      <c r="L83" s="11"/>
      <c r="M83" s="11"/>
      <c r="N83" s="11"/>
    </row>
    <row r="84" spans="1:67" s="8" customFormat="1" ht="15" customHeight="1" x14ac:dyDescent="0.25">
      <c r="A84" s="1"/>
      <c r="B84" s="1"/>
      <c r="C84" s="1"/>
      <c r="D84" s="1"/>
      <c r="E84" s="1"/>
      <c r="F84" s="1"/>
      <c r="G84" s="1"/>
      <c r="H84" s="1"/>
      <c r="I84" s="1"/>
      <c r="J84" s="1"/>
      <c r="K84" s="1"/>
      <c r="L84" s="1"/>
    </row>
    <row r="85" spans="1:67" ht="15" customHeight="1" x14ac:dyDescent="0.25">
      <c r="A85" s="345" t="s">
        <v>7</v>
      </c>
      <c r="B85" s="345"/>
      <c r="C85" s="345"/>
      <c r="D85" s="345"/>
      <c r="E85" s="345"/>
      <c r="F85" s="345"/>
      <c r="G85" s="345"/>
      <c r="H85" s="345"/>
      <c r="I85" s="345"/>
      <c r="J85" s="345"/>
      <c r="K85" s="346"/>
      <c r="L85" s="346"/>
      <c r="N85" s="8"/>
      <c r="O85" s="8"/>
    </row>
    <row r="86" spans="1:67" ht="15" customHeight="1" x14ac:dyDescent="0.25">
      <c r="C86" s="368" t="s">
        <v>39</v>
      </c>
      <c r="D86" s="369"/>
      <c r="E86" s="370"/>
      <c r="F86" s="368" t="s">
        <v>40</v>
      </c>
      <c r="G86" s="369"/>
      <c r="H86" s="370"/>
      <c r="P86" s="8"/>
      <c r="Q86" s="8"/>
      <c r="R86" s="8"/>
      <c r="S86" s="8"/>
      <c r="X86" s="18"/>
    </row>
    <row r="87" spans="1:67" s="8" customFormat="1" ht="15" customHeight="1" x14ac:dyDescent="0.25">
      <c r="A87" s="356" t="str">
        <f>$A$24</f>
        <v>(-)</v>
      </c>
      <c r="B87" s="357"/>
      <c r="C87" s="105">
        <v>0</v>
      </c>
      <c r="D87" s="305" t="s">
        <v>41</v>
      </c>
      <c r="E87" s="306"/>
      <c r="F87" s="106">
        <v>0</v>
      </c>
      <c r="G87" s="305" t="s">
        <v>18</v>
      </c>
      <c r="H87" s="306"/>
      <c r="K87" s="1"/>
      <c r="L87" s="1"/>
      <c r="X87" s="18"/>
    </row>
    <row r="88" spans="1:67" s="8" customFormat="1" ht="15" customHeight="1" x14ac:dyDescent="0.25">
      <c r="A88" s="356" t="str">
        <f>$A$25</f>
        <v>(-)</v>
      </c>
      <c r="B88" s="357"/>
      <c r="C88" s="105">
        <v>0</v>
      </c>
      <c r="D88" s="305" t="s">
        <v>41</v>
      </c>
      <c r="E88" s="306"/>
      <c r="F88" s="106">
        <v>0</v>
      </c>
      <c r="G88" s="305" t="s">
        <v>18</v>
      </c>
      <c r="H88" s="306"/>
      <c r="K88" s="1"/>
      <c r="L88" s="1"/>
      <c r="X88" s="18"/>
    </row>
    <row r="89" spans="1:67" s="8" customFormat="1" ht="15" customHeight="1" x14ac:dyDescent="0.25">
      <c r="A89" s="356" t="str">
        <f>$A$26</f>
        <v>(-)</v>
      </c>
      <c r="B89" s="357"/>
      <c r="C89" s="105">
        <v>0</v>
      </c>
      <c r="D89" s="305" t="s">
        <v>41</v>
      </c>
      <c r="E89" s="306"/>
      <c r="F89" s="106">
        <v>0</v>
      </c>
      <c r="G89" s="305" t="s">
        <v>18</v>
      </c>
      <c r="H89" s="306"/>
      <c r="K89" s="1"/>
      <c r="L89" s="1"/>
      <c r="X89" s="18"/>
    </row>
    <row r="90" spans="1:67" s="8" customFormat="1" ht="15" customHeight="1" x14ac:dyDescent="0.25">
      <c r="A90" s="356" t="str">
        <f>$A$27</f>
        <v>(-)</v>
      </c>
      <c r="B90" s="357"/>
      <c r="C90" s="105">
        <v>0</v>
      </c>
      <c r="D90" s="305" t="s">
        <v>41</v>
      </c>
      <c r="E90" s="306"/>
      <c r="F90" s="106">
        <v>0</v>
      </c>
      <c r="G90" s="305" t="s">
        <v>18</v>
      </c>
      <c r="H90" s="306"/>
      <c r="K90" s="1"/>
      <c r="L90" s="1"/>
      <c r="X90" s="18"/>
    </row>
    <row r="91" spans="1:67" s="8" customFormat="1" ht="15" customHeight="1" x14ac:dyDescent="0.25">
      <c r="A91" s="356" t="str">
        <f>$A$28</f>
        <v>(-)</v>
      </c>
      <c r="B91" s="357"/>
      <c r="C91" s="105">
        <v>0</v>
      </c>
      <c r="D91" s="305" t="s">
        <v>41</v>
      </c>
      <c r="E91" s="306"/>
      <c r="F91" s="106">
        <v>0</v>
      </c>
      <c r="G91" s="305" t="s">
        <v>18</v>
      </c>
      <c r="H91" s="306"/>
      <c r="K91" s="1"/>
      <c r="L91" s="1"/>
      <c r="X91" s="18"/>
    </row>
    <row r="92" spans="1:67" s="8" customFormat="1" ht="15" customHeight="1" x14ac:dyDescent="0.25">
      <c r="A92" s="356" t="str">
        <f>$A$29</f>
        <v>(-)</v>
      </c>
      <c r="B92" s="357"/>
      <c r="C92" s="105">
        <v>0</v>
      </c>
      <c r="D92" s="305" t="s">
        <v>41</v>
      </c>
      <c r="E92" s="306"/>
      <c r="F92" s="106">
        <v>0</v>
      </c>
      <c r="G92" s="305" t="s">
        <v>18</v>
      </c>
      <c r="H92" s="306"/>
      <c r="K92" s="1"/>
      <c r="L92" s="1"/>
      <c r="X92" s="18"/>
    </row>
    <row r="94" spans="1:67" ht="15" customHeight="1" x14ac:dyDescent="0.25">
      <c r="A94" s="345" t="s">
        <v>42</v>
      </c>
      <c r="B94" s="345"/>
      <c r="C94" s="345"/>
      <c r="D94" s="345"/>
      <c r="E94" s="345"/>
      <c r="F94" s="345"/>
      <c r="G94" s="345"/>
      <c r="H94" s="345"/>
      <c r="I94" s="345"/>
      <c r="J94" s="345"/>
      <c r="K94" s="346"/>
      <c r="L94" s="346"/>
      <c r="N94" s="8"/>
      <c r="O94" s="8"/>
    </row>
    <row r="95" spans="1:67" ht="15" customHeight="1" x14ac:dyDescent="0.25">
      <c r="B95" s="122"/>
      <c r="C95" s="122"/>
      <c r="D95" s="122"/>
      <c r="E95" s="122"/>
      <c r="F95" s="37"/>
      <c r="H95" s="37"/>
      <c r="I95" s="37"/>
      <c r="J95" s="37"/>
    </row>
    <row r="96" spans="1:67" ht="15" customHeight="1" x14ac:dyDescent="0.25">
      <c r="A96" s="19" t="s">
        <v>43</v>
      </c>
      <c r="B96" s="42"/>
      <c r="C96" s="42"/>
      <c r="D96" s="42"/>
      <c r="E96" s="42"/>
      <c r="F96" s="250">
        <v>1</v>
      </c>
      <c r="G96" s="372" t="s">
        <v>18</v>
      </c>
      <c r="H96" s="373"/>
    </row>
    <row r="98" spans="1:67" ht="15" customHeight="1" x14ac:dyDescent="0.25">
      <c r="A98" s="345" t="s">
        <v>44</v>
      </c>
      <c r="B98" s="345"/>
      <c r="C98" s="345"/>
      <c r="D98" s="345"/>
      <c r="E98" s="345"/>
      <c r="F98" s="345"/>
      <c r="G98" s="345"/>
      <c r="H98" s="345"/>
      <c r="I98" s="345"/>
      <c r="J98" s="345"/>
      <c r="K98" s="346"/>
      <c r="L98" s="346"/>
      <c r="N98" s="8"/>
      <c r="O98" s="8"/>
    </row>
    <row r="99" spans="1:67" ht="15" customHeight="1" x14ac:dyDescent="0.25">
      <c r="B99" s="122"/>
      <c r="C99" s="122"/>
      <c r="D99" s="122"/>
      <c r="E99" s="122"/>
      <c r="F99" s="37"/>
      <c r="H99" s="37"/>
      <c r="I99" s="37"/>
      <c r="J99" s="37"/>
    </row>
    <row r="100" spans="1:67" ht="15" customHeight="1" x14ac:dyDescent="0.25">
      <c r="A100" s="19" t="s">
        <v>45</v>
      </c>
      <c r="B100" s="42"/>
      <c r="C100" s="42"/>
      <c r="D100" s="42"/>
      <c r="E100" s="42"/>
      <c r="F100" s="250">
        <v>1</v>
      </c>
      <c r="G100" s="372" t="s">
        <v>18</v>
      </c>
      <c r="H100" s="373"/>
    </row>
    <row r="102" spans="1:67" s="2" customFormat="1" ht="15" customHeight="1" x14ac:dyDescent="0.25">
      <c r="A102" s="11" t="s">
        <v>46</v>
      </c>
      <c r="B102" s="11"/>
      <c r="C102" s="11"/>
      <c r="D102" s="11"/>
      <c r="E102" s="11"/>
      <c r="F102" s="11"/>
      <c r="G102" s="11"/>
      <c r="H102" s="11"/>
      <c r="I102" s="11"/>
      <c r="J102" s="11"/>
      <c r="K102" s="11"/>
      <c r="L102" s="11"/>
      <c r="M102" s="11"/>
      <c r="N102" s="11"/>
    </row>
    <row r="104" spans="1:67" ht="13.5" customHeight="1" thickBot="1" x14ac:dyDescent="0.3">
      <c r="B104" s="334" t="s">
        <v>27</v>
      </c>
      <c r="C104" s="303" t="str">
        <f>+CONCATENATE($C$10," - ",$C$11)</f>
        <v>Jaar 1 - 2024</v>
      </c>
      <c r="D104" s="303"/>
      <c r="E104" s="304"/>
      <c r="F104" s="304"/>
      <c r="G104" s="304"/>
      <c r="H104" s="304"/>
      <c r="I104" s="304"/>
      <c r="J104" s="304"/>
      <c r="K104" s="304"/>
      <c r="L104" s="304"/>
      <c r="M104" s="304"/>
      <c r="N104" s="304"/>
      <c r="O104" s="244" t="str">
        <f>+CONCATENATE("TOTAAL - ",$C$11)</f>
        <v>TOTAAL - 2024</v>
      </c>
      <c r="P104" s="303" t="str">
        <f>+CONCATENATE($E$10," - ",$E$11)</f>
        <v>Jaar 2 - 2025</v>
      </c>
      <c r="Q104" s="303"/>
      <c r="R104" s="304"/>
      <c r="S104" s="304"/>
      <c r="T104" s="304"/>
      <c r="U104" s="304"/>
      <c r="V104" s="304"/>
      <c r="W104" s="304"/>
      <c r="X104" s="304"/>
      <c r="Y104" s="304"/>
      <c r="Z104" s="304"/>
      <c r="AA104" s="304"/>
      <c r="AB104" s="244" t="str">
        <f>+CONCATENATE("TOTAAL - ",$E$11)</f>
        <v>TOTAAL - 2025</v>
      </c>
      <c r="AC104" s="303" t="str">
        <f>+CONCATENATE($G$10," - ",$G$11)</f>
        <v>Jaar 3 - 2026</v>
      </c>
      <c r="AD104" s="303"/>
      <c r="AE104" s="304"/>
      <c r="AF104" s="304"/>
      <c r="AG104" s="304"/>
      <c r="AH104" s="304"/>
      <c r="AI104" s="304"/>
      <c r="AJ104" s="304"/>
      <c r="AK104" s="304"/>
      <c r="AL104" s="304"/>
      <c r="AM104" s="304"/>
      <c r="AN104" s="304"/>
      <c r="AO104" s="244" t="str">
        <f>+CONCATENATE("TOTAAL - ",$G$11)</f>
        <v>TOTAAL - 2026</v>
      </c>
      <c r="AP104" s="303" t="str">
        <f>+CONCATENATE($I$10," - ",$I$11)</f>
        <v>Jaar 4 - 2027</v>
      </c>
      <c r="AQ104" s="303"/>
      <c r="AR104" s="304"/>
      <c r="AS104" s="304"/>
      <c r="AT104" s="304"/>
      <c r="AU104" s="304"/>
      <c r="AV104" s="304"/>
      <c r="AW104" s="304"/>
      <c r="AX104" s="304"/>
      <c r="AY104" s="304"/>
      <c r="AZ104" s="304"/>
      <c r="BA104" s="304"/>
      <c r="BB104" s="244" t="str">
        <f>+CONCATENATE("TOTAAL - ",$I$11)</f>
        <v>TOTAAL - 2027</v>
      </c>
      <c r="BC104" s="303" t="str">
        <f>+CONCATENATE($K$10," - ",$K$11)</f>
        <v>Jaar 5 - 2028</v>
      </c>
      <c r="BD104" s="303"/>
      <c r="BE104" s="304"/>
      <c r="BF104" s="304"/>
      <c r="BG104" s="304"/>
      <c r="BH104" s="304"/>
      <c r="BI104" s="304"/>
      <c r="BJ104" s="304"/>
      <c r="BK104" s="304"/>
      <c r="BL104" s="304"/>
      <c r="BM104" s="304"/>
      <c r="BN104" s="304"/>
      <c r="BO104" s="244" t="str">
        <f>+CONCATENATE("TOTAAL - ",$K$11)</f>
        <v>TOTAAL - 2028</v>
      </c>
    </row>
    <row r="105" spans="1:67" ht="13.5" customHeight="1" thickTop="1" thickBot="1" x14ac:dyDescent="0.3">
      <c r="B105" s="334"/>
      <c r="C105" s="245" t="str">
        <f>+CONCATENATE("1/",$C$11)</f>
        <v>1/2024</v>
      </c>
      <c r="D105" s="245" t="str">
        <f>+CONCATENATE("2/",$C$11)</f>
        <v>2/2024</v>
      </c>
      <c r="E105" s="245" t="str">
        <f>+CONCATENATE("3/",$C$11)</f>
        <v>3/2024</v>
      </c>
      <c r="F105" s="245" t="str">
        <f>+CONCATENATE("4/",$C$11)</f>
        <v>4/2024</v>
      </c>
      <c r="G105" s="245" t="str">
        <f>+CONCATENATE("5/",$C$11)</f>
        <v>5/2024</v>
      </c>
      <c r="H105" s="245" t="str">
        <f>+CONCATENATE("6/",$C$11)</f>
        <v>6/2024</v>
      </c>
      <c r="I105" s="245" t="str">
        <f>+CONCATENATE("7/",$C$11)</f>
        <v>7/2024</v>
      </c>
      <c r="J105" s="245" t="str">
        <f>+CONCATENATE("8/",$C$11)</f>
        <v>8/2024</v>
      </c>
      <c r="K105" s="245" t="str">
        <f>+CONCATENATE("9/",$C$11)</f>
        <v>9/2024</v>
      </c>
      <c r="L105" s="245" t="str">
        <f>+CONCATENATE("10/",$C$11)</f>
        <v>10/2024</v>
      </c>
      <c r="M105" s="245" t="str">
        <f>+CONCATENATE("11/",$C$11)</f>
        <v>11/2024</v>
      </c>
      <c r="N105" s="245" t="str">
        <f>+CONCATENATE("12/",$C$11)</f>
        <v>12/2024</v>
      </c>
      <c r="O105" s="244" t="str">
        <f>$C$12</f>
        <v>12 maanden</v>
      </c>
      <c r="P105" s="245" t="str">
        <f>+CONCATENATE("1/",$E$11)</f>
        <v>1/2025</v>
      </c>
      <c r="Q105" s="245" t="str">
        <f>+CONCATENATE("2/",$E$11)</f>
        <v>2/2025</v>
      </c>
      <c r="R105" s="245" t="str">
        <f>+CONCATENATE("3/",$E$11)</f>
        <v>3/2025</v>
      </c>
      <c r="S105" s="245" t="str">
        <f>+CONCATENATE("4/",$E$11)</f>
        <v>4/2025</v>
      </c>
      <c r="T105" s="245" t="str">
        <f>+CONCATENATE("5/",$E$11)</f>
        <v>5/2025</v>
      </c>
      <c r="U105" s="245" t="str">
        <f>+CONCATENATE("6/",$E$11)</f>
        <v>6/2025</v>
      </c>
      <c r="V105" s="245" t="str">
        <f>+CONCATENATE("7/",$E$11)</f>
        <v>7/2025</v>
      </c>
      <c r="W105" s="245" t="str">
        <f>+CONCATENATE("8/",$E$11)</f>
        <v>8/2025</v>
      </c>
      <c r="X105" s="245" t="str">
        <f>+CONCATENATE("9/",$E$11)</f>
        <v>9/2025</v>
      </c>
      <c r="Y105" s="245" t="str">
        <f>+CONCATENATE("10/",$E$11)</f>
        <v>10/2025</v>
      </c>
      <c r="Z105" s="245" t="str">
        <f>+CONCATENATE("11/",$E$11)</f>
        <v>11/2025</v>
      </c>
      <c r="AA105" s="245" t="str">
        <f>+CONCATENATE("12/",$E$11)</f>
        <v>12/2025</v>
      </c>
      <c r="AB105" s="244" t="str">
        <f>$E$12</f>
        <v>12 maanden</v>
      </c>
      <c r="AC105" s="245" t="str">
        <f>+CONCATENATE("1/",$G$11)</f>
        <v>1/2026</v>
      </c>
      <c r="AD105" s="245" t="str">
        <f>+CONCATENATE("2/",$G$11)</f>
        <v>2/2026</v>
      </c>
      <c r="AE105" s="245" t="str">
        <f>+CONCATENATE("3/",$G$11)</f>
        <v>3/2026</v>
      </c>
      <c r="AF105" s="245" t="str">
        <f>+CONCATENATE("4/",$G$11)</f>
        <v>4/2026</v>
      </c>
      <c r="AG105" s="245" t="str">
        <f>+CONCATENATE("5/",$G$11)</f>
        <v>5/2026</v>
      </c>
      <c r="AH105" s="245" t="str">
        <f>+CONCATENATE("6/",$G$11)</f>
        <v>6/2026</v>
      </c>
      <c r="AI105" s="245" t="str">
        <f>+CONCATENATE("7/",$G$11)</f>
        <v>7/2026</v>
      </c>
      <c r="AJ105" s="245" t="str">
        <f>+CONCATENATE("8/",$G$11)</f>
        <v>8/2026</v>
      </c>
      <c r="AK105" s="245" t="str">
        <f>+CONCATENATE("9/",$G$11)</f>
        <v>9/2026</v>
      </c>
      <c r="AL105" s="245" t="str">
        <f>+CONCATENATE("10/",$G$11)</f>
        <v>10/2026</v>
      </c>
      <c r="AM105" s="245" t="str">
        <f>+CONCATENATE("11/",$G$11)</f>
        <v>11/2026</v>
      </c>
      <c r="AN105" s="245" t="str">
        <f>+CONCATENATE("12/",$G$11)</f>
        <v>12/2026</v>
      </c>
      <c r="AO105" s="244" t="str">
        <f>$G$12</f>
        <v>12 maanden</v>
      </c>
      <c r="AP105" s="245" t="str">
        <f>+CONCATENATE("1/",$I$11)</f>
        <v>1/2027</v>
      </c>
      <c r="AQ105" s="245" t="str">
        <f>+CONCATENATE("2/",$I$11)</f>
        <v>2/2027</v>
      </c>
      <c r="AR105" s="245" t="str">
        <f>+CONCATENATE("3/",$I$11)</f>
        <v>3/2027</v>
      </c>
      <c r="AS105" s="245" t="str">
        <f>+CONCATENATE("4/",$I$11)</f>
        <v>4/2027</v>
      </c>
      <c r="AT105" s="245" t="str">
        <f>+CONCATENATE("5/",$I$11)</f>
        <v>5/2027</v>
      </c>
      <c r="AU105" s="245" t="str">
        <f>+CONCATENATE("6/",$I$11)</f>
        <v>6/2027</v>
      </c>
      <c r="AV105" s="245" t="str">
        <f>+CONCATENATE("7/",$I$11)</f>
        <v>7/2027</v>
      </c>
      <c r="AW105" s="245" t="str">
        <f>+CONCATENATE("8/",$I$11)</f>
        <v>8/2027</v>
      </c>
      <c r="AX105" s="245" t="str">
        <f>+CONCATENATE("9/",$I$11)</f>
        <v>9/2027</v>
      </c>
      <c r="AY105" s="245" t="str">
        <f>+CONCATENATE("10/",$I$11)</f>
        <v>10/2027</v>
      </c>
      <c r="AZ105" s="245" t="str">
        <f>+CONCATENATE("11/",$I$11)</f>
        <v>11/2027</v>
      </c>
      <c r="BA105" s="245" t="str">
        <f>+CONCATENATE("12/",$I$11)</f>
        <v>12/2027</v>
      </c>
      <c r="BB105" s="244" t="str">
        <f>$I$12</f>
        <v>12 maanden</v>
      </c>
      <c r="BC105" s="245" t="str">
        <f>+CONCATENATE("1/",$K$11)</f>
        <v>1/2028</v>
      </c>
      <c r="BD105" s="245" t="str">
        <f>+CONCATENATE("2/",$K$11)</f>
        <v>2/2028</v>
      </c>
      <c r="BE105" s="245" t="str">
        <f>+CONCATENATE("3/",$K$11)</f>
        <v>3/2028</v>
      </c>
      <c r="BF105" s="245" t="str">
        <f>+CONCATENATE("4/",$K$11)</f>
        <v>4/2028</v>
      </c>
      <c r="BG105" s="245" t="str">
        <f>+CONCATENATE("5/",$K$11)</f>
        <v>5/2028</v>
      </c>
      <c r="BH105" s="245" t="str">
        <f>+CONCATENATE("6/",$K$11)</f>
        <v>6/2028</v>
      </c>
      <c r="BI105" s="245" t="str">
        <f>+CONCATENATE("7/",$K$11)</f>
        <v>7/2028</v>
      </c>
      <c r="BJ105" s="245" t="str">
        <f>+CONCATENATE("8/",$K$11)</f>
        <v>8/2028</v>
      </c>
      <c r="BK105" s="245" t="str">
        <f>+CONCATENATE("9/",$K$11)</f>
        <v>9/2028</v>
      </c>
      <c r="BL105" s="245" t="str">
        <f>+CONCATENATE("10/",$K$11)</f>
        <v>10/2028</v>
      </c>
      <c r="BM105" s="245" t="str">
        <f>+CONCATENATE("11/",$K$11)</f>
        <v>11/2028</v>
      </c>
      <c r="BN105" s="245" t="str">
        <f>+CONCATENATE("12/",$K$11)</f>
        <v>12/2028</v>
      </c>
      <c r="BO105" s="244" t="str">
        <f>$K$12</f>
        <v>12 maanden</v>
      </c>
    </row>
    <row r="106" spans="1:67" ht="15" customHeight="1" thickTop="1" x14ac:dyDescent="0.25"/>
    <row r="107" spans="1:67" ht="15" customHeight="1" x14ac:dyDescent="0.25">
      <c r="A107" s="104" t="s">
        <v>337</v>
      </c>
      <c r="B107" s="102">
        <v>0.21</v>
      </c>
      <c r="C107" s="242">
        <v>0</v>
      </c>
      <c r="D107" s="242">
        <v>0</v>
      </c>
      <c r="E107" s="242">
        <v>0</v>
      </c>
      <c r="F107" s="242">
        <v>0</v>
      </c>
      <c r="G107" s="242">
        <v>0</v>
      </c>
      <c r="H107" s="242">
        <v>0</v>
      </c>
      <c r="I107" s="242">
        <v>0</v>
      </c>
      <c r="J107" s="242">
        <v>0</v>
      </c>
      <c r="K107" s="242">
        <v>0</v>
      </c>
      <c r="L107" s="242">
        <v>0</v>
      </c>
      <c r="M107" s="242">
        <v>0</v>
      </c>
      <c r="N107" s="242">
        <v>0</v>
      </c>
      <c r="O107" s="20">
        <f t="shared" ref="O107:O126" si="49">SUM(C107:N107)</f>
        <v>0</v>
      </c>
      <c r="P107" s="242">
        <v>0</v>
      </c>
      <c r="Q107" s="242">
        <v>0</v>
      </c>
      <c r="R107" s="242">
        <v>0</v>
      </c>
      <c r="S107" s="242">
        <v>0</v>
      </c>
      <c r="T107" s="242">
        <v>0</v>
      </c>
      <c r="U107" s="242">
        <v>0</v>
      </c>
      <c r="V107" s="242">
        <v>0</v>
      </c>
      <c r="W107" s="242">
        <v>0</v>
      </c>
      <c r="X107" s="242">
        <v>0</v>
      </c>
      <c r="Y107" s="242">
        <v>0</v>
      </c>
      <c r="Z107" s="242">
        <v>0</v>
      </c>
      <c r="AA107" s="242">
        <v>0</v>
      </c>
      <c r="AB107" s="20">
        <f t="shared" ref="AB107:AB126" si="50">SUM(P107:AA107)</f>
        <v>0</v>
      </c>
      <c r="AC107" s="242">
        <v>0</v>
      </c>
      <c r="AD107" s="242">
        <v>0</v>
      </c>
      <c r="AE107" s="242">
        <v>0</v>
      </c>
      <c r="AF107" s="242">
        <v>0</v>
      </c>
      <c r="AG107" s="242">
        <v>0</v>
      </c>
      <c r="AH107" s="242">
        <v>0</v>
      </c>
      <c r="AI107" s="242">
        <v>0</v>
      </c>
      <c r="AJ107" s="242">
        <v>0</v>
      </c>
      <c r="AK107" s="242">
        <v>0</v>
      </c>
      <c r="AL107" s="242">
        <v>0</v>
      </c>
      <c r="AM107" s="242">
        <v>0</v>
      </c>
      <c r="AN107" s="242">
        <v>0</v>
      </c>
      <c r="AO107" s="20">
        <f t="shared" ref="AO107:AO126" si="51">SUM(AC107:AN107)</f>
        <v>0</v>
      </c>
      <c r="AP107" s="242">
        <v>0</v>
      </c>
      <c r="AQ107" s="242">
        <v>0</v>
      </c>
      <c r="AR107" s="242">
        <v>0</v>
      </c>
      <c r="AS107" s="242">
        <v>0</v>
      </c>
      <c r="AT107" s="242">
        <v>0</v>
      </c>
      <c r="AU107" s="242">
        <v>0</v>
      </c>
      <c r="AV107" s="242">
        <v>0</v>
      </c>
      <c r="AW107" s="242">
        <v>0</v>
      </c>
      <c r="AX107" s="242">
        <v>0</v>
      </c>
      <c r="AY107" s="242">
        <v>0</v>
      </c>
      <c r="AZ107" s="242">
        <v>0</v>
      </c>
      <c r="BA107" s="242">
        <v>0</v>
      </c>
      <c r="BB107" s="20">
        <f t="shared" ref="BB107:BB126" si="52">SUM(AP107:BA107)</f>
        <v>0</v>
      </c>
      <c r="BC107" s="242">
        <v>0</v>
      </c>
      <c r="BD107" s="242">
        <v>0</v>
      </c>
      <c r="BE107" s="242">
        <v>0</v>
      </c>
      <c r="BF107" s="242">
        <v>0</v>
      </c>
      <c r="BG107" s="242">
        <v>0</v>
      </c>
      <c r="BH107" s="242">
        <v>0</v>
      </c>
      <c r="BI107" s="242">
        <v>0</v>
      </c>
      <c r="BJ107" s="242">
        <v>0</v>
      </c>
      <c r="BK107" s="242">
        <v>0</v>
      </c>
      <c r="BL107" s="242">
        <v>0</v>
      </c>
      <c r="BM107" s="242">
        <v>0</v>
      </c>
      <c r="BN107" s="242">
        <v>0</v>
      </c>
      <c r="BO107" s="20">
        <f t="shared" ref="BO107:BO126" si="53">SUM(BC107:BN107)</f>
        <v>0</v>
      </c>
    </row>
    <row r="108" spans="1:67" ht="15" customHeight="1" x14ac:dyDescent="0.25">
      <c r="A108" s="104" t="s">
        <v>344</v>
      </c>
      <c r="B108" s="102">
        <v>0.21</v>
      </c>
      <c r="C108" s="242">
        <v>0</v>
      </c>
      <c r="D108" s="242">
        <v>0</v>
      </c>
      <c r="E108" s="242">
        <v>0</v>
      </c>
      <c r="F108" s="242">
        <v>0</v>
      </c>
      <c r="G108" s="242">
        <v>0</v>
      </c>
      <c r="H108" s="242">
        <v>0</v>
      </c>
      <c r="I108" s="242">
        <v>0</v>
      </c>
      <c r="J108" s="242">
        <v>0</v>
      </c>
      <c r="K108" s="242">
        <v>0</v>
      </c>
      <c r="L108" s="242">
        <v>0</v>
      </c>
      <c r="M108" s="242">
        <v>0</v>
      </c>
      <c r="N108" s="242">
        <v>0</v>
      </c>
      <c r="O108" s="20">
        <f t="shared" si="49"/>
        <v>0</v>
      </c>
      <c r="P108" s="242">
        <v>0</v>
      </c>
      <c r="Q108" s="242">
        <v>0</v>
      </c>
      <c r="R108" s="242">
        <v>0</v>
      </c>
      <c r="S108" s="242">
        <v>0</v>
      </c>
      <c r="T108" s="242">
        <v>0</v>
      </c>
      <c r="U108" s="242">
        <v>0</v>
      </c>
      <c r="V108" s="242">
        <v>0</v>
      </c>
      <c r="W108" s="242">
        <v>0</v>
      </c>
      <c r="X108" s="242">
        <v>0</v>
      </c>
      <c r="Y108" s="242">
        <v>0</v>
      </c>
      <c r="Z108" s="242">
        <v>0</v>
      </c>
      <c r="AA108" s="242">
        <v>0</v>
      </c>
      <c r="AB108" s="20">
        <f t="shared" si="50"/>
        <v>0</v>
      </c>
      <c r="AC108" s="242">
        <v>0</v>
      </c>
      <c r="AD108" s="242">
        <v>0</v>
      </c>
      <c r="AE108" s="242">
        <v>0</v>
      </c>
      <c r="AF108" s="242">
        <v>0</v>
      </c>
      <c r="AG108" s="242">
        <v>0</v>
      </c>
      <c r="AH108" s="242">
        <v>0</v>
      </c>
      <c r="AI108" s="242">
        <v>0</v>
      </c>
      <c r="AJ108" s="242">
        <v>0</v>
      </c>
      <c r="AK108" s="242">
        <v>0</v>
      </c>
      <c r="AL108" s="242">
        <v>0</v>
      </c>
      <c r="AM108" s="242">
        <v>0</v>
      </c>
      <c r="AN108" s="242">
        <v>0</v>
      </c>
      <c r="AO108" s="20">
        <f t="shared" si="51"/>
        <v>0</v>
      </c>
      <c r="AP108" s="242">
        <v>0</v>
      </c>
      <c r="AQ108" s="242">
        <v>0</v>
      </c>
      <c r="AR108" s="242">
        <v>0</v>
      </c>
      <c r="AS108" s="242">
        <v>0</v>
      </c>
      <c r="AT108" s="242">
        <v>0</v>
      </c>
      <c r="AU108" s="242">
        <v>0</v>
      </c>
      <c r="AV108" s="242">
        <v>0</v>
      </c>
      <c r="AW108" s="242">
        <v>0</v>
      </c>
      <c r="AX108" s="242">
        <v>0</v>
      </c>
      <c r="AY108" s="242">
        <v>0</v>
      </c>
      <c r="AZ108" s="242">
        <v>0</v>
      </c>
      <c r="BA108" s="242">
        <v>0</v>
      </c>
      <c r="BB108" s="20">
        <f t="shared" si="52"/>
        <v>0</v>
      </c>
      <c r="BC108" s="242">
        <v>0</v>
      </c>
      <c r="BD108" s="242">
        <v>0</v>
      </c>
      <c r="BE108" s="242">
        <v>0</v>
      </c>
      <c r="BF108" s="242">
        <v>0</v>
      </c>
      <c r="BG108" s="242">
        <v>0</v>
      </c>
      <c r="BH108" s="242">
        <v>0</v>
      </c>
      <c r="BI108" s="242">
        <v>0</v>
      </c>
      <c r="BJ108" s="242">
        <v>0</v>
      </c>
      <c r="BK108" s="242">
        <v>0</v>
      </c>
      <c r="BL108" s="242">
        <v>0</v>
      </c>
      <c r="BM108" s="242">
        <v>0</v>
      </c>
      <c r="BN108" s="242">
        <v>0</v>
      </c>
      <c r="BO108" s="20">
        <f t="shared" si="53"/>
        <v>0</v>
      </c>
    </row>
    <row r="109" spans="1:67" ht="15" customHeight="1" x14ac:dyDescent="0.25">
      <c r="A109" s="104" t="s">
        <v>346</v>
      </c>
      <c r="B109" s="102">
        <v>0.21</v>
      </c>
      <c r="C109" s="242">
        <v>0</v>
      </c>
      <c r="D109" s="242">
        <v>0</v>
      </c>
      <c r="E109" s="242">
        <v>0</v>
      </c>
      <c r="F109" s="242">
        <v>0</v>
      </c>
      <c r="G109" s="242">
        <v>0</v>
      </c>
      <c r="H109" s="242">
        <v>0</v>
      </c>
      <c r="I109" s="242">
        <v>0</v>
      </c>
      <c r="J109" s="242">
        <v>0</v>
      </c>
      <c r="K109" s="242">
        <v>0</v>
      </c>
      <c r="L109" s="242">
        <v>0</v>
      </c>
      <c r="M109" s="242">
        <v>0</v>
      </c>
      <c r="N109" s="242">
        <v>0</v>
      </c>
      <c r="O109" s="20">
        <f t="shared" si="49"/>
        <v>0</v>
      </c>
      <c r="P109" s="242">
        <v>0</v>
      </c>
      <c r="Q109" s="242">
        <v>0</v>
      </c>
      <c r="R109" s="242">
        <v>0</v>
      </c>
      <c r="S109" s="242">
        <v>0</v>
      </c>
      <c r="T109" s="242">
        <v>0</v>
      </c>
      <c r="U109" s="242">
        <v>0</v>
      </c>
      <c r="V109" s="242">
        <v>0</v>
      </c>
      <c r="W109" s="242">
        <v>0</v>
      </c>
      <c r="X109" s="242">
        <v>0</v>
      </c>
      <c r="Y109" s="242">
        <v>0</v>
      </c>
      <c r="Z109" s="242">
        <v>0</v>
      </c>
      <c r="AA109" s="242">
        <v>0</v>
      </c>
      <c r="AB109" s="20">
        <f t="shared" si="50"/>
        <v>0</v>
      </c>
      <c r="AC109" s="242">
        <v>0</v>
      </c>
      <c r="AD109" s="242">
        <v>0</v>
      </c>
      <c r="AE109" s="242">
        <v>0</v>
      </c>
      <c r="AF109" s="242">
        <v>0</v>
      </c>
      <c r="AG109" s="242">
        <v>0</v>
      </c>
      <c r="AH109" s="242">
        <v>0</v>
      </c>
      <c r="AI109" s="242">
        <v>0</v>
      </c>
      <c r="AJ109" s="242">
        <v>0</v>
      </c>
      <c r="AK109" s="242">
        <v>0</v>
      </c>
      <c r="AL109" s="242">
        <v>0</v>
      </c>
      <c r="AM109" s="242">
        <v>0</v>
      </c>
      <c r="AN109" s="242">
        <v>0</v>
      </c>
      <c r="AO109" s="20">
        <f t="shared" si="51"/>
        <v>0</v>
      </c>
      <c r="AP109" s="242">
        <v>0</v>
      </c>
      <c r="AQ109" s="242">
        <v>0</v>
      </c>
      <c r="AR109" s="242">
        <v>0</v>
      </c>
      <c r="AS109" s="242">
        <v>0</v>
      </c>
      <c r="AT109" s="242">
        <v>0</v>
      </c>
      <c r="AU109" s="242">
        <v>0</v>
      </c>
      <c r="AV109" s="242">
        <v>0</v>
      </c>
      <c r="AW109" s="242">
        <v>0</v>
      </c>
      <c r="AX109" s="242">
        <v>0</v>
      </c>
      <c r="AY109" s="242">
        <v>0</v>
      </c>
      <c r="AZ109" s="242">
        <v>0</v>
      </c>
      <c r="BA109" s="242">
        <v>0</v>
      </c>
      <c r="BB109" s="20">
        <f t="shared" si="52"/>
        <v>0</v>
      </c>
      <c r="BC109" s="242">
        <v>0</v>
      </c>
      <c r="BD109" s="242">
        <v>0</v>
      </c>
      <c r="BE109" s="242">
        <v>0</v>
      </c>
      <c r="BF109" s="242">
        <v>0</v>
      </c>
      <c r="BG109" s="242">
        <v>0</v>
      </c>
      <c r="BH109" s="242">
        <v>0</v>
      </c>
      <c r="BI109" s="242">
        <v>0</v>
      </c>
      <c r="BJ109" s="242">
        <v>0</v>
      </c>
      <c r="BK109" s="242">
        <v>0</v>
      </c>
      <c r="BL109" s="242">
        <v>0</v>
      </c>
      <c r="BM109" s="242">
        <v>0</v>
      </c>
      <c r="BN109" s="242">
        <v>0</v>
      </c>
      <c r="BO109" s="20">
        <f t="shared" si="53"/>
        <v>0</v>
      </c>
    </row>
    <row r="110" spans="1:67" ht="15" customHeight="1" x14ac:dyDescent="0.25">
      <c r="A110" s="104" t="s">
        <v>358</v>
      </c>
      <c r="B110" s="102">
        <v>0.21</v>
      </c>
      <c r="C110" s="242">
        <v>0</v>
      </c>
      <c r="D110" s="242">
        <v>0</v>
      </c>
      <c r="E110" s="242">
        <v>0</v>
      </c>
      <c r="F110" s="242">
        <v>0</v>
      </c>
      <c r="G110" s="242">
        <v>0</v>
      </c>
      <c r="H110" s="242">
        <v>0</v>
      </c>
      <c r="I110" s="242">
        <v>0</v>
      </c>
      <c r="J110" s="242">
        <v>0</v>
      </c>
      <c r="K110" s="242">
        <v>0</v>
      </c>
      <c r="L110" s="242">
        <v>0</v>
      </c>
      <c r="M110" s="242">
        <v>0</v>
      </c>
      <c r="N110" s="242">
        <v>0</v>
      </c>
      <c r="O110" s="20">
        <f t="shared" si="49"/>
        <v>0</v>
      </c>
      <c r="P110" s="242">
        <v>0</v>
      </c>
      <c r="Q110" s="242">
        <v>0</v>
      </c>
      <c r="R110" s="242">
        <v>0</v>
      </c>
      <c r="S110" s="242">
        <v>0</v>
      </c>
      <c r="T110" s="242">
        <v>0</v>
      </c>
      <c r="U110" s="242">
        <v>0</v>
      </c>
      <c r="V110" s="242">
        <v>0</v>
      </c>
      <c r="W110" s="242">
        <v>0</v>
      </c>
      <c r="X110" s="242">
        <v>0</v>
      </c>
      <c r="Y110" s="242">
        <v>0</v>
      </c>
      <c r="Z110" s="242">
        <v>0</v>
      </c>
      <c r="AA110" s="242">
        <v>0</v>
      </c>
      <c r="AB110" s="20">
        <f t="shared" si="50"/>
        <v>0</v>
      </c>
      <c r="AC110" s="242">
        <v>0</v>
      </c>
      <c r="AD110" s="242">
        <v>0</v>
      </c>
      <c r="AE110" s="242">
        <v>0</v>
      </c>
      <c r="AF110" s="242">
        <v>0</v>
      </c>
      <c r="AG110" s="242">
        <v>0</v>
      </c>
      <c r="AH110" s="242">
        <v>0</v>
      </c>
      <c r="AI110" s="242">
        <v>0</v>
      </c>
      <c r="AJ110" s="242">
        <v>0</v>
      </c>
      <c r="AK110" s="242">
        <v>0</v>
      </c>
      <c r="AL110" s="242">
        <v>0</v>
      </c>
      <c r="AM110" s="242">
        <v>0</v>
      </c>
      <c r="AN110" s="242">
        <v>0</v>
      </c>
      <c r="AO110" s="20">
        <f t="shared" si="51"/>
        <v>0</v>
      </c>
      <c r="AP110" s="242">
        <v>0</v>
      </c>
      <c r="AQ110" s="242">
        <v>0</v>
      </c>
      <c r="AR110" s="242">
        <v>0</v>
      </c>
      <c r="AS110" s="242">
        <v>0</v>
      </c>
      <c r="AT110" s="242">
        <v>0</v>
      </c>
      <c r="AU110" s="242">
        <v>0</v>
      </c>
      <c r="AV110" s="242">
        <v>0</v>
      </c>
      <c r="AW110" s="242">
        <v>0</v>
      </c>
      <c r="AX110" s="242">
        <v>0</v>
      </c>
      <c r="AY110" s="242">
        <v>0</v>
      </c>
      <c r="AZ110" s="242">
        <v>0</v>
      </c>
      <c r="BA110" s="242">
        <v>0</v>
      </c>
      <c r="BB110" s="20">
        <f t="shared" si="52"/>
        <v>0</v>
      </c>
      <c r="BC110" s="242">
        <v>0</v>
      </c>
      <c r="BD110" s="242">
        <v>0</v>
      </c>
      <c r="BE110" s="242">
        <v>0</v>
      </c>
      <c r="BF110" s="242">
        <v>0</v>
      </c>
      <c r="BG110" s="242">
        <v>0</v>
      </c>
      <c r="BH110" s="242">
        <v>0</v>
      </c>
      <c r="BI110" s="242">
        <v>0</v>
      </c>
      <c r="BJ110" s="242">
        <v>0</v>
      </c>
      <c r="BK110" s="242">
        <v>0</v>
      </c>
      <c r="BL110" s="242">
        <v>0</v>
      </c>
      <c r="BM110" s="242">
        <v>0</v>
      </c>
      <c r="BN110" s="242">
        <v>0</v>
      </c>
      <c r="BO110" s="20">
        <f t="shared" si="53"/>
        <v>0</v>
      </c>
    </row>
    <row r="111" spans="1:67" ht="15" customHeight="1" x14ac:dyDescent="0.25">
      <c r="A111" s="104" t="s">
        <v>362</v>
      </c>
      <c r="B111" s="102">
        <v>0.21</v>
      </c>
      <c r="C111" s="242">
        <v>0</v>
      </c>
      <c r="D111" s="242">
        <v>0</v>
      </c>
      <c r="E111" s="242">
        <v>0</v>
      </c>
      <c r="F111" s="242">
        <v>0</v>
      </c>
      <c r="G111" s="242">
        <v>0</v>
      </c>
      <c r="H111" s="242">
        <v>0</v>
      </c>
      <c r="I111" s="242">
        <v>0</v>
      </c>
      <c r="J111" s="242">
        <v>0</v>
      </c>
      <c r="K111" s="242">
        <v>0</v>
      </c>
      <c r="L111" s="242">
        <v>0</v>
      </c>
      <c r="M111" s="242">
        <v>0</v>
      </c>
      <c r="N111" s="242">
        <v>0</v>
      </c>
      <c r="O111" s="20">
        <f t="shared" si="49"/>
        <v>0</v>
      </c>
      <c r="P111" s="242">
        <v>0</v>
      </c>
      <c r="Q111" s="242">
        <v>0</v>
      </c>
      <c r="R111" s="242">
        <v>0</v>
      </c>
      <c r="S111" s="242">
        <v>0</v>
      </c>
      <c r="T111" s="242">
        <v>0</v>
      </c>
      <c r="U111" s="242">
        <v>0</v>
      </c>
      <c r="V111" s="242">
        <v>0</v>
      </c>
      <c r="W111" s="242">
        <v>0</v>
      </c>
      <c r="X111" s="242">
        <v>0</v>
      </c>
      <c r="Y111" s="242">
        <v>0</v>
      </c>
      <c r="Z111" s="242">
        <v>0</v>
      </c>
      <c r="AA111" s="242">
        <v>0</v>
      </c>
      <c r="AB111" s="20">
        <f t="shared" si="50"/>
        <v>0</v>
      </c>
      <c r="AC111" s="242">
        <v>0</v>
      </c>
      <c r="AD111" s="242">
        <v>0</v>
      </c>
      <c r="AE111" s="242">
        <v>0</v>
      </c>
      <c r="AF111" s="242">
        <v>0</v>
      </c>
      <c r="AG111" s="242">
        <v>0</v>
      </c>
      <c r="AH111" s="242">
        <v>0</v>
      </c>
      <c r="AI111" s="242">
        <v>0</v>
      </c>
      <c r="AJ111" s="242">
        <v>0</v>
      </c>
      <c r="AK111" s="242">
        <v>0</v>
      </c>
      <c r="AL111" s="242">
        <v>0</v>
      </c>
      <c r="AM111" s="242">
        <v>0</v>
      </c>
      <c r="AN111" s="242">
        <v>0</v>
      </c>
      <c r="AO111" s="20">
        <f t="shared" si="51"/>
        <v>0</v>
      </c>
      <c r="AP111" s="242">
        <v>0</v>
      </c>
      <c r="AQ111" s="242">
        <v>0</v>
      </c>
      <c r="AR111" s="242">
        <v>0</v>
      </c>
      <c r="AS111" s="242">
        <v>0</v>
      </c>
      <c r="AT111" s="242">
        <v>0</v>
      </c>
      <c r="AU111" s="242">
        <v>0</v>
      </c>
      <c r="AV111" s="242">
        <v>0</v>
      </c>
      <c r="AW111" s="242">
        <v>0</v>
      </c>
      <c r="AX111" s="242">
        <v>0</v>
      </c>
      <c r="AY111" s="242">
        <v>0</v>
      </c>
      <c r="AZ111" s="242">
        <v>0</v>
      </c>
      <c r="BA111" s="242">
        <v>0</v>
      </c>
      <c r="BB111" s="20">
        <f t="shared" si="52"/>
        <v>0</v>
      </c>
      <c r="BC111" s="242">
        <v>0</v>
      </c>
      <c r="BD111" s="242">
        <v>0</v>
      </c>
      <c r="BE111" s="242">
        <v>0</v>
      </c>
      <c r="BF111" s="242">
        <v>0</v>
      </c>
      <c r="BG111" s="242">
        <v>0</v>
      </c>
      <c r="BH111" s="242">
        <v>0</v>
      </c>
      <c r="BI111" s="242">
        <v>0</v>
      </c>
      <c r="BJ111" s="242">
        <v>0</v>
      </c>
      <c r="BK111" s="242">
        <v>0</v>
      </c>
      <c r="BL111" s="242">
        <v>0</v>
      </c>
      <c r="BM111" s="242">
        <v>0</v>
      </c>
      <c r="BN111" s="242">
        <v>0</v>
      </c>
      <c r="BO111" s="20">
        <f t="shared" si="53"/>
        <v>0</v>
      </c>
    </row>
    <row r="112" spans="1:67" ht="15" customHeight="1" x14ac:dyDescent="0.25">
      <c r="A112" s="104" t="s">
        <v>364</v>
      </c>
      <c r="B112" s="102">
        <v>0.21</v>
      </c>
      <c r="C112" s="242">
        <v>0</v>
      </c>
      <c r="D112" s="242">
        <v>0</v>
      </c>
      <c r="E112" s="242">
        <v>0</v>
      </c>
      <c r="F112" s="242">
        <v>0</v>
      </c>
      <c r="G112" s="242">
        <v>0</v>
      </c>
      <c r="H112" s="242">
        <v>0</v>
      </c>
      <c r="I112" s="242">
        <v>0</v>
      </c>
      <c r="J112" s="242">
        <v>0</v>
      </c>
      <c r="K112" s="242">
        <v>0</v>
      </c>
      <c r="L112" s="242">
        <v>0</v>
      </c>
      <c r="M112" s="242">
        <v>0</v>
      </c>
      <c r="N112" s="242">
        <v>0</v>
      </c>
      <c r="O112" s="20">
        <f t="shared" si="49"/>
        <v>0</v>
      </c>
      <c r="P112" s="242">
        <v>0</v>
      </c>
      <c r="Q112" s="242">
        <v>0</v>
      </c>
      <c r="R112" s="242">
        <v>0</v>
      </c>
      <c r="S112" s="242">
        <v>0</v>
      </c>
      <c r="T112" s="242">
        <v>0</v>
      </c>
      <c r="U112" s="242">
        <v>0</v>
      </c>
      <c r="V112" s="242">
        <v>0</v>
      </c>
      <c r="W112" s="242">
        <v>0</v>
      </c>
      <c r="X112" s="242">
        <v>0</v>
      </c>
      <c r="Y112" s="242">
        <v>0</v>
      </c>
      <c r="Z112" s="242">
        <v>0</v>
      </c>
      <c r="AA112" s="242">
        <v>0</v>
      </c>
      <c r="AB112" s="20">
        <f t="shared" si="50"/>
        <v>0</v>
      </c>
      <c r="AC112" s="242">
        <v>0</v>
      </c>
      <c r="AD112" s="242">
        <v>0</v>
      </c>
      <c r="AE112" s="242">
        <v>0</v>
      </c>
      <c r="AF112" s="242">
        <v>0</v>
      </c>
      <c r="AG112" s="242">
        <v>0</v>
      </c>
      <c r="AH112" s="242">
        <v>0</v>
      </c>
      <c r="AI112" s="242">
        <v>0</v>
      </c>
      <c r="AJ112" s="242">
        <v>0</v>
      </c>
      <c r="AK112" s="242">
        <v>0</v>
      </c>
      <c r="AL112" s="242">
        <v>0</v>
      </c>
      <c r="AM112" s="242">
        <v>0</v>
      </c>
      <c r="AN112" s="242">
        <v>0</v>
      </c>
      <c r="AO112" s="20">
        <f t="shared" si="51"/>
        <v>0</v>
      </c>
      <c r="AP112" s="242">
        <v>0</v>
      </c>
      <c r="AQ112" s="242">
        <v>0</v>
      </c>
      <c r="AR112" s="242">
        <v>0</v>
      </c>
      <c r="AS112" s="242">
        <v>0</v>
      </c>
      <c r="AT112" s="242">
        <v>0</v>
      </c>
      <c r="AU112" s="242">
        <v>0</v>
      </c>
      <c r="AV112" s="242">
        <v>0</v>
      </c>
      <c r="AW112" s="242">
        <v>0</v>
      </c>
      <c r="AX112" s="242">
        <v>0</v>
      </c>
      <c r="AY112" s="242">
        <v>0</v>
      </c>
      <c r="AZ112" s="242">
        <v>0</v>
      </c>
      <c r="BA112" s="242">
        <v>0</v>
      </c>
      <c r="BB112" s="20">
        <f t="shared" si="52"/>
        <v>0</v>
      </c>
      <c r="BC112" s="242">
        <v>0</v>
      </c>
      <c r="BD112" s="242">
        <v>0</v>
      </c>
      <c r="BE112" s="242">
        <v>0</v>
      </c>
      <c r="BF112" s="242">
        <v>0</v>
      </c>
      <c r="BG112" s="242">
        <v>0</v>
      </c>
      <c r="BH112" s="242">
        <v>0</v>
      </c>
      <c r="BI112" s="242">
        <v>0</v>
      </c>
      <c r="BJ112" s="242">
        <v>0</v>
      </c>
      <c r="BK112" s="242">
        <v>0</v>
      </c>
      <c r="BL112" s="242">
        <v>0</v>
      </c>
      <c r="BM112" s="242">
        <v>0</v>
      </c>
      <c r="BN112" s="242">
        <v>0</v>
      </c>
      <c r="BO112" s="20">
        <f t="shared" si="53"/>
        <v>0</v>
      </c>
    </row>
    <row r="113" spans="1:67" ht="15" customHeight="1" x14ac:dyDescent="0.25">
      <c r="A113" s="104" t="s">
        <v>366</v>
      </c>
      <c r="B113" s="102">
        <v>0.21</v>
      </c>
      <c r="C113" s="242">
        <v>0</v>
      </c>
      <c r="D113" s="242">
        <v>0</v>
      </c>
      <c r="E113" s="242">
        <v>0</v>
      </c>
      <c r="F113" s="242">
        <v>0</v>
      </c>
      <c r="G113" s="242">
        <v>0</v>
      </c>
      <c r="H113" s="242">
        <v>0</v>
      </c>
      <c r="I113" s="242">
        <v>0</v>
      </c>
      <c r="J113" s="242">
        <v>0</v>
      </c>
      <c r="K113" s="242">
        <v>0</v>
      </c>
      <c r="L113" s="242">
        <v>0</v>
      </c>
      <c r="M113" s="242">
        <v>0</v>
      </c>
      <c r="N113" s="242">
        <v>0</v>
      </c>
      <c r="O113" s="20">
        <f t="shared" si="49"/>
        <v>0</v>
      </c>
      <c r="P113" s="242">
        <v>0</v>
      </c>
      <c r="Q113" s="242">
        <v>0</v>
      </c>
      <c r="R113" s="242">
        <v>0</v>
      </c>
      <c r="S113" s="242">
        <v>0</v>
      </c>
      <c r="T113" s="242">
        <v>0</v>
      </c>
      <c r="U113" s="242">
        <v>0</v>
      </c>
      <c r="V113" s="242">
        <v>0</v>
      </c>
      <c r="W113" s="242">
        <v>0</v>
      </c>
      <c r="X113" s="242">
        <v>0</v>
      </c>
      <c r="Y113" s="242">
        <v>0</v>
      </c>
      <c r="Z113" s="242">
        <v>0</v>
      </c>
      <c r="AA113" s="242">
        <v>0</v>
      </c>
      <c r="AB113" s="20">
        <f t="shared" si="50"/>
        <v>0</v>
      </c>
      <c r="AC113" s="242">
        <v>0</v>
      </c>
      <c r="AD113" s="242">
        <v>0</v>
      </c>
      <c r="AE113" s="242">
        <v>0</v>
      </c>
      <c r="AF113" s="242">
        <v>0</v>
      </c>
      <c r="AG113" s="242">
        <v>0</v>
      </c>
      <c r="AH113" s="242">
        <v>0</v>
      </c>
      <c r="AI113" s="242">
        <v>0</v>
      </c>
      <c r="AJ113" s="242">
        <v>0</v>
      </c>
      <c r="AK113" s="242">
        <v>0</v>
      </c>
      <c r="AL113" s="242">
        <v>0</v>
      </c>
      <c r="AM113" s="242">
        <v>0</v>
      </c>
      <c r="AN113" s="242">
        <v>0</v>
      </c>
      <c r="AO113" s="20">
        <f t="shared" si="51"/>
        <v>0</v>
      </c>
      <c r="AP113" s="242">
        <v>0</v>
      </c>
      <c r="AQ113" s="242">
        <v>0</v>
      </c>
      <c r="AR113" s="242">
        <v>0</v>
      </c>
      <c r="AS113" s="242">
        <v>0</v>
      </c>
      <c r="AT113" s="242">
        <v>0</v>
      </c>
      <c r="AU113" s="242">
        <v>0</v>
      </c>
      <c r="AV113" s="242">
        <v>0</v>
      </c>
      <c r="AW113" s="242">
        <v>0</v>
      </c>
      <c r="AX113" s="242">
        <v>0</v>
      </c>
      <c r="AY113" s="242">
        <v>0</v>
      </c>
      <c r="AZ113" s="242">
        <v>0</v>
      </c>
      <c r="BA113" s="242">
        <v>0</v>
      </c>
      <c r="BB113" s="20">
        <f t="shared" si="52"/>
        <v>0</v>
      </c>
      <c r="BC113" s="242">
        <v>0</v>
      </c>
      <c r="BD113" s="242">
        <v>0</v>
      </c>
      <c r="BE113" s="242">
        <v>0</v>
      </c>
      <c r="BF113" s="242">
        <v>0</v>
      </c>
      <c r="BG113" s="242">
        <v>0</v>
      </c>
      <c r="BH113" s="242">
        <v>0</v>
      </c>
      <c r="BI113" s="242">
        <v>0</v>
      </c>
      <c r="BJ113" s="242">
        <v>0</v>
      </c>
      <c r="BK113" s="242">
        <v>0</v>
      </c>
      <c r="BL113" s="242">
        <v>0</v>
      </c>
      <c r="BM113" s="242">
        <v>0</v>
      </c>
      <c r="BN113" s="242">
        <v>0</v>
      </c>
      <c r="BO113" s="20">
        <f t="shared" si="53"/>
        <v>0</v>
      </c>
    </row>
    <row r="114" spans="1:67" ht="15" customHeight="1" x14ac:dyDescent="0.25">
      <c r="A114" s="104" t="s">
        <v>368</v>
      </c>
      <c r="B114" s="102">
        <v>0.21</v>
      </c>
      <c r="C114" s="242">
        <v>0</v>
      </c>
      <c r="D114" s="242">
        <v>0</v>
      </c>
      <c r="E114" s="242">
        <v>0</v>
      </c>
      <c r="F114" s="242">
        <v>0</v>
      </c>
      <c r="G114" s="242">
        <v>0</v>
      </c>
      <c r="H114" s="242">
        <v>0</v>
      </c>
      <c r="I114" s="242">
        <v>0</v>
      </c>
      <c r="J114" s="242">
        <v>0</v>
      </c>
      <c r="K114" s="242">
        <v>0</v>
      </c>
      <c r="L114" s="242">
        <v>0</v>
      </c>
      <c r="M114" s="242">
        <v>0</v>
      </c>
      <c r="N114" s="242">
        <v>0</v>
      </c>
      <c r="O114" s="20">
        <f t="shared" si="49"/>
        <v>0</v>
      </c>
      <c r="P114" s="242">
        <v>0</v>
      </c>
      <c r="Q114" s="242">
        <v>0</v>
      </c>
      <c r="R114" s="242">
        <v>0</v>
      </c>
      <c r="S114" s="242">
        <v>0</v>
      </c>
      <c r="T114" s="242">
        <v>0</v>
      </c>
      <c r="U114" s="242">
        <v>0</v>
      </c>
      <c r="V114" s="242">
        <v>0</v>
      </c>
      <c r="W114" s="242">
        <v>0</v>
      </c>
      <c r="X114" s="242">
        <v>0</v>
      </c>
      <c r="Y114" s="242">
        <v>0</v>
      </c>
      <c r="Z114" s="242">
        <v>0</v>
      </c>
      <c r="AA114" s="242">
        <v>0</v>
      </c>
      <c r="AB114" s="20">
        <f t="shared" si="50"/>
        <v>0</v>
      </c>
      <c r="AC114" s="242">
        <v>0</v>
      </c>
      <c r="AD114" s="242">
        <v>0</v>
      </c>
      <c r="AE114" s="242">
        <v>0</v>
      </c>
      <c r="AF114" s="242">
        <v>0</v>
      </c>
      <c r="AG114" s="242">
        <v>0</v>
      </c>
      <c r="AH114" s="242">
        <v>0</v>
      </c>
      <c r="AI114" s="242">
        <v>0</v>
      </c>
      <c r="AJ114" s="242">
        <v>0</v>
      </c>
      <c r="AK114" s="242">
        <v>0</v>
      </c>
      <c r="AL114" s="242">
        <v>0</v>
      </c>
      <c r="AM114" s="242">
        <v>0</v>
      </c>
      <c r="AN114" s="242">
        <v>0</v>
      </c>
      <c r="AO114" s="20">
        <f t="shared" si="51"/>
        <v>0</v>
      </c>
      <c r="AP114" s="242">
        <v>0</v>
      </c>
      <c r="AQ114" s="242">
        <v>0</v>
      </c>
      <c r="AR114" s="242">
        <v>0</v>
      </c>
      <c r="AS114" s="242">
        <v>0</v>
      </c>
      <c r="AT114" s="242">
        <v>0</v>
      </c>
      <c r="AU114" s="242">
        <v>0</v>
      </c>
      <c r="AV114" s="242">
        <v>0</v>
      </c>
      <c r="AW114" s="242">
        <v>0</v>
      </c>
      <c r="AX114" s="242">
        <v>0</v>
      </c>
      <c r="AY114" s="242">
        <v>0</v>
      </c>
      <c r="AZ114" s="242">
        <v>0</v>
      </c>
      <c r="BA114" s="242">
        <v>0</v>
      </c>
      <c r="BB114" s="20">
        <f t="shared" si="52"/>
        <v>0</v>
      </c>
      <c r="BC114" s="242">
        <v>0</v>
      </c>
      <c r="BD114" s="242">
        <v>0</v>
      </c>
      <c r="BE114" s="242">
        <v>0</v>
      </c>
      <c r="BF114" s="242">
        <v>0</v>
      </c>
      <c r="BG114" s="242">
        <v>0</v>
      </c>
      <c r="BH114" s="242">
        <v>0</v>
      </c>
      <c r="BI114" s="242">
        <v>0</v>
      </c>
      <c r="BJ114" s="242">
        <v>0</v>
      </c>
      <c r="BK114" s="242">
        <v>0</v>
      </c>
      <c r="BL114" s="242">
        <v>0</v>
      </c>
      <c r="BM114" s="242">
        <v>0</v>
      </c>
      <c r="BN114" s="242">
        <v>0</v>
      </c>
      <c r="BO114" s="20">
        <f t="shared" si="53"/>
        <v>0</v>
      </c>
    </row>
    <row r="115" spans="1:67" ht="15" customHeight="1" x14ac:dyDescent="0.25">
      <c r="A115" s="104" t="s">
        <v>370</v>
      </c>
      <c r="B115" s="102">
        <v>0.21</v>
      </c>
      <c r="C115" s="242">
        <v>0</v>
      </c>
      <c r="D115" s="242">
        <v>0</v>
      </c>
      <c r="E115" s="242">
        <v>0</v>
      </c>
      <c r="F115" s="242">
        <v>0</v>
      </c>
      <c r="G115" s="242">
        <v>0</v>
      </c>
      <c r="H115" s="242">
        <v>0</v>
      </c>
      <c r="I115" s="242">
        <v>0</v>
      </c>
      <c r="J115" s="242">
        <v>0</v>
      </c>
      <c r="K115" s="242">
        <v>0</v>
      </c>
      <c r="L115" s="242">
        <v>0</v>
      </c>
      <c r="M115" s="242">
        <v>0</v>
      </c>
      <c r="N115" s="242">
        <v>0</v>
      </c>
      <c r="O115" s="20">
        <f t="shared" si="49"/>
        <v>0</v>
      </c>
      <c r="P115" s="242">
        <v>0</v>
      </c>
      <c r="Q115" s="242">
        <v>0</v>
      </c>
      <c r="R115" s="242">
        <v>0</v>
      </c>
      <c r="S115" s="242">
        <v>0</v>
      </c>
      <c r="T115" s="242">
        <v>0</v>
      </c>
      <c r="U115" s="242">
        <v>0</v>
      </c>
      <c r="V115" s="242">
        <v>0</v>
      </c>
      <c r="W115" s="242">
        <v>0</v>
      </c>
      <c r="X115" s="242">
        <v>0</v>
      </c>
      <c r="Y115" s="242">
        <v>0</v>
      </c>
      <c r="Z115" s="242">
        <v>0</v>
      </c>
      <c r="AA115" s="242">
        <v>0</v>
      </c>
      <c r="AB115" s="20">
        <f t="shared" si="50"/>
        <v>0</v>
      </c>
      <c r="AC115" s="242">
        <v>0</v>
      </c>
      <c r="AD115" s="242">
        <v>0</v>
      </c>
      <c r="AE115" s="242">
        <v>0</v>
      </c>
      <c r="AF115" s="242">
        <v>0</v>
      </c>
      <c r="AG115" s="242">
        <v>0</v>
      </c>
      <c r="AH115" s="242">
        <v>0</v>
      </c>
      <c r="AI115" s="242">
        <v>0</v>
      </c>
      <c r="AJ115" s="242">
        <v>0</v>
      </c>
      <c r="AK115" s="242">
        <v>0</v>
      </c>
      <c r="AL115" s="242">
        <v>0</v>
      </c>
      <c r="AM115" s="242">
        <v>0</v>
      </c>
      <c r="AN115" s="242">
        <v>0</v>
      </c>
      <c r="AO115" s="20">
        <f t="shared" si="51"/>
        <v>0</v>
      </c>
      <c r="AP115" s="242">
        <v>0</v>
      </c>
      <c r="AQ115" s="242">
        <v>0</v>
      </c>
      <c r="AR115" s="242">
        <v>0</v>
      </c>
      <c r="AS115" s="242">
        <v>0</v>
      </c>
      <c r="AT115" s="242">
        <v>0</v>
      </c>
      <c r="AU115" s="242">
        <v>0</v>
      </c>
      <c r="AV115" s="242">
        <v>0</v>
      </c>
      <c r="AW115" s="242">
        <v>0</v>
      </c>
      <c r="AX115" s="242">
        <v>0</v>
      </c>
      <c r="AY115" s="242">
        <v>0</v>
      </c>
      <c r="AZ115" s="242">
        <v>0</v>
      </c>
      <c r="BA115" s="242">
        <v>0</v>
      </c>
      <c r="BB115" s="20">
        <f t="shared" si="52"/>
        <v>0</v>
      </c>
      <c r="BC115" s="242">
        <v>0</v>
      </c>
      <c r="BD115" s="242">
        <v>0</v>
      </c>
      <c r="BE115" s="242">
        <v>0</v>
      </c>
      <c r="BF115" s="242">
        <v>0</v>
      </c>
      <c r="BG115" s="242">
        <v>0</v>
      </c>
      <c r="BH115" s="242">
        <v>0</v>
      </c>
      <c r="BI115" s="242">
        <v>0</v>
      </c>
      <c r="BJ115" s="242">
        <v>0</v>
      </c>
      <c r="BK115" s="242">
        <v>0</v>
      </c>
      <c r="BL115" s="242">
        <v>0</v>
      </c>
      <c r="BM115" s="242">
        <v>0</v>
      </c>
      <c r="BN115" s="242">
        <v>0</v>
      </c>
      <c r="BO115" s="20">
        <f t="shared" si="53"/>
        <v>0</v>
      </c>
    </row>
    <row r="116" spans="1:67" ht="15" customHeight="1" x14ac:dyDescent="0.25">
      <c r="A116" s="104" t="s">
        <v>374</v>
      </c>
      <c r="B116" s="102">
        <v>0.21</v>
      </c>
      <c r="C116" s="242">
        <v>0</v>
      </c>
      <c r="D116" s="242">
        <v>0</v>
      </c>
      <c r="E116" s="242">
        <v>0</v>
      </c>
      <c r="F116" s="242">
        <v>0</v>
      </c>
      <c r="G116" s="242">
        <v>0</v>
      </c>
      <c r="H116" s="242">
        <v>0</v>
      </c>
      <c r="I116" s="242">
        <v>0</v>
      </c>
      <c r="J116" s="242">
        <v>0</v>
      </c>
      <c r="K116" s="242">
        <v>0</v>
      </c>
      <c r="L116" s="242">
        <v>0</v>
      </c>
      <c r="M116" s="242">
        <v>0</v>
      </c>
      <c r="N116" s="242">
        <v>0</v>
      </c>
      <c r="O116" s="20">
        <f t="shared" si="49"/>
        <v>0</v>
      </c>
      <c r="P116" s="242">
        <v>0</v>
      </c>
      <c r="Q116" s="242">
        <v>0</v>
      </c>
      <c r="R116" s="242">
        <v>0</v>
      </c>
      <c r="S116" s="242">
        <v>0</v>
      </c>
      <c r="T116" s="242">
        <v>0</v>
      </c>
      <c r="U116" s="242">
        <v>0</v>
      </c>
      <c r="V116" s="242">
        <v>0</v>
      </c>
      <c r="W116" s="242">
        <v>0</v>
      </c>
      <c r="X116" s="242">
        <v>0</v>
      </c>
      <c r="Y116" s="242">
        <v>0</v>
      </c>
      <c r="Z116" s="242">
        <v>0</v>
      </c>
      <c r="AA116" s="242">
        <v>0</v>
      </c>
      <c r="AB116" s="20">
        <f t="shared" si="50"/>
        <v>0</v>
      </c>
      <c r="AC116" s="242">
        <v>0</v>
      </c>
      <c r="AD116" s="242">
        <v>0</v>
      </c>
      <c r="AE116" s="242">
        <v>0</v>
      </c>
      <c r="AF116" s="242">
        <v>0</v>
      </c>
      <c r="AG116" s="242">
        <v>0</v>
      </c>
      <c r="AH116" s="242">
        <v>0</v>
      </c>
      <c r="AI116" s="242">
        <v>0</v>
      </c>
      <c r="AJ116" s="242">
        <v>0</v>
      </c>
      <c r="AK116" s="242">
        <v>0</v>
      </c>
      <c r="AL116" s="242">
        <v>0</v>
      </c>
      <c r="AM116" s="242">
        <v>0</v>
      </c>
      <c r="AN116" s="242">
        <v>0</v>
      </c>
      <c r="AO116" s="20">
        <f t="shared" si="51"/>
        <v>0</v>
      </c>
      <c r="AP116" s="242">
        <v>0</v>
      </c>
      <c r="AQ116" s="242">
        <v>0</v>
      </c>
      <c r="AR116" s="242">
        <v>0</v>
      </c>
      <c r="AS116" s="242">
        <v>0</v>
      </c>
      <c r="AT116" s="242">
        <v>0</v>
      </c>
      <c r="AU116" s="242">
        <v>0</v>
      </c>
      <c r="AV116" s="242">
        <v>0</v>
      </c>
      <c r="AW116" s="242">
        <v>0</v>
      </c>
      <c r="AX116" s="242">
        <v>0</v>
      </c>
      <c r="AY116" s="242">
        <v>0</v>
      </c>
      <c r="AZ116" s="242">
        <v>0</v>
      </c>
      <c r="BA116" s="242">
        <v>0</v>
      </c>
      <c r="BB116" s="20">
        <f t="shared" si="52"/>
        <v>0</v>
      </c>
      <c r="BC116" s="242">
        <v>0</v>
      </c>
      <c r="BD116" s="242">
        <v>0</v>
      </c>
      <c r="BE116" s="242">
        <v>0</v>
      </c>
      <c r="BF116" s="242">
        <v>0</v>
      </c>
      <c r="BG116" s="242">
        <v>0</v>
      </c>
      <c r="BH116" s="242">
        <v>0</v>
      </c>
      <c r="BI116" s="242">
        <v>0</v>
      </c>
      <c r="BJ116" s="242">
        <v>0</v>
      </c>
      <c r="BK116" s="242">
        <v>0</v>
      </c>
      <c r="BL116" s="242">
        <v>0</v>
      </c>
      <c r="BM116" s="242">
        <v>0</v>
      </c>
      <c r="BN116" s="242">
        <v>0</v>
      </c>
      <c r="BO116" s="20">
        <f t="shared" si="53"/>
        <v>0</v>
      </c>
    </row>
    <row r="117" spans="1:67" ht="15" customHeight="1" x14ac:dyDescent="0.25">
      <c r="A117" s="104" t="s">
        <v>380</v>
      </c>
      <c r="B117" s="102">
        <v>0.21</v>
      </c>
      <c r="C117" s="242">
        <v>0</v>
      </c>
      <c r="D117" s="242">
        <v>0</v>
      </c>
      <c r="E117" s="242">
        <v>0</v>
      </c>
      <c r="F117" s="242">
        <v>0</v>
      </c>
      <c r="G117" s="242">
        <v>0</v>
      </c>
      <c r="H117" s="242">
        <v>0</v>
      </c>
      <c r="I117" s="242">
        <v>0</v>
      </c>
      <c r="J117" s="242">
        <v>0</v>
      </c>
      <c r="K117" s="242">
        <v>0</v>
      </c>
      <c r="L117" s="242">
        <v>0</v>
      </c>
      <c r="M117" s="242">
        <v>0</v>
      </c>
      <c r="N117" s="242">
        <v>0</v>
      </c>
      <c r="O117" s="20">
        <f t="shared" si="49"/>
        <v>0</v>
      </c>
      <c r="P117" s="242">
        <v>0</v>
      </c>
      <c r="Q117" s="242">
        <v>0</v>
      </c>
      <c r="R117" s="242">
        <v>0</v>
      </c>
      <c r="S117" s="242">
        <v>0</v>
      </c>
      <c r="T117" s="242">
        <v>0</v>
      </c>
      <c r="U117" s="242">
        <v>0</v>
      </c>
      <c r="V117" s="242">
        <v>0</v>
      </c>
      <c r="W117" s="242">
        <v>0</v>
      </c>
      <c r="X117" s="242">
        <v>0</v>
      </c>
      <c r="Y117" s="242">
        <v>0</v>
      </c>
      <c r="Z117" s="242">
        <v>0</v>
      </c>
      <c r="AA117" s="242">
        <v>0</v>
      </c>
      <c r="AB117" s="20">
        <f t="shared" si="50"/>
        <v>0</v>
      </c>
      <c r="AC117" s="242">
        <v>0</v>
      </c>
      <c r="AD117" s="242">
        <v>0</v>
      </c>
      <c r="AE117" s="242">
        <v>0</v>
      </c>
      <c r="AF117" s="242">
        <v>0</v>
      </c>
      <c r="AG117" s="242">
        <v>0</v>
      </c>
      <c r="AH117" s="242">
        <v>0</v>
      </c>
      <c r="AI117" s="242">
        <v>0</v>
      </c>
      <c r="AJ117" s="242">
        <v>0</v>
      </c>
      <c r="AK117" s="242">
        <v>0</v>
      </c>
      <c r="AL117" s="242">
        <v>0</v>
      </c>
      <c r="AM117" s="242">
        <v>0</v>
      </c>
      <c r="AN117" s="242">
        <v>0</v>
      </c>
      <c r="AO117" s="20">
        <f t="shared" si="51"/>
        <v>0</v>
      </c>
      <c r="AP117" s="242">
        <v>0</v>
      </c>
      <c r="AQ117" s="242">
        <v>0</v>
      </c>
      <c r="AR117" s="242">
        <v>0</v>
      </c>
      <c r="AS117" s="242">
        <v>0</v>
      </c>
      <c r="AT117" s="242">
        <v>0</v>
      </c>
      <c r="AU117" s="242">
        <v>0</v>
      </c>
      <c r="AV117" s="242">
        <v>0</v>
      </c>
      <c r="AW117" s="242">
        <v>0</v>
      </c>
      <c r="AX117" s="242">
        <v>0</v>
      </c>
      <c r="AY117" s="242">
        <v>0</v>
      </c>
      <c r="AZ117" s="242">
        <v>0</v>
      </c>
      <c r="BA117" s="242">
        <v>0</v>
      </c>
      <c r="BB117" s="20">
        <f t="shared" si="52"/>
        <v>0</v>
      </c>
      <c r="BC117" s="242">
        <v>0</v>
      </c>
      <c r="BD117" s="242">
        <v>0</v>
      </c>
      <c r="BE117" s="242">
        <v>0</v>
      </c>
      <c r="BF117" s="242">
        <v>0</v>
      </c>
      <c r="BG117" s="242">
        <v>0</v>
      </c>
      <c r="BH117" s="242">
        <v>0</v>
      </c>
      <c r="BI117" s="242">
        <v>0</v>
      </c>
      <c r="BJ117" s="242">
        <v>0</v>
      </c>
      <c r="BK117" s="242">
        <v>0</v>
      </c>
      <c r="BL117" s="242">
        <v>0</v>
      </c>
      <c r="BM117" s="242">
        <v>0</v>
      </c>
      <c r="BN117" s="242">
        <v>0</v>
      </c>
      <c r="BO117" s="20">
        <f t="shared" si="53"/>
        <v>0</v>
      </c>
    </row>
    <row r="118" spans="1:67" ht="15" customHeight="1" x14ac:dyDescent="0.25">
      <c r="A118" s="104" t="s">
        <v>382</v>
      </c>
      <c r="B118" s="102">
        <v>0.21</v>
      </c>
      <c r="C118" s="242">
        <v>0</v>
      </c>
      <c r="D118" s="242">
        <v>0</v>
      </c>
      <c r="E118" s="242">
        <v>0</v>
      </c>
      <c r="F118" s="242">
        <v>0</v>
      </c>
      <c r="G118" s="242">
        <v>0</v>
      </c>
      <c r="H118" s="242">
        <v>0</v>
      </c>
      <c r="I118" s="242">
        <v>0</v>
      </c>
      <c r="J118" s="242">
        <v>0</v>
      </c>
      <c r="K118" s="242">
        <v>0</v>
      </c>
      <c r="L118" s="242">
        <v>0</v>
      </c>
      <c r="M118" s="242">
        <v>0</v>
      </c>
      <c r="N118" s="242">
        <v>0</v>
      </c>
      <c r="O118" s="20">
        <f t="shared" si="49"/>
        <v>0</v>
      </c>
      <c r="P118" s="242">
        <v>0</v>
      </c>
      <c r="Q118" s="242">
        <v>0</v>
      </c>
      <c r="R118" s="242">
        <v>0</v>
      </c>
      <c r="S118" s="242">
        <v>0</v>
      </c>
      <c r="T118" s="242">
        <v>0</v>
      </c>
      <c r="U118" s="242">
        <v>0</v>
      </c>
      <c r="V118" s="242">
        <v>0</v>
      </c>
      <c r="W118" s="242">
        <v>0</v>
      </c>
      <c r="X118" s="242">
        <v>0</v>
      </c>
      <c r="Y118" s="242">
        <v>0</v>
      </c>
      <c r="Z118" s="242">
        <v>0</v>
      </c>
      <c r="AA118" s="242">
        <v>0</v>
      </c>
      <c r="AB118" s="20">
        <f t="shared" si="50"/>
        <v>0</v>
      </c>
      <c r="AC118" s="242">
        <v>0</v>
      </c>
      <c r="AD118" s="242">
        <v>0</v>
      </c>
      <c r="AE118" s="242">
        <v>0</v>
      </c>
      <c r="AF118" s="242">
        <v>0</v>
      </c>
      <c r="AG118" s="242">
        <v>0</v>
      </c>
      <c r="AH118" s="242">
        <v>0</v>
      </c>
      <c r="AI118" s="242">
        <v>0</v>
      </c>
      <c r="AJ118" s="242">
        <v>0</v>
      </c>
      <c r="AK118" s="242">
        <v>0</v>
      </c>
      <c r="AL118" s="242">
        <v>0</v>
      </c>
      <c r="AM118" s="242">
        <v>0</v>
      </c>
      <c r="AN118" s="242">
        <v>0</v>
      </c>
      <c r="AO118" s="20">
        <f t="shared" si="51"/>
        <v>0</v>
      </c>
      <c r="AP118" s="242">
        <v>0</v>
      </c>
      <c r="AQ118" s="242">
        <v>0</v>
      </c>
      <c r="AR118" s="242">
        <v>0</v>
      </c>
      <c r="AS118" s="242">
        <v>0</v>
      </c>
      <c r="AT118" s="242">
        <v>0</v>
      </c>
      <c r="AU118" s="242">
        <v>0</v>
      </c>
      <c r="AV118" s="242">
        <v>0</v>
      </c>
      <c r="AW118" s="242">
        <v>0</v>
      </c>
      <c r="AX118" s="242">
        <v>0</v>
      </c>
      <c r="AY118" s="242">
        <v>0</v>
      </c>
      <c r="AZ118" s="242">
        <v>0</v>
      </c>
      <c r="BA118" s="242">
        <v>0</v>
      </c>
      <c r="BB118" s="20">
        <f t="shared" si="52"/>
        <v>0</v>
      </c>
      <c r="BC118" s="242">
        <v>0</v>
      </c>
      <c r="BD118" s="242">
        <v>0</v>
      </c>
      <c r="BE118" s="242">
        <v>0</v>
      </c>
      <c r="BF118" s="242">
        <v>0</v>
      </c>
      <c r="BG118" s="242">
        <v>0</v>
      </c>
      <c r="BH118" s="242">
        <v>0</v>
      </c>
      <c r="BI118" s="242">
        <v>0</v>
      </c>
      <c r="BJ118" s="242">
        <v>0</v>
      </c>
      <c r="BK118" s="242">
        <v>0</v>
      </c>
      <c r="BL118" s="242">
        <v>0</v>
      </c>
      <c r="BM118" s="242">
        <v>0</v>
      </c>
      <c r="BN118" s="242">
        <v>0</v>
      </c>
      <c r="BO118" s="20">
        <f t="shared" si="53"/>
        <v>0</v>
      </c>
    </row>
    <row r="119" spans="1:67" ht="15" customHeight="1" x14ac:dyDescent="0.25">
      <c r="A119" s="104" t="s">
        <v>385</v>
      </c>
      <c r="B119" s="102">
        <v>0.21</v>
      </c>
      <c r="C119" s="242">
        <v>0</v>
      </c>
      <c r="D119" s="242">
        <v>0</v>
      </c>
      <c r="E119" s="242">
        <v>0</v>
      </c>
      <c r="F119" s="242">
        <v>0</v>
      </c>
      <c r="G119" s="242">
        <v>0</v>
      </c>
      <c r="H119" s="242">
        <v>0</v>
      </c>
      <c r="I119" s="242">
        <v>0</v>
      </c>
      <c r="J119" s="242">
        <v>0</v>
      </c>
      <c r="K119" s="242">
        <v>0</v>
      </c>
      <c r="L119" s="242">
        <v>0</v>
      </c>
      <c r="M119" s="242">
        <v>0</v>
      </c>
      <c r="N119" s="242">
        <v>0</v>
      </c>
      <c r="O119" s="20">
        <f t="shared" si="49"/>
        <v>0</v>
      </c>
      <c r="P119" s="242">
        <v>0</v>
      </c>
      <c r="Q119" s="242">
        <v>0</v>
      </c>
      <c r="R119" s="242">
        <v>0</v>
      </c>
      <c r="S119" s="242">
        <v>0</v>
      </c>
      <c r="T119" s="242">
        <v>0</v>
      </c>
      <c r="U119" s="242">
        <v>0</v>
      </c>
      <c r="V119" s="242">
        <v>0</v>
      </c>
      <c r="W119" s="242">
        <v>0</v>
      </c>
      <c r="X119" s="242">
        <v>0</v>
      </c>
      <c r="Y119" s="242">
        <v>0</v>
      </c>
      <c r="Z119" s="242">
        <v>0</v>
      </c>
      <c r="AA119" s="242">
        <v>0</v>
      </c>
      <c r="AB119" s="20">
        <f t="shared" si="50"/>
        <v>0</v>
      </c>
      <c r="AC119" s="242">
        <v>0</v>
      </c>
      <c r="AD119" s="242">
        <v>0</v>
      </c>
      <c r="AE119" s="242">
        <v>0</v>
      </c>
      <c r="AF119" s="242">
        <v>0</v>
      </c>
      <c r="AG119" s="242">
        <v>0</v>
      </c>
      <c r="AH119" s="242">
        <v>0</v>
      </c>
      <c r="AI119" s="242">
        <v>0</v>
      </c>
      <c r="AJ119" s="242">
        <v>0</v>
      </c>
      <c r="AK119" s="242">
        <v>0</v>
      </c>
      <c r="AL119" s="242">
        <v>0</v>
      </c>
      <c r="AM119" s="242">
        <v>0</v>
      </c>
      <c r="AN119" s="242">
        <v>0</v>
      </c>
      <c r="AO119" s="20">
        <f t="shared" si="51"/>
        <v>0</v>
      </c>
      <c r="AP119" s="242">
        <v>0</v>
      </c>
      <c r="AQ119" s="242">
        <v>0</v>
      </c>
      <c r="AR119" s="242">
        <v>0</v>
      </c>
      <c r="AS119" s="242">
        <v>0</v>
      </c>
      <c r="AT119" s="242">
        <v>0</v>
      </c>
      <c r="AU119" s="242">
        <v>0</v>
      </c>
      <c r="AV119" s="242">
        <v>0</v>
      </c>
      <c r="AW119" s="242">
        <v>0</v>
      </c>
      <c r="AX119" s="242">
        <v>0</v>
      </c>
      <c r="AY119" s="242">
        <v>0</v>
      </c>
      <c r="AZ119" s="242">
        <v>0</v>
      </c>
      <c r="BA119" s="242">
        <v>0</v>
      </c>
      <c r="BB119" s="20">
        <f t="shared" si="52"/>
        <v>0</v>
      </c>
      <c r="BC119" s="242">
        <v>0</v>
      </c>
      <c r="BD119" s="242">
        <v>0</v>
      </c>
      <c r="BE119" s="242">
        <v>0</v>
      </c>
      <c r="BF119" s="242">
        <v>0</v>
      </c>
      <c r="BG119" s="242">
        <v>0</v>
      </c>
      <c r="BH119" s="242">
        <v>0</v>
      </c>
      <c r="BI119" s="242">
        <v>0</v>
      </c>
      <c r="BJ119" s="242">
        <v>0</v>
      </c>
      <c r="BK119" s="242">
        <v>0</v>
      </c>
      <c r="BL119" s="242">
        <v>0</v>
      </c>
      <c r="BM119" s="242">
        <v>0</v>
      </c>
      <c r="BN119" s="242">
        <v>0</v>
      </c>
      <c r="BO119" s="20">
        <f t="shared" si="53"/>
        <v>0</v>
      </c>
    </row>
    <row r="120" spans="1:67" ht="15" customHeight="1" x14ac:dyDescent="0.25">
      <c r="A120" s="104" t="s">
        <v>387</v>
      </c>
      <c r="B120" s="102">
        <v>0.21</v>
      </c>
      <c r="C120" s="242">
        <v>0</v>
      </c>
      <c r="D120" s="242">
        <v>0</v>
      </c>
      <c r="E120" s="242">
        <v>0</v>
      </c>
      <c r="F120" s="242">
        <v>0</v>
      </c>
      <c r="G120" s="242">
        <v>0</v>
      </c>
      <c r="H120" s="242">
        <v>0</v>
      </c>
      <c r="I120" s="242">
        <v>0</v>
      </c>
      <c r="J120" s="242">
        <v>0</v>
      </c>
      <c r="K120" s="242">
        <v>0</v>
      </c>
      <c r="L120" s="242">
        <v>0</v>
      </c>
      <c r="M120" s="242">
        <v>0</v>
      </c>
      <c r="N120" s="242">
        <v>0</v>
      </c>
      <c r="O120" s="20">
        <f t="shared" si="49"/>
        <v>0</v>
      </c>
      <c r="P120" s="242">
        <v>0</v>
      </c>
      <c r="Q120" s="242">
        <v>0</v>
      </c>
      <c r="R120" s="242">
        <v>0</v>
      </c>
      <c r="S120" s="242">
        <v>0</v>
      </c>
      <c r="T120" s="242">
        <v>0</v>
      </c>
      <c r="U120" s="242">
        <v>0</v>
      </c>
      <c r="V120" s="242">
        <v>0</v>
      </c>
      <c r="W120" s="242">
        <v>0</v>
      </c>
      <c r="X120" s="242">
        <v>0</v>
      </c>
      <c r="Y120" s="242">
        <v>0</v>
      </c>
      <c r="Z120" s="242">
        <v>0</v>
      </c>
      <c r="AA120" s="242">
        <v>0</v>
      </c>
      <c r="AB120" s="20">
        <f t="shared" si="50"/>
        <v>0</v>
      </c>
      <c r="AC120" s="242">
        <v>0</v>
      </c>
      <c r="AD120" s="242">
        <v>0</v>
      </c>
      <c r="AE120" s="242">
        <v>0</v>
      </c>
      <c r="AF120" s="242">
        <v>0</v>
      </c>
      <c r="AG120" s="242">
        <v>0</v>
      </c>
      <c r="AH120" s="242">
        <v>0</v>
      </c>
      <c r="AI120" s="242">
        <v>0</v>
      </c>
      <c r="AJ120" s="242">
        <v>0</v>
      </c>
      <c r="AK120" s="242">
        <v>0</v>
      </c>
      <c r="AL120" s="242">
        <v>0</v>
      </c>
      <c r="AM120" s="242">
        <v>0</v>
      </c>
      <c r="AN120" s="242">
        <v>0</v>
      </c>
      <c r="AO120" s="20">
        <f t="shared" si="51"/>
        <v>0</v>
      </c>
      <c r="AP120" s="242">
        <v>0</v>
      </c>
      <c r="AQ120" s="242">
        <v>0</v>
      </c>
      <c r="AR120" s="242">
        <v>0</v>
      </c>
      <c r="AS120" s="242">
        <v>0</v>
      </c>
      <c r="AT120" s="242">
        <v>0</v>
      </c>
      <c r="AU120" s="242">
        <v>0</v>
      </c>
      <c r="AV120" s="242">
        <v>0</v>
      </c>
      <c r="AW120" s="242">
        <v>0</v>
      </c>
      <c r="AX120" s="242">
        <v>0</v>
      </c>
      <c r="AY120" s="242">
        <v>0</v>
      </c>
      <c r="AZ120" s="242">
        <v>0</v>
      </c>
      <c r="BA120" s="242">
        <v>0</v>
      </c>
      <c r="BB120" s="20">
        <f t="shared" si="52"/>
        <v>0</v>
      </c>
      <c r="BC120" s="242">
        <v>0</v>
      </c>
      <c r="BD120" s="242">
        <v>0</v>
      </c>
      <c r="BE120" s="242">
        <v>0</v>
      </c>
      <c r="BF120" s="242">
        <v>0</v>
      </c>
      <c r="BG120" s="242">
        <v>0</v>
      </c>
      <c r="BH120" s="242">
        <v>0</v>
      </c>
      <c r="BI120" s="242">
        <v>0</v>
      </c>
      <c r="BJ120" s="242">
        <v>0</v>
      </c>
      <c r="BK120" s="242">
        <v>0</v>
      </c>
      <c r="BL120" s="242">
        <v>0</v>
      </c>
      <c r="BM120" s="242">
        <v>0</v>
      </c>
      <c r="BN120" s="242">
        <v>0</v>
      </c>
      <c r="BO120" s="20">
        <f t="shared" si="53"/>
        <v>0</v>
      </c>
    </row>
    <row r="121" spans="1:67" ht="15" customHeight="1" x14ac:dyDescent="0.25">
      <c r="A121" s="104" t="s">
        <v>391</v>
      </c>
      <c r="B121" s="102">
        <v>0.21</v>
      </c>
      <c r="C121" s="242">
        <v>0</v>
      </c>
      <c r="D121" s="242">
        <v>0</v>
      </c>
      <c r="E121" s="242">
        <v>0</v>
      </c>
      <c r="F121" s="242">
        <v>0</v>
      </c>
      <c r="G121" s="242">
        <v>0</v>
      </c>
      <c r="H121" s="242">
        <v>0</v>
      </c>
      <c r="I121" s="242">
        <v>0</v>
      </c>
      <c r="J121" s="242">
        <v>0</v>
      </c>
      <c r="K121" s="242">
        <v>0</v>
      </c>
      <c r="L121" s="242">
        <v>0</v>
      </c>
      <c r="M121" s="242">
        <v>0</v>
      </c>
      <c r="N121" s="242">
        <v>0</v>
      </c>
      <c r="O121" s="20">
        <f t="shared" si="49"/>
        <v>0</v>
      </c>
      <c r="P121" s="242">
        <v>0</v>
      </c>
      <c r="Q121" s="242">
        <v>0</v>
      </c>
      <c r="R121" s="242">
        <v>0</v>
      </c>
      <c r="S121" s="242">
        <v>0</v>
      </c>
      <c r="T121" s="242">
        <v>0</v>
      </c>
      <c r="U121" s="242">
        <v>0</v>
      </c>
      <c r="V121" s="242">
        <v>0</v>
      </c>
      <c r="W121" s="242">
        <v>0</v>
      </c>
      <c r="X121" s="242">
        <v>0</v>
      </c>
      <c r="Y121" s="242">
        <v>0</v>
      </c>
      <c r="Z121" s="242">
        <v>0</v>
      </c>
      <c r="AA121" s="242">
        <v>0</v>
      </c>
      <c r="AB121" s="20">
        <f t="shared" si="50"/>
        <v>0</v>
      </c>
      <c r="AC121" s="242">
        <v>0</v>
      </c>
      <c r="AD121" s="242">
        <v>0</v>
      </c>
      <c r="AE121" s="242">
        <v>0</v>
      </c>
      <c r="AF121" s="242">
        <v>0</v>
      </c>
      <c r="AG121" s="242">
        <v>0</v>
      </c>
      <c r="AH121" s="242">
        <v>0</v>
      </c>
      <c r="AI121" s="242">
        <v>0</v>
      </c>
      <c r="AJ121" s="242">
        <v>0</v>
      </c>
      <c r="AK121" s="242">
        <v>0</v>
      </c>
      <c r="AL121" s="242">
        <v>0</v>
      </c>
      <c r="AM121" s="242">
        <v>0</v>
      </c>
      <c r="AN121" s="242">
        <v>0</v>
      </c>
      <c r="AO121" s="20">
        <f t="shared" si="51"/>
        <v>0</v>
      </c>
      <c r="AP121" s="242">
        <v>0</v>
      </c>
      <c r="AQ121" s="242">
        <v>0</v>
      </c>
      <c r="AR121" s="242">
        <v>0</v>
      </c>
      <c r="AS121" s="242">
        <v>0</v>
      </c>
      <c r="AT121" s="242">
        <v>0</v>
      </c>
      <c r="AU121" s="242">
        <v>0</v>
      </c>
      <c r="AV121" s="242">
        <v>0</v>
      </c>
      <c r="AW121" s="242">
        <v>0</v>
      </c>
      <c r="AX121" s="242">
        <v>0</v>
      </c>
      <c r="AY121" s="242">
        <v>0</v>
      </c>
      <c r="AZ121" s="242">
        <v>0</v>
      </c>
      <c r="BA121" s="242">
        <v>0</v>
      </c>
      <c r="BB121" s="20">
        <f t="shared" si="52"/>
        <v>0</v>
      </c>
      <c r="BC121" s="242">
        <v>0</v>
      </c>
      <c r="BD121" s="242">
        <v>0</v>
      </c>
      <c r="BE121" s="242">
        <v>0</v>
      </c>
      <c r="BF121" s="242">
        <v>0</v>
      </c>
      <c r="BG121" s="242">
        <v>0</v>
      </c>
      <c r="BH121" s="242">
        <v>0</v>
      </c>
      <c r="BI121" s="242">
        <v>0</v>
      </c>
      <c r="BJ121" s="242">
        <v>0</v>
      </c>
      <c r="BK121" s="242">
        <v>0</v>
      </c>
      <c r="BL121" s="242">
        <v>0</v>
      </c>
      <c r="BM121" s="242">
        <v>0</v>
      </c>
      <c r="BN121" s="242">
        <v>0</v>
      </c>
      <c r="BO121" s="20">
        <f t="shared" si="53"/>
        <v>0</v>
      </c>
    </row>
    <row r="122" spans="1:67" ht="15" customHeight="1" x14ac:dyDescent="0.25">
      <c r="A122" s="104" t="s">
        <v>393</v>
      </c>
      <c r="B122" s="102">
        <v>0.21</v>
      </c>
      <c r="C122" s="242">
        <v>0</v>
      </c>
      <c r="D122" s="242">
        <v>0</v>
      </c>
      <c r="E122" s="242">
        <v>0</v>
      </c>
      <c r="F122" s="242">
        <v>0</v>
      </c>
      <c r="G122" s="242">
        <v>0</v>
      </c>
      <c r="H122" s="242">
        <v>0</v>
      </c>
      <c r="I122" s="242">
        <v>0</v>
      </c>
      <c r="J122" s="242">
        <v>0</v>
      </c>
      <c r="K122" s="242">
        <v>0</v>
      </c>
      <c r="L122" s="242">
        <v>0</v>
      </c>
      <c r="M122" s="242">
        <v>0</v>
      </c>
      <c r="N122" s="242">
        <v>0</v>
      </c>
      <c r="O122" s="20">
        <f t="shared" si="49"/>
        <v>0</v>
      </c>
      <c r="P122" s="242">
        <v>0</v>
      </c>
      <c r="Q122" s="242">
        <v>0</v>
      </c>
      <c r="R122" s="242">
        <v>0</v>
      </c>
      <c r="S122" s="242">
        <v>0</v>
      </c>
      <c r="T122" s="242">
        <v>0</v>
      </c>
      <c r="U122" s="242">
        <v>0</v>
      </c>
      <c r="V122" s="242">
        <v>0</v>
      </c>
      <c r="W122" s="242">
        <v>0</v>
      </c>
      <c r="X122" s="242">
        <v>0</v>
      </c>
      <c r="Y122" s="242">
        <v>0</v>
      </c>
      <c r="Z122" s="242">
        <v>0</v>
      </c>
      <c r="AA122" s="242">
        <v>0</v>
      </c>
      <c r="AB122" s="20">
        <f t="shared" si="50"/>
        <v>0</v>
      </c>
      <c r="AC122" s="242">
        <v>0</v>
      </c>
      <c r="AD122" s="242">
        <v>0</v>
      </c>
      <c r="AE122" s="242">
        <v>0</v>
      </c>
      <c r="AF122" s="242">
        <v>0</v>
      </c>
      <c r="AG122" s="242">
        <v>0</v>
      </c>
      <c r="AH122" s="242">
        <v>0</v>
      </c>
      <c r="AI122" s="242">
        <v>0</v>
      </c>
      <c r="AJ122" s="242">
        <v>0</v>
      </c>
      <c r="AK122" s="242">
        <v>0</v>
      </c>
      <c r="AL122" s="242">
        <v>0</v>
      </c>
      <c r="AM122" s="242">
        <v>0</v>
      </c>
      <c r="AN122" s="242">
        <v>0</v>
      </c>
      <c r="AO122" s="20">
        <f t="shared" si="51"/>
        <v>0</v>
      </c>
      <c r="AP122" s="242">
        <v>0</v>
      </c>
      <c r="AQ122" s="242">
        <v>0</v>
      </c>
      <c r="AR122" s="242">
        <v>0</v>
      </c>
      <c r="AS122" s="242">
        <v>0</v>
      </c>
      <c r="AT122" s="242">
        <v>0</v>
      </c>
      <c r="AU122" s="242">
        <v>0</v>
      </c>
      <c r="AV122" s="242">
        <v>0</v>
      </c>
      <c r="AW122" s="242">
        <v>0</v>
      </c>
      <c r="AX122" s="242">
        <v>0</v>
      </c>
      <c r="AY122" s="242">
        <v>0</v>
      </c>
      <c r="AZ122" s="242">
        <v>0</v>
      </c>
      <c r="BA122" s="242">
        <v>0</v>
      </c>
      <c r="BB122" s="20">
        <f t="shared" si="52"/>
        <v>0</v>
      </c>
      <c r="BC122" s="242">
        <v>0</v>
      </c>
      <c r="BD122" s="242">
        <v>0</v>
      </c>
      <c r="BE122" s="242">
        <v>0</v>
      </c>
      <c r="BF122" s="242">
        <v>0</v>
      </c>
      <c r="BG122" s="242">
        <v>0</v>
      </c>
      <c r="BH122" s="242">
        <v>0</v>
      </c>
      <c r="BI122" s="242">
        <v>0</v>
      </c>
      <c r="BJ122" s="242">
        <v>0</v>
      </c>
      <c r="BK122" s="242">
        <v>0</v>
      </c>
      <c r="BL122" s="242">
        <v>0</v>
      </c>
      <c r="BM122" s="242">
        <v>0</v>
      </c>
      <c r="BN122" s="242">
        <v>0</v>
      </c>
      <c r="BO122" s="20">
        <f t="shared" si="53"/>
        <v>0</v>
      </c>
    </row>
    <row r="123" spans="1:67" ht="15" customHeight="1" x14ac:dyDescent="0.25">
      <c r="A123" s="104" t="s">
        <v>398</v>
      </c>
      <c r="B123" s="102">
        <v>0.21</v>
      </c>
      <c r="C123" s="242">
        <v>0</v>
      </c>
      <c r="D123" s="242">
        <v>0</v>
      </c>
      <c r="E123" s="242">
        <v>0</v>
      </c>
      <c r="F123" s="242">
        <v>0</v>
      </c>
      <c r="G123" s="242">
        <v>0</v>
      </c>
      <c r="H123" s="242">
        <v>0</v>
      </c>
      <c r="I123" s="242">
        <v>0</v>
      </c>
      <c r="J123" s="242">
        <v>0</v>
      </c>
      <c r="K123" s="242">
        <v>0</v>
      </c>
      <c r="L123" s="242">
        <v>0</v>
      </c>
      <c r="M123" s="242">
        <v>0</v>
      </c>
      <c r="N123" s="242">
        <v>0</v>
      </c>
      <c r="O123" s="20">
        <f t="shared" si="49"/>
        <v>0</v>
      </c>
      <c r="P123" s="242">
        <v>0</v>
      </c>
      <c r="Q123" s="242">
        <v>0</v>
      </c>
      <c r="R123" s="242">
        <v>0</v>
      </c>
      <c r="S123" s="242">
        <v>0</v>
      </c>
      <c r="T123" s="242">
        <v>0</v>
      </c>
      <c r="U123" s="242">
        <v>0</v>
      </c>
      <c r="V123" s="242">
        <v>0</v>
      </c>
      <c r="W123" s="242">
        <v>0</v>
      </c>
      <c r="X123" s="242">
        <v>0</v>
      </c>
      <c r="Y123" s="242">
        <v>0</v>
      </c>
      <c r="Z123" s="242">
        <v>0</v>
      </c>
      <c r="AA123" s="242">
        <v>0</v>
      </c>
      <c r="AB123" s="20">
        <f t="shared" si="50"/>
        <v>0</v>
      </c>
      <c r="AC123" s="242">
        <v>0</v>
      </c>
      <c r="AD123" s="242">
        <v>0</v>
      </c>
      <c r="AE123" s="242">
        <v>0</v>
      </c>
      <c r="AF123" s="242">
        <v>0</v>
      </c>
      <c r="AG123" s="242">
        <v>0</v>
      </c>
      <c r="AH123" s="242">
        <v>0</v>
      </c>
      <c r="AI123" s="242">
        <v>0</v>
      </c>
      <c r="AJ123" s="242">
        <v>0</v>
      </c>
      <c r="AK123" s="242">
        <v>0</v>
      </c>
      <c r="AL123" s="242">
        <v>0</v>
      </c>
      <c r="AM123" s="242">
        <v>0</v>
      </c>
      <c r="AN123" s="242">
        <v>0</v>
      </c>
      <c r="AO123" s="20">
        <f t="shared" si="51"/>
        <v>0</v>
      </c>
      <c r="AP123" s="242">
        <v>0</v>
      </c>
      <c r="AQ123" s="242">
        <v>0</v>
      </c>
      <c r="AR123" s="242">
        <v>0</v>
      </c>
      <c r="AS123" s="242">
        <v>0</v>
      </c>
      <c r="AT123" s="242">
        <v>0</v>
      </c>
      <c r="AU123" s="242">
        <v>0</v>
      </c>
      <c r="AV123" s="242">
        <v>0</v>
      </c>
      <c r="AW123" s="242">
        <v>0</v>
      </c>
      <c r="AX123" s="242">
        <v>0</v>
      </c>
      <c r="AY123" s="242">
        <v>0</v>
      </c>
      <c r="AZ123" s="242">
        <v>0</v>
      </c>
      <c r="BA123" s="242">
        <v>0</v>
      </c>
      <c r="BB123" s="20">
        <f t="shared" si="52"/>
        <v>0</v>
      </c>
      <c r="BC123" s="242">
        <v>0</v>
      </c>
      <c r="BD123" s="242">
        <v>0</v>
      </c>
      <c r="BE123" s="242">
        <v>0</v>
      </c>
      <c r="BF123" s="242">
        <v>0</v>
      </c>
      <c r="BG123" s="242">
        <v>0</v>
      </c>
      <c r="BH123" s="242">
        <v>0</v>
      </c>
      <c r="BI123" s="242">
        <v>0</v>
      </c>
      <c r="BJ123" s="242">
        <v>0</v>
      </c>
      <c r="BK123" s="242">
        <v>0</v>
      </c>
      <c r="BL123" s="242">
        <v>0</v>
      </c>
      <c r="BM123" s="242">
        <v>0</v>
      </c>
      <c r="BN123" s="242">
        <v>0</v>
      </c>
      <c r="BO123" s="20">
        <f t="shared" si="53"/>
        <v>0</v>
      </c>
    </row>
    <row r="124" spans="1:67" ht="15" customHeight="1" x14ac:dyDescent="0.25">
      <c r="A124" s="104" t="s">
        <v>402</v>
      </c>
      <c r="B124" s="102">
        <v>0.21</v>
      </c>
      <c r="C124" s="242">
        <v>0</v>
      </c>
      <c r="D124" s="242">
        <v>0</v>
      </c>
      <c r="E124" s="242">
        <v>0</v>
      </c>
      <c r="F124" s="242">
        <v>0</v>
      </c>
      <c r="G124" s="242">
        <v>0</v>
      </c>
      <c r="H124" s="242">
        <v>0</v>
      </c>
      <c r="I124" s="242">
        <v>0</v>
      </c>
      <c r="J124" s="242">
        <v>0</v>
      </c>
      <c r="K124" s="242">
        <v>0</v>
      </c>
      <c r="L124" s="242">
        <v>0</v>
      </c>
      <c r="M124" s="242">
        <v>0</v>
      </c>
      <c r="N124" s="242">
        <v>0</v>
      </c>
      <c r="O124" s="20">
        <f t="shared" si="49"/>
        <v>0</v>
      </c>
      <c r="P124" s="242">
        <v>0</v>
      </c>
      <c r="Q124" s="242">
        <v>0</v>
      </c>
      <c r="R124" s="242">
        <v>0</v>
      </c>
      <c r="S124" s="242">
        <v>0</v>
      </c>
      <c r="T124" s="242">
        <v>0</v>
      </c>
      <c r="U124" s="242">
        <v>0</v>
      </c>
      <c r="V124" s="242">
        <v>0</v>
      </c>
      <c r="W124" s="242">
        <v>0</v>
      </c>
      <c r="X124" s="242">
        <v>0</v>
      </c>
      <c r="Y124" s="242">
        <v>0</v>
      </c>
      <c r="Z124" s="242">
        <v>0</v>
      </c>
      <c r="AA124" s="242">
        <v>0</v>
      </c>
      <c r="AB124" s="20">
        <f t="shared" si="50"/>
        <v>0</v>
      </c>
      <c r="AC124" s="242">
        <v>0</v>
      </c>
      <c r="AD124" s="242">
        <v>0</v>
      </c>
      <c r="AE124" s="242">
        <v>0</v>
      </c>
      <c r="AF124" s="242">
        <v>0</v>
      </c>
      <c r="AG124" s="242">
        <v>0</v>
      </c>
      <c r="AH124" s="242">
        <v>0</v>
      </c>
      <c r="AI124" s="242">
        <v>0</v>
      </c>
      <c r="AJ124" s="242">
        <v>0</v>
      </c>
      <c r="AK124" s="242">
        <v>0</v>
      </c>
      <c r="AL124" s="242">
        <v>0</v>
      </c>
      <c r="AM124" s="242">
        <v>0</v>
      </c>
      <c r="AN124" s="242">
        <v>0</v>
      </c>
      <c r="AO124" s="20">
        <f t="shared" si="51"/>
        <v>0</v>
      </c>
      <c r="AP124" s="242">
        <v>0</v>
      </c>
      <c r="AQ124" s="242">
        <v>0</v>
      </c>
      <c r="AR124" s="242">
        <v>0</v>
      </c>
      <c r="AS124" s="242">
        <v>0</v>
      </c>
      <c r="AT124" s="242">
        <v>0</v>
      </c>
      <c r="AU124" s="242">
        <v>0</v>
      </c>
      <c r="AV124" s="242">
        <v>0</v>
      </c>
      <c r="AW124" s="242">
        <v>0</v>
      </c>
      <c r="AX124" s="242">
        <v>0</v>
      </c>
      <c r="AY124" s="242">
        <v>0</v>
      </c>
      <c r="AZ124" s="242">
        <v>0</v>
      </c>
      <c r="BA124" s="242">
        <v>0</v>
      </c>
      <c r="BB124" s="20">
        <f t="shared" si="52"/>
        <v>0</v>
      </c>
      <c r="BC124" s="242">
        <v>0</v>
      </c>
      <c r="BD124" s="242">
        <v>0</v>
      </c>
      <c r="BE124" s="242">
        <v>0</v>
      </c>
      <c r="BF124" s="242">
        <v>0</v>
      </c>
      <c r="BG124" s="242">
        <v>0</v>
      </c>
      <c r="BH124" s="242">
        <v>0</v>
      </c>
      <c r="BI124" s="242">
        <v>0</v>
      </c>
      <c r="BJ124" s="242">
        <v>0</v>
      </c>
      <c r="BK124" s="242">
        <v>0</v>
      </c>
      <c r="BL124" s="242">
        <v>0</v>
      </c>
      <c r="BM124" s="242">
        <v>0</v>
      </c>
      <c r="BN124" s="242">
        <v>0</v>
      </c>
      <c r="BO124" s="20">
        <f t="shared" si="53"/>
        <v>0</v>
      </c>
    </row>
    <row r="125" spans="1:67" ht="15" customHeight="1" x14ac:dyDescent="0.25">
      <c r="A125" s="104" t="s">
        <v>405</v>
      </c>
      <c r="B125" s="102">
        <v>0.21</v>
      </c>
      <c r="C125" s="242">
        <v>0</v>
      </c>
      <c r="D125" s="242">
        <v>0</v>
      </c>
      <c r="E125" s="242">
        <v>0</v>
      </c>
      <c r="F125" s="242">
        <v>0</v>
      </c>
      <c r="G125" s="242">
        <v>0</v>
      </c>
      <c r="H125" s="242">
        <v>0</v>
      </c>
      <c r="I125" s="242">
        <v>0</v>
      </c>
      <c r="J125" s="242">
        <v>0</v>
      </c>
      <c r="K125" s="242">
        <v>0</v>
      </c>
      <c r="L125" s="242">
        <v>0</v>
      </c>
      <c r="M125" s="242">
        <v>0</v>
      </c>
      <c r="N125" s="242">
        <v>0</v>
      </c>
      <c r="O125" s="20">
        <f t="shared" si="49"/>
        <v>0</v>
      </c>
      <c r="P125" s="242">
        <v>0</v>
      </c>
      <c r="Q125" s="242">
        <v>0</v>
      </c>
      <c r="R125" s="242">
        <v>0</v>
      </c>
      <c r="S125" s="242">
        <v>0</v>
      </c>
      <c r="T125" s="242">
        <v>0</v>
      </c>
      <c r="U125" s="242">
        <v>0</v>
      </c>
      <c r="V125" s="242">
        <v>0</v>
      </c>
      <c r="W125" s="242">
        <v>0</v>
      </c>
      <c r="X125" s="242">
        <v>0</v>
      </c>
      <c r="Y125" s="242">
        <v>0</v>
      </c>
      <c r="Z125" s="242">
        <v>0</v>
      </c>
      <c r="AA125" s="242">
        <v>0</v>
      </c>
      <c r="AB125" s="20">
        <f t="shared" si="50"/>
        <v>0</v>
      </c>
      <c r="AC125" s="242">
        <v>0</v>
      </c>
      <c r="AD125" s="242">
        <v>0</v>
      </c>
      <c r="AE125" s="242">
        <v>0</v>
      </c>
      <c r="AF125" s="242">
        <v>0</v>
      </c>
      <c r="AG125" s="242">
        <v>0</v>
      </c>
      <c r="AH125" s="242">
        <v>0</v>
      </c>
      <c r="AI125" s="242">
        <v>0</v>
      </c>
      <c r="AJ125" s="242">
        <v>0</v>
      </c>
      <c r="AK125" s="242">
        <v>0</v>
      </c>
      <c r="AL125" s="242">
        <v>0</v>
      </c>
      <c r="AM125" s="242">
        <v>0</v>
      </c>
      <c r="AN125" s="242">
        <v>0</v>
      </c>
      <c r="AO125" s="20">
        <f t="shared" si="51"/>
        <v>0</v>
      </c>
      <c r="AP125" s="242">
        <v>0</v>
      </c>
      <c r="AQ125" s="242">
        <v>0</v>
      </c>
      <c r="AR125" s="242">
        <v>0</v>
      </c>
      <c r="AS125" s="242">
        <v>0</v>
      </c>
      <c r="AT125" s="242">
        <v>0</v>
      </c>
      <c r="AU125" s="242">
        <v>0</v>
      </c>
      <c r="AV125" s="242">
        <v>0</v>
      </c>
      <c r="AW125" s="242">
        <v>0</v>
      </c>
      <c r="AX125" s="242">
        <v>0</v>
      </c>
      <c r="AY125" s="242">
        <v>0</v>
      </c>
      <c r="AZ125" s="242">
        <v>0</v>
      </c>
      <c r="BA125" s="242">
        <v>0</v>
      </c>
      <c r="BB125" s="20">
        <f t="shared" si="52"/>
        <v>0</v>
      </c>
      <c r="BC125" s="242">
        <v>0</v>
      </c>
      <c r="BD125" s="242">
        <v>0</v>
      </c>
      <c r="BE125" s="242">
        <v>0</v>
      </c>
      <c r="BF125" s="242">
        <v>0</v>
      </c>
      <c r="BG125" s="242">
        <v>0</v>
      </c>
      <c r="BH125" s="242">
        <v>0</v>
      </c>
      <c r="BI125" s="242">
        <v>0</v>
      </c>
      <c r="BJ125" s="242">
        <v>0</v>
      </c>
      <c r="BK125" s="242">
        <v>0</v>
      </c>
      <c r="BL125" s="242">
        <v>0</v>
      </c>
      <c r="BM125" s="242">
        <v>0</v>
      </c>
      <c r="BN125" s="242">
        <v>0</v>
      </c>
      <c r="BO125" s="20">
        <f t="shared" si="53"/>
        <v>0</v>
      </c>
    </row>
    <row r="126" spans="1:67" ht="15" customHeight="1" x14ac:dyDescent="0.25">
      <c r="A126" s="104" t="s">
        <v>414</v>
      </c>
      <c r="B126" s="102">
        <v>0.21</v>
      </c>
      <c r="C126" s="242">
        <v>0</v>
      </c>
      <c r="D126" s="242">
        <v>0</v>
      </c>
      <c r="E126" s="242">
        <v>0</v>
      </c>
      <c r="F126" s="242">
        <v>0</v>
      </c>
      <c r="G126" s="242">
        <v>0</v>
      </c>
      <c r="H126" s="242">
        <v>0</v>
      </c>
      <c r="I126" s="242">
        <v>0</v>
      </c>
      <c r="J126" s="242">
        <v>0</v>
      </c>
      <c r="K126" s="242">
        <v>0</v>
      </c>
      <c r="L126" s="242">
        <v>0</v>
      </c>
      <c r="M126" s="242">
        <v>0</v>
      </c>
      <c r="N126" s="242">
        <v>0</v>
      </c>
      <c r="O126" s="20">
        <f t="shared" si="49"/>
        <v>0</v>
      </c>
      <c r="P126" s="242">
        <v>0</v>
      </c>
      <c r="Q126" s="242">
        <v>0</v>
      </c>
      <c r="R126" s="242">
        <v>0</v>
      </c>
      <c r="S126" s="242">
        <v>0</v>
      </c>
      <c r="T126" s="242">
        <v>0</v>
      </c>
      <c r="U126" s="242">
        <v>0</v>
      </c>
      <c r="V126" s="242">
        <v>0</v>
      </c>
      <c r="W126" s="242">
        <v>0</v>
      </c>
      <c r="X126" s="242">
        <v>0</v>
      </c>
      <c r="Y126" s="242">
        <v>0</v>
      </c>
      <c r="Z126" s="242">
        <v>0</v>
      </c>
      <c r="AA126" s="242">
        <v>0</v>
      </c>
      <c r="AB126" s="20">
        <f t="shared" si="50"/>
        <v>0</v>
      </c>
      <c r="AC126" s="242">
        <v>0</v>
      </c>
      <c r="AD126" s="242">
        <v>0</v>
      </c>
      <c r="AE126" s="242">
        <v>0</v>
      </c>
      <c r="AF126" s="242">
        <v>0</v>
      </c>
      <c r="AG126" s="242">
        <v>0</v>
      </c>
      <c r="AH126" s="242">
        <v>0</v>
      </c>
      <c r="AI126" s="242">
        <v>0</v>
      </c>
      <c r="AJ126" s="242">
        <v>0</v>
      </c>
      <c r="AK126" s="242">
        <v>0</v>
      </c>
      <c r="AL126" s="242">
        <v>0</v>
      </c>
      <c r="AM126" s="242">
        <v>0</v>
      </c>
      <c r="AN126" s="242">
        <v>0</v>
      </c>
      <c r="AO126" s="20">
        <f t="shared" si="51"/>
        <v>0</v>
      </c>
      <c r="AP126" s="242">
        <v>0</v>
      </c>
      <c r="AQ126" s="242">
        <v>0</v>
      </c>
      <c r="AR126" s="242">
        <v>0</v>
      </c>
      <c r="AS126" s="242">
        <v>0</v>
      </c>
      <c r="AT126" s="242">
        <v>0</v>
      </c>
      <c r="AU126" s="242">
        <v>0</v>
      </c>
      <c r="AV126" s="242">
        <v>0</v>
      </c>
      <c r="AW126" s="242">
        <v>0</v>
      </c>
      <c r="AX126" s="242">
        <v>0</v>
      </c>
      <c r="AY126" s="242">
        <v>0</v>
      </c>
      <c r="AZ126" s="242">
        <v>0</v>
      </c>
      <c r="BA126" s="242">
        <v>0</v>
      </c>
      <c r="BB126" s="20">
        <f t="shared" si="52"/>
        <v>0</v>
      </c>
      <c r="BC126" s="242">
        <v>0</v>
      </c>
      <c r="BD126" s="242">
        <v>0</v>
      </c>
      <c r="BE126" s="242">
        <v>0</v>
      </c>
      <c r="BF126" s="242">
        <v>0</v>
      </c>
      <c r="BG126" s="242">
        <v>0</v>
      </c>
      <c r="BH126" s="242">
        <v>0</v>
      </c>
      <c r="BI126" s="242">
        <v>0</v>
      </c>
      <c r="BJ126" s="242">
        <v>0</v>
      </c>
      <c r="BK126" s="242">
        <v>0</v>
      </c>
      <c r="BL126" s="242">
        <v>0</v>
      </c>
      <c r="BM126" s="242">
        <v>0</v>
      </c>
      <c r="BN126" s="242">
        <v>0</v>
      </c>
      <c r="BO126" s="20">
        <f t="shared" si="53"/>
        <v>0</v>
      </c>
    </row>
    <row r="127" spans="1:67" ht="15" customHeight="1" x14ac:dyDescent="0.25">
      <c r="A127" s="371" t="s">
        <v>33</v>
      </c>
      <c r="B127" s="371"/>
      <c r="C127" s="20">
        <f>SUM(C107:C126)</f>
        <v>0</v>
      </c>
      <c r="D127" s="20">
        <f t="shared" ref="D127:N127" si="54">SUM(D107:D126)</f>
        <v>0</v>
      </c>
      <c r="E127" s="20">
        <f t="shared" si="54"/>
        <v>0</v>
      </c>
      <c r="F127" s="20">
        <f t="shared" si="54"/>
        <v>0</v>
      </c>
      <c r="G127" s="20">
        <f t="shared" si="54"/>
        <v>0</v>
      </c>
      <c r="H127" s="20">
        <f t="shared" si="54"/>
        <v>0</v>
      </c>
      <c r="I127" s="20">
        <f t="shared" si="54"/>
        <v>0</v>
      </c>
      <c r="J127" s="20">
        <f t="shared" si="54"/>
        <v>0</v>
      </c>
      <c r="K127" s="20">
        <f t="shared" si="54"/>
        <v>0</v>
      </c>
      <c r="L127" s="20">
        <f t="shared" si="54"/>
        <v>0</v>
      </c>
      <c r="M127" s="20">
        <f t="shared" si="54"/>
        <v>0</v>
      </c>
      <c r="N127" s="20">
        <f t="shared" si="54"/>
        <v>0</v>
      </c>
      <c r="O127" s="20">
        <f>SUM(O107:O126)</f>
        <v>0</v>
      </c>
      <c r="P127" s="20">
        <f t="shared" ref="P127:AB127" si="55">SUM(P107:P126)</f>
        <v>0</v>
      </c>
      <c r="Q127" s="20">
        <f t="shared" si="55"/>
        <v>0</v>
      </c>
      <c r="R127" s="20">
        <f t="shared" si="55"/>
        <v>0</v>
      </c>
      <c r="S127" s="20">
        <f t="shared" si="55"/>
        <v>0</v>
      </c>
      <c r="T127" s="20">
        <f t="shared" si="55"/>
        <v>0</v>
      </c>
      <c r="U127" s="20">
        <f t="shared" si="55"/>
        <v>0</v>
      </c>
      <c r="V127" s="20">
        <f t="shared" si="55"/>
        <v>0</v>
      </c>
      <c r="W127" s="20">
        <f t="shared" si="55"/>
        <v>0</v>
      </c>
      <c r="X127" s="20">
        <f t="shared" si="55"/>
        <v>0</v>
      </c>
      <c r="Y127" s="20">
        <f t="shared" si="55"/>
        <v>0</v>
      </c>
      <c r="Z127" s="20">
        <f t="shared" si="55"/>
        <v>0</v>
      </c>
      <c r="AA127" s="20">
        <f>SUM(AA107:AA126)</f>
        <v>0</v>
      </c>
      <c r="AB127" s="20">
        <f t="shared" si="55"/>
        <v>0</v>
      </c>
      <c r="AC127" s="20">
        <f t="shared" ref="AC127:AO127" si="56">SUM(AC107:AC126)</f>
        <v>0</v>
      </c>
      <c r="AD127" s="20">
        <f t="shared" si="56"/>
        <v>0</v>
      </c>
      <c r="AE127" s="20">
        <f t="shared" si="56"/>
        <v>0</v>
      </c>
      <c r="AF127" s="20">
        <f t="shared" si="56"/>
        <v>0</v>
      </c>
      <c r="AG127" s="20">
        <f t="shared" si="56"/>
        <v>0</v>
      </c>
      <c r="AH127" s="20">
        <f t="shared" si="56"/>
        <v>0</v>
      </c>
      <c r="AI127" s="20">
        <f t="shared" si="56"/>
        <v>0</v>
      </c>
      <c r="AJ127" s="20">
        <f t="shared" si="56"/>
        <v>0</v>
      </c>
      <c r="AK127" s="20">
        <f t="shared" si="56"/>
        <v>0</v>
      </c>
      <c r="AL127" s="20">
        <f t="shared" si="56"/>
        <v>0</v>
      </c>
      <c r="AM127" s="20">
        <f t="shared" si="56"/>
        <v>0</v>
      </c>
      <c r="AN127" s="20">
        <f t="shared" si="56"/>
        <v>0</v>
      </c>
      <c r="AO127" s="20">
        <f t="shared" si="56"/>
        <v>0</v>
      </c>
      <c r="AP127" s="20">
        <f t="shared" ref="AP127:BA127" si="57">SUM(AP107:AP126)</f>
        <v>0</v>
      </c>
      <c r="AQ127" s="20">
        <f t="shared" si="57"/>
        <v>0</v>
      </c>
      <c r="AR127" s="20">
        <f t="shared" si="57"/>
        <v>0</v>
      </c>
      <c r="AS127" s="20">
        <f t="shared" si="57"/>
        <v>0</v>
      </c>
      <c r="AT127" s="20">
        <f t="shared" si="57"/>
        <v>0</v>
      </c>
      <c r="AU127" s="20">
        <f t="shared" si="57"/>
        <v>0</v>
      </c>
      <c r="AV127" s="20">
        <f t="shared" si="57"/>
        <v>0</v>
      </c>
      <c r="AW127" s="20">
        <f t="shared" si="57"/>
        <v>0</v>
      </c>
      <c r="AX127" s="20">
        <f t="shared" si="57"/>
        <v>0</v>
      </c>
      <c r="AY127" s="20">
        <f>SUM(AY107:AY126)</f>
        <v>0</v>
      </c>
      <c r="AZ127" s="20">
        <f t="shared" si="57"/>
        <v>0</v>
      </c>
      <c r="BA127" s="20">
        <f t="shared" si="57"/>
        <v>0</v>
      </c>
      <c r="BB127" s="20">
        <f>SUM(BB107:BB126)</f>
        <v>0</v>
      </c>
      <c r="BC127" s="20">
        <f t="shared" ref="BC127:BO127" si="58">SUM(BC107:BC126)</f>
        <v>0</v>
      </c>
      <c r="BD127" s="20">
        <f t="shared" si="58"/>
        <v>0</v>
      </c>
      <c r="BE127" s="20">
        <f t="shared" si="58"/>
        <v>0</v>
      </c>
      <c r="BF127" s="20">
        <f t="shared" si="58"/>
        <v>0</v>
      </c>
      <c r="BG127" s="20">
        <f t="shared" si="58"/>
        <v>0</v>
      </c>
      <c r="BH127" s="20">
        <f t="shared" si="58"/>
        <v>0</v>
      </c>
      <c r="BI127" s="20">
        <f t="shared" si="58"/>
        <v>0</v>
      </c>
      <c r="BJ127" s="20">
        <f t="shared" si="58"/>
        <v>0</v>
      </c>
      <c r="BK127" s="20">
        <f t="shared" si="58"/>
        <v>0</v>
      </c>
      <c r="BL127" s="20">
        <f t="shared" si="58"/>
        <v>0</v>
      </c>
      <c r="BM127" s="20">
        <f t="shared" si="58"/>
        <v>0</v>
      </c>
      <c r="BN127" s="20">
        <f>SUM(BN107:BN126)</f>
        <v>0</v>
      </c>
      <c r="BO127" s="20">
        <f t="shared" si="58"/>
        <v>0</v>
      </c>
    </row>
    <row r="129" spans="1:80" ht="15" customHeight="1" x14ac:dyDescent="0.25">
      <c r="A129" s="11" t="s">
        <v>95</v>
      </c>
      <c r="B129" s="11"/>
      <c r="C129" s="11"/>
      <c r="D129" s="11"/>
      <c r="E129" s="11"/>
      <c r="F129" s="11"/>
      <c r="G129" s="11"/>
      <c r="H129" s="11"/>
      <c r="I129" s="11"/>
      <c r="J129" s="11"/>
      <c r="K129" s="11"/>
      <c r="L129" s="11"/>
      <c r="M129" s="11"/>
      <c r="N129" s="11"/>
    </row>
    <row r="131" spans="1:80" ht="15" customHeight="1" x14ac:dyDescent="0.25">
      <c r="A131" s="345" t="s">
        <v>94</v>
      </c>
      <c r="B131" s="345"/>
      <c r="C131" s="345"/>
      <c r="D131" s="345"/>
      <c r="E131" s="345"/>
      <c r="F131" s="345"/>
      <c r="G131" s="345"/>
      <c r="H131" s="345"/>
      <c r="I131" s="345"/>
      <c r="J131" s="345"/>
      <c r="K131" s="346"/>
      <c r="L131" s="346"/>
      <c r="N131" s="8"/>
      <c r="O131" s="8"/>
      <c r="CB131" s="1" t="str">
        <f>CONCATENATE("TOTAAL ",CB90)</f>
        <v xml:space="preserve">TOTAAL </v>
      </c>
    </row>
    <row r="133" spans="1:80" ht="15" customHeight="1" x14ac:dyDescent="0.25">
      <c r="A133" s="368" t="s">
        <v>47</v>
      </c>
      <c r="B133" s="369"/>
      <c r="C133" s="369"/>
      <c r="D133" s="370"/>
      <c r="E133" s="368" t="s">
        <v>48</v>
      </c>
      <c r="F133" s="369"/>
      <c r="G133" s="369"/>
      <c r="H133" s="369"/>
      <c r="I133" s="369"/>
      <c r="J133" s="370"/>
    </row>
    <row r="134" spans="1:80" ht="26.25" customHeight="1" x14ac:dyDescent="0.25">
      <c r="A134" s="358" t="s">
        <v>49</v>
      </c>
      <c r="B134" s="359"/>
      <c r="C134" s="23" t="s">
        <v>51</v>
      </c>
      <c r="D134" s="24" t="s">
        <v>50</v>
      </c>
      <c r="E134" s="358" t="s">
        <v>49</v>
      </c>
      <c r="F134" s="359"/>
      <c r="G134" s="359"/>
      <c r="H134" s="359"/>
      <c r="I134" s="46" t="s">
        <v>51</v>
      </c>
      <c r="J134" s="54" t="s">
        <v>50</v>
      </c>
    </row>
    <row r="135" spans="1:80" s="2" customFormat="1" ht="15" customHeight="1" x14ac:dyDescent="0.25">
      <c r="A135" s="320" t="s">
        <v>52</v>
      </c>
      <c r="B135" s="321"/>
      <c r="C135" s="25">
        <v>0</v>
      </c>
      <c r="D135" s="26">
        <f t="shared" ref="D135:D154" si="59">$L$7</f>
        <v>45292</v>
      </c>
      <c r="E135" s="320" t="s">
        <v>72</v>
      </c>
      <c r="F135" s="321"/>
      <c r="G135" s="321"/>
      <c r="H135" s="321"/>
      <c r="I135" s="25">
        <v>0</v>
      </c>
      <c r="J135" s="26">
        <f t="shared" ref="J135:J154" si="60">$L$7</f>
        <v>45292</v>
      </c>
      <c r="K135" s="1"/>
      <c r="L135" s="1"/>
    </row>
    <row r="136" spans="1:80" ht="15" customHeight="1" x14ac:dyDescent="0.25">
      <c r="A136" s="320" t="s">
        <v>53</v>
      </c>
      <c r="B136" s="321"/>
      <c r="C136" s="25">
        <v>0</v>
      </c>
      <c r="D136" s="26">
        <f t="shared" si="59"/>
        <v>45292</v>
      </c>
      <c r="E136" s="320" t="s">
        <v>73</v>
      </c>
      <c r="F136" s="321"/>
      <c r="G136" s="321"/>
      <c r="H136" s="321"/>
      <c r="I136" s="25">
        <v>0</v>
      </c>
      <c r="J136" s="26">
        <f t="shared" si="60"/>
        <v>45292</v>
      </c>
    </row>
    <row r="137" spans="1:80" ht="15" customHeight="1" x14ac:dyDescent="0.25">
      <c r="A137" s="320" t="s">
        <v>54</v>
      </c>
      <c r="B137" s="321"/>
      <c r="C137" s="25">
        <v>0</v>
      </c>
      <c r="D137" s="26">
        <f t="shared" si="59"/>
        <v>45292</v>
      </c>
      <c r="E137" s="320" t="s">
        <v>74</v>
      </c>
      <c r="F137" s="321"/>
      <c r="G137" s="321"/>
      <c r="H137" s="321"/>
      <c r="I137" s="25">
        <v>0</v>
      </c>
      <c r="J137" s="26">
        <f t="shared" si="60"/>
        <v>45292</v>
      </c>
    </row>
    <row r="138" spans="1:80" s="27" customFormat="1" ht="18" customHeight="1" x14ac:dyDescent="0.25">
      <c r="A138" s="320" t="s">
        <v>55</v>
      </c>
      <c r="B138" s="321"/>
      <c r="C138" s="25">
        <v>0</v>
      </c>
      <c r="D138" s="26">
        <f t="shared" si="59"/>
        <v>45292</v>
      </c>
      <c r="E138" s="320" t="s">
        <v>75</v>
      </c>
      <c r="F138" s="321"/>
      <c r="G138" s="321"/>
      <c r="H138" s="321"/>
      <c r="I138" s="25">
        <v>0</v>
      </c>
      <c r="J138" s="26">
        <f t="shared" si="60"/>
        <v>45292</v>
      </c>
      <c r="K138" s="1"/>
      <c r="L138" s="1"/>
    </row>
    <row r="139" spans="1:80" ht="15" customHeight="1" x14ac:dyDescent="0.25">
      <c r="A139" s="320" t="s">
        <v>56</v>
      </c>
      <c r="B139" s="321"/>
      <c r="C139" s="25">
        <v>0</v>
      </c>
      <c r="D139" s="26">
        <f t="shared" si="59"/>
        <v>45292</v>
      </c>
      <c r="E139" s="320" t="s">
        <v>76</v>
      </c>
      <c r="F139" s="321"/>
      <c r="G139" s="321"/>
      <c r="H139" s="321"/>
      <c r="I139" s="25">
        <v>0</v>
      </c>
      <c r="J139" s="26">
        <f t="shared" si="60"/>
        <v>45292</v>
      </c>
    </row>
    <row r="140" spans="1:80" ht="15" customHeight="1" x14ac:dyDescent="0.25">
      <c r="A140" s="320" t="s">
        <v>57</v>
      </c>
      <c r="B140" s="321"/>
      <c r="C140" s="25">
        <v>0</v>
      </c>
      <c r="D140" s="26">
        <f t="shared" si="59"/>
        <v>45292</v>
      </c>
      <c r="E140" s="320" t="s">
        <v>77</v>
      </c>
      <c r="F140" s="321"/>
      <c r="G140" s="321"/>
      <c r="H140" s="321"/>
      <c r="I140" s="25">
        <v>0</v>
      </c>
      <c r="J140" s="26">
        <f t="shared" si="60"/>
        <v>45292</v>
      </c>
    </row>
    <row r="141" spans="1:80" ht="15" customHeight="1" x14ac:dyDescent="0.25">
      <c r="A141" s="320" t="s">
        <v>58</v>
      </c>
      <c r="B141" s="321"/>
      <c r="C141" s="25">
        <v>0</v>
      </c>
      <c r="D141" s="26">
        <f t="shared" si="59"/>
        <v>45292</v>
      </c>
      <c r="E141" s="320" t="s">
        <v>78</v>
      </c>
      <c r="F141" s="321"/>
      <c r="G141" s="321"/>
      <c r="H141" s="321"/>
      <c r="I141" s="25">
        <v>0</v>
      </c>
      <c r="J141" s="26">
        <f t="shared" si="60"/>
        <v>45292</v>
      </c>
    </row>
    <row r="142" spans="1:80" ht="15" customHeight="1" x14ac:dyDescent="0.25">
      <c r="A142" s="320" t="s">
        <v>59</v>
      </c>
      <c r="B142" s="321"/>
      <c r="C142" s="25">
        <v>0</v>
      </c>
      <c r="D142" s="26">
        <f t="shared" si="59"/>
        <v>45292</v>
      </c>
      <c r="E142" s="320" t="s">
        <v>79</v>
      </c>
      <c r="F142" s="321"/>
      <c r="G142" s="321"/>
      <c r="H142" s="321"/>
      <c r="I142" s="25">
        <v>0</v>
      </c>
      <c r="J142" s="26">
        <f t="shared" si="60"/>
        <v>45292</v>
      </c>
    </row>
    <row r="143" spans="1:80" ht="15" customHeight="1" x14ac:dyDescent="0.25">
      <c r="A143" s="320" t="s">
        <v>60</v>
      </c>
      <c r="B143" s="321"/>
      <c r="C143" s="25">
        <v>0</v>
      </c>
      <c r="D143" s="26">
        <f t="shared" si="59"/>
        <v>45292</v>
      </c>
      <c r="E143" s="320" t="s">
        <v>80</v>
      </c>
      <c r="F143" s="321"/>
      <c r="G143" s="321"/>
      <c r="H143" s="321"/>
      <c r="I143" s="25">
        <v>0</v>
      </c>
      <c r="J143" s="26">
        <f t="shared" si="60"/>
        <v>45292</v>
      </c>
    </row>
    <row r="144" spans="1:80" ht="15" customHeight="1" x14ac:dyDescent="0.25">
      <c r="A144" s="320" t="s">
        <v>61</v>
      </c>
      <c r="B144" s="321"/>
      <c r="C144" s="25">
        <v>0</v>
      </c>
      <c r="D144" s="26">
        <f t="shared" si="59"/>
        <v>45292</v>
      </c>
      <c r="E144" s="320" t="s">
        <v>81</v>
      </c>
      <c r="F144" s="321"/>
      <c r="G144" s="321"/>
      <c r="H144" s="321"/>
      <c r="I144" s="25">
        <v>0</v>
      </c>
      <c r="J144" s="26">
        <f t="shared" si="60"/>
        <v>45292</v>
      </c>
    </row>
    <row r="145" spans="1:67" ht="15" customHeight="1" x14ac:dyDescent="0.25">
      <c r="A145" s="320" t="s">
        <v>62</v>
      </c>
      <c r="B145" s="321"/>
      <c r="C145" s="25">
        <v>0</v>
      </c>
      <c r="D145" s="26">
        <f t="shared" si="59"/>
        <v>45292</v>
      </c>
      <c r="E145" s="320" t="s">
        <v>82</v>
      </c>
      <c r="F145" s="321"/>
      <c r="G145" s="321"/>
      <c r="H145" s="321"/>
      <c r="I145" s="25">
        <v>0</v>
      </c>
      <c r="J145" s="26">
        <f t="shared" si="60"/>
        <v>45292</v>
      </c>
    </row>
    <row r="146" spans="1:67" ht="15" customHeight="1" x14ac:dyDescent="0.25">
      <c r="A146" s="320" t="s">
        <v>63</v>
      </c>
      <c r="B146" s="321"/>
      <c r="C146" s="25">
        <v>0</v>
      </c>
      <c r="D146" s="26">
        <f t="shared" si="59"/>
        <v>45292</v>
      </c>
      <c r="E146" s="320" t="s">
        <v>83</v>
      </c>
      <c r="F146" s="321"/>
      <c r="G146" s="321"/>
      <c r="H146" s="321"/>
      <c r="I146" s="25">
        <v>0</v>
      </c>
      <c r="J146" s="26">
        <f t="shared" si="60"/>
        <v>45292</v>
      </c>
    </row>
    <row r="147" spans="1:67" ht="15" customHeight="1" x14ac:dyDescent="0.25">
      <c r="A147" s="320" t="s">
        <v>64</v>
      </c>
      <c r="B147" s="321"/>
      <c r="C147" s="25">
        <v>0</v>
      </c>
      <c r="D147" s="26">
        <f t="shared" si="59"/>
        <v>45292</v>
      </c>
      <c r="E147" s="320" t="s">
        <v>84</v>
      </c>
      <c r="F147" s="321"/>
      <c r="G147" s="321"/>
      <c r="H147" s="321"/>
      <c r="I147" s="25">
        <v>0</v>
      </c>
      <c r="J147" s="26">
        <f t="shared" si="60"/>
        <v>45292</v>
      </c>
    </row>
    <row r="148" spans="1:67" ht="15" customHeight="1" x14ac:dyDescent="0.25">
      <c r="A148" s="320" t="s">
        <v>65</v>
      </c>
      <c r="B148" s="321"/>
      <c r="C148" s="25">
        <v>0</v>
      </c>
      <c r="D148" s="26">
        <f t="shared" si="59"/>
        <v>45292</v>
      </c>
      <c r="E148" s="320" t="s">
        <v>85</v>
      </c>
      <c r="F148" s="321"/>
      <c r="G148" s="321"/>
      <c r="H148" s="321"/>
      <c r="I148" s="25">
        <v>0</v>
      </c>
      <c r="J148" s="26">
        <f t="shared" si="60"/>
        <v>45292</v>
      </c>
    </row>
    <row r="149" spans="1:67" ht="15" customHeight="1" x14ac:dyDescent="0.25">
      <c r="A149" s="320" t="s">
        <v>66</v>
      </c>
      <c r="B149" s="321"/>
      <c r="C149" s="25">
        <v>0</v>
      </c>
      <c r="D149" s="26">
        <f t="shared" si="59"/>
        <v>45292</v>
      </c>
      <c r="E149" s="320" t="s">
        <v>86</v>
      </c>
      <c r="F149" s="321"/>
      <c r="G149" s="321"/>
      <c r="H149" s="321"/>
      <c r="I149" s="25">
        <v>0</v>
      </c>
      <c r="J149" s="26">
        <f t="shared" si="60"/>
        <v>45292</v>
      </c>
    </row>
    <row r="150" spans="1:67" ht="15" customHeight="1" x14ac:dyDescent="0.25">
      <c r="A150" s="320" t="s">
        <v>67</v>
      </c>
      <c r="B150" s="321"/>
      <c r="C150" s="25">
        <v>0</v>
      </c>
      <c r="D150" s="26">
        <f t="shared" si="59"/>
        <v>45292</v>
      </c>
      <c r="E150" s="320" t="s">
        <v>87</v>
      </c>
      <c r="F150" s="321"/>
      <c r="G150" s="321"/>
      <c r="H150" s="321"/>
      <c r="I150" s="25">
        <v>0</v>
      </c>
      <c r="J150" s="26">
        <f t="shared" si="60"/>
        <v>45292</v>
      </c>
    </row>
    <row r="151" spans="1:67" ht="15" customHeight="1" x14ac:dyDescent="0.25">
      <c r="A151" s="320" t="s">
        <v>68</v>
      </c>
      <c r="B151" s="321"/>
      <c r="C151" s="25">
        <v>0</v>
      </c>
      <c r="D151" s="26">
        <f t="shared" si="59"/>
        <v>45292</v>
      </c>
      <c r="E151" s="320" t="s">
        <v>88</v>
      </c>
      <c r="F151" s="321"/>
      <c r="G151" s="321"/>
      <c r="H151" s="321"/>
      <c r="I151" s="25">
        <v>0</v>
      </c>
      <c r="J151" s="26">
        <f t="shared" si="60"/>
        <v>45292</v>
      </c>
    </row>
    <row r="152" spans="1:67" ht="15" customHeight="1" x14ac:dyDescent="0.25">
      <c r="A152" s="320" t="s">
        <v>69</v>
      </c>
      <c r="B152" s="321"/>
      <c r="C152" s="25">
        <v>0</v>
      </c>
      <c r="D152" s="26">
        <f t="shared" si="59"/>
        <v>45292</v>
      </c>
      <c r="E152" s="320" t="s">
        <v>89</v>
      </c>
      <c r="F152" s="321"/>
      <c r="G152" s="321"/>
      <c r="H152" s="321"/>
      <c r="I152" s="25">
        <v>0</v>
      </c>
      <c r="J152" s="26">
        <f t="shared" si="60"/>
        <v>45292</v>
      </c>
    </row>
    <row r="153" spans="1:67" ht="15" customHeight="1" x14ac:dyDescent="0.25">
      <c r="A153" s="320" t="s">
        <v>70</v>
      </c>
      <c r="B153" s="321"/>
      <c r="C153" s="25">
        <v>0</v>
      </c>
      <c r="D153" s="26">
        <f t="shared" si="59"/>
        <v>45292</v>
      </c>
      <c r="E153" s="320" t="s">
        <v>90</v>
      </c>
      <c r="F153" s="321"/>
      <c r="G153" s="321"/>
      <c r="H153" s="321"/>
      <c r="I153" s="25">
        <v>0</v>
      </c>
      <c r="J153" s="26">
        <f t="shared" si="60"/>
        <v>45292</v>
      </c>
    </row>
    <row r="154" spans="1:67" ht="15" customHeight="1" x14ac:dyDescent="0.25">
      <c r="A154" s="320" t="s">
        <v>71</v>
      </c>
      <c r="B154" s="321"/>
      <c r="C154" s="25">
        <v>0</v>
      </c>
      <c r="D154" s="26">
        <f t="shared" si="59"/>
        <v>45292</v>
      </c>
      <c r="E154" s="320" t="s">
        <v>91</v>
      </c>
      <c r="F154" s="321"/>
      <c r="G154" s="321"/>
      <c r="H154" s="321"/>
      <c r="I154" s="25">
        <v>0</v>
      </c>
      <c r="J154" s="26">
        <f t="shared" si="60"/>
        <v>45292</v>
      </c>
    </row>
    <row r="155" spans="1:67" ht="15" customHeight="1" x14ac:dyDescent="0.25">
      <c r="A155" s="320" t="s">
        <v>92</v>
      </c>
      <c r="B155" s="321"/>
      <c r="C155" s="321"/>
      <c r="D155" s="107">
        <v>0.03</v>
      </c>
      <c r="E155" s="320" t="s">
        <v>92</v>
      </c>
      <c r="F155" s="321"/>
      <c r="G155" s="321"/>
      <c r="H155" s="321"/>
      <c r="I155" s="321"/>
      <c r="J155" s="107">
        <v>0.03</v>
      </c>
    </row>
    <row r="156" spans="1:67" ht="15" customHeight="1" x14ac:dyDescent="0.25">
      <c r="A156" s="320" t="s">
        <v>93</v>
      </c>
      <c r="B156" s="321"/>
      <c r="C156" s="321"/>
      <c r="D156" s="107">
        <v>0.25</v>
      </c>
      <c r="E156" s="320" t="s">
        <v>93</v>
      </c>
      <c r="F156" s="321"/>
      <c r="G156" s="321"/>
      <c r="H156" s="321"/>
      <c r="I156" s="321"/>
      <c r="J156" s="107">
        <v>0.30570000000000003</v>
      </c>
    </row>
    <row r="157" spans="1:67" ht="15" customHeight="1" x14ac:dyDescent="0.25">
      <c r="A157" s="1" t="s">
        <v>6</v>
      </c>
    </row>
    <row r="158" spans="1:67" ht="15" customHeight="1" x14ac:dyDescent="0.25">
      <c r="A158" s="123" t="s">
        <v>100</v>
      </c>
      <c r="B158" s="123"/>
    </row>
    <row r="159" spans="1:67" ht="15" customHeight="1" x14ac:dyDescent="0.25">
      <c r="A159" s="123"/>
      <c r="B159" s="123"/>
    </row>
    <row r="160" spans="1:67" ht="13.5" customHeight="1" thickBot="1" x14ac:dyDescent="0.3">
      <c r="C160" s="303" t="str">
        <f>+CONCATENATE($C$10," - ",$C$11)</f>
        <v>Jaar 1 - 2024</v>
      </c>
      <c r="D160" s="303"/>
      <c r="E160" s="304"/>
      <c r="F160" s="304"/>
      <c r="G160" s="304"/>
      <c r="H160" s="304"/>
      <c r="I160" s="304"/>
      <c r="J160" s="304"/>
      <c r="K160" s="304"/>
      <c r="L160" s="304"/>
      <c r="M160" s="304"/>
      <c r="N160" s="304"/>
      <c r="O160" s="244" t="str">
        <f>+CONCATENATE("TOTAAL - ",$C$11)</f>
        <v>TOTAAL - 2024</v>
      </c>
      <c r="P160" s="303" t="str">
        <f>+CONCATENATE($E$10," - ",$E$11)</f>
        <v>Jaar 2 - 2025</v>
      </c>
      <c r="Q160" s="303"/>
      <c r="R160" s="304"/>
      <c r="S160" s="304"/>
      <c r="T160" s="304"/>
      <c r="U160" s="304"/>
      <c r="V160" s="304"/>
      <c r="W160" s="304"/>
      <c r="X160" s="304"/>
      <c r="Y160" s="304"/>
      <c r="Z160" s="304"/>
      <c r="AA160" s="304"/>
      <c r="AB160" s="244" t="str">
        <f>+CONCATENATE("TOTAAL - ",$E$11)</f>
        <v>TOTAAL - 2025</v>
      </c>
      <c r="AC160" s="303" t="str">
        <f>+CONCATENATE($G$10," - ",$G$11)</f>
        <v>Jaar 3 - 2026</v>
      </c>
      <c r="AD160" s="303"/>
      <c r="AE160" s="304"/>
      <c r="AF160" s="304"/>
      <c r="AG160" s="304"/>
      <c r="AH160" s="304"/>
      <c r="AI160" s="304"/>
      <c r="AJ160" s="304"/>
      <c r="AK160" s="304"/>
      <c r="AL160" s="304"/>
      <c r="AM160" s="304"/>
      <c r="AN160" s="304"/>
      <c r="AO160" s="244" t="str">
        <f>+CONCATENATE("TOTAAL - ",$G$11)</f>
        <v>TOTAAL - 2026</v>
      </c>
      <c r="AP160" s="303" t="str">
        <f>+CONCATENATE($I$10," - ",$I$11)</f>
        <v>Jaar 4 - 2027</v>
      </c>
      <c r="AQ160" s="303"/>
      <c r="AR160" s="304"/>
      <c r="AS160" s="304"/>
      <c r="AT160" s="304"/>
      <c r="AU160" s="304"/>
      <c r="AV160" s="304"/>
      <c r="AW160" s="304"/>
      <c r="AX160" s="304"/>
      <c r="AY160" s="304"/>
      <c r="AZ160" s="304"/>
      <c r="BA160" s="304"/>
      <c r="BB160" s="244" t="str">
        <f>+CONCATENATE("TOTAAL - ",$I$11)</f>
        <v>TOTAAL - 2027</v>
      </c>
      <c r="BC160" s="303" t="str">
        <f>+CONCATENATE($K$10," - ",$K$11)</f>
        <v>Jaar 5 - 2028</v>
      </c>
      <c r="BD160" s="303"/>
      <c r="BE160" s="304"/>
      <c r="BF160" s="304"/>
      <c r="BG160" s="304"/>
      <c r="BH160" s="304"/>
      <c r="BI160" s="304"/>
      <c r="BJ160" s="304"/>
      <c r="BK160" s="304"/>
      <c r="BL160" s="304"/>
      <c r="BM160" s="304"/>
      <c r="BN160" s="304"/>
      <c r="BO160" s="244" t="str">
        <f>+CONCATENATE("TOTAAL - ",$K$11)</f>
        <v>TOTAAL - 2028</v>
      </c>
    </row>
    <row r="161" spans="1:80" ht="13.5" customHeight="1" thickTop="1" thickBot="1" x14ac:dyDescent="0.3">
      <c r="C161" s="245" t="str">
        <f>+CONCATENATE("1/",$C$11)</f>
        <v>1/2024</v>
      </c>
      <c r="D161" s="245" t="str">
        <f>+CONCATENATE("2/",$C$11)</f>
        <v>2/2024</v>
      </c>
      <c r="E161" s="245" t="str">
        <f>+CONCATENATE("3/",$C$11)</f>
        <v>3/2024</v>
      </c>
      <c r="F161" s="245" t="str">
        <f>+CONCATENATE("4/",$C$11)</f>
        <v>4/2024</v>
      </c>
      <c r="G161" s="245" t="str">
        <f>+CONCATENATE("5/",$C$11)</f>
        <v>5/2024</v>
      </c>
      <c r="H161" s="245" t="str">
        <f>+CONCATENATE("6/",$C$11)</f>
        <v>6/2024</v>
      </c>
      <c r="I161" s="245" t="str">
        <f>+CONCATENATE("7/",$C$11)</f>
        <v>7/2024</v>
      </c>
      <c r="J161" s="245" t="str">
        <f>+CONCATENATE("8/",$C$11)</f>
        <v>8/2024</v>
      </c>
      <c r="K161" s="245" t="str">
        <f>+CONCATENATE("9/",$C$11)</f>
        <v>9/2024</v>
      </c>
      <c r="L161" s="245" t="str">
        <f>+CONCATENATE("10/",$C$11)</f>
        <v>10/2024</v>
      </c>
      <c r="M161" s="245" t="str">
        <f>+CONCATENATE("11/",$C$11)</f>
        <v>11/2024</v>
      </c>
      <c r="N161" s="245" t="str">
        <f>+CONCATENATE("12/",$C$11)</f>
        <v>12/2024</v>
      </c>
      <c r="O161" s="244" t="str">
        <f>$C$12</f>
        <v>12 maanden</v>
      </c>
      <c r="P161" s="245" t="str">
        <f>+CONCATENATE("1/",$E$11)</f>
        <v>1/2025</v>
      </c>
      <c r="Q161" s="245" t="str">
        <f>+CONCATENATE("2/",$E$11)</f>
        <v>2/2025</v>
      </c>
      <c r="R161" s="245" t="str">
        <f>+CONCATENATE("3/",$E$11)</f>
        <v>3/2025</v>
      </c>
      <c r="S161" s="245" t="str">
        <f>+CONCATENATE("4/",$E$11)</f>
        <v>4/2025</v>
      </c>
      <c r="T161" s="245" t="str">
        <f>+CONCATENATE("5/",$E$11)</f>
        <v>5/2025</v>
      </c>
      <c r="U161" s="245" t="str">
        <f>+CONCATENATE("6/",$E$11)</f>
        <v>6/2025</v>
      </c>
      <c r="V161" s="245" t="str">
        <f>+CONCATENATE("7/",$E$11)</f>
        <v>7/2025</v>
      </c>
      <c r="W161" s="245" t="str">
        <f>+CONCATENATE("8/",$E$11)</f>
        <v>8/2025</v>
      </c>
      <c r="X161" s="245" t="str">
        <f>+CONCATENATE("9/",$E$11)</f>
        <v>9/2025</v>
      </c>
      <c r="Y161" s="245" t="str">
        <f>+CONCATENATE("10/",$E$11)</f>
        <v>10/2025</v>
      </c>
      <c r="Z161" s="245" t="str">
        <f>+CONCATENATE("11/",$E$11)</f>
        <v>11/2025</v>
      </c>
      <c r="AA161" s="245" t="str">
        <f>+CONCATENATE("12/",$E$11)</f>
        <v>12/2025</v>
      </c>
      <c r="AB161" s="244" t="str">
        <f>$E$12</f>
        <v>12 maanden</v>
      </c>
      <c r="AC161" s="245" t="str">
        <f>+CONCATENATE("1/",$G$11)</f>
        <v>1/2026</v>
      </c>
      <c r="AD161" s="245" t="str">
        <f>+CONCATENATE("2/",$G$11)</f>
        <v>2/2026</v>
      </c>
      <c r="AE161" s="245" t="str">
        <f>+CONCATENATE("3/",$G$11)</f>
        <v>3/2026</v>
      </c>
      <c r="AF161" s="245" t="str">
        <f>+CONCATENATE("4/",$G$11)</f>
        <v>4/2026</v>
      </c>
      <c r="AG161" s="245" t="str">
        <f>+CONCATENATE("5/",$G$11)</f>
        <v>5/2026</v>
      </c>
      <c r="AH161" s="245" t="str">
        <f>+CONCATENATE("6/",$G$11)</f>
        <v>6/2026</v>
      </c>
      <c r="AI161" s="245" t="str">
        <f>+CONCATENATE("7/",$G$11)</f>
        <v>7/2026</v>
      </c>
      <c r="AJ161" s="245" t="str">
        <f>+CONCATENATE("8/",$G$11)</f>
        <v>8/2026</v>
      </c>
      <c r="AK161" s="245" t="str">
        <f>+CONCATENATE("9/",$G$11)</f>
        <v>9/2026</v>
      </c>
      <c r="AL161" s="245" t="str">
        <f>+CONCATENATE("10/",$G$11)</f>
        <v>10/2026</v>
      </c>
      <c r="AM161" s="245" t="str">
        <f>+CONCATENATE("11/",$G$11)</f>
        <v>11/2026</v>
      </c>
      <c r="AN161" s="245" t="str">
        <f>+CONCATENATE("12/",$G$11)</f>
        <v>12/2026</v>
      </c>
      <c r="AO161" s="244" t="str">
        <f>$G$12</f>
        <v>12 maanden</v>
      </c>
      <c r="AP161" s="245" t="str">
        <f>+CONCATENATE("1/",$I$11)</f>
        <v>1/2027</v>
      </c>
      <c r="AQ161" s="245" t="str">
        <f>+CONCATENATE("2/",$I$11)</f>
        <v>2/2027</v>
      </c>
      <c r="AR161" s="245" t="str">
        <f>+CONCATENATE("3/",$I$11)</f>
        <v>3/2027</v>
      </c>
      <c r="AS161" s="245" t="str">
        <f>+CONCATENATE("4/",$I$11)</f>
        <v>4/2027</v>
      </c>
      <c r="AT161" s="245" t="str">
        <f>+CONCATENATE("5/",$I$11)</f>
        <v>5/2027</v>
      </c>
      <c r="AU161" s="245" t="str">
        <f>+CONCATENATE("6/",$I$11)</f>
        <v>6/2027</v>
      </c>
      <c r="AV161" s="245" t="str">
        <f>+CONCATENATE("7/",$I$11)</f>
        <v>7/2027</v>
      </c>
      <c r="AW161" s="245" t="str">
        <f>+CONCATENATE("8/",$I$11)</f>
        <v>8/2027</v>
      </c>
      <c r="AX161" s="245" t="str">
        <f>+CONCATENATE("9/",$I$11)</f>
        <v>9/2027</v>
      </c>
      <c r="AY161" s="245" t="str">
        <f>+CONCATENATE("10/",$I$11)</f>
        <v>10/2027</v>
      </c>
      <c r="AZ161" s="245" t="str">
        <f>+CONCATENATE("11/",$I$11)</f>
        <v>11/2027</v>
      </c>
      <c r="BA161" s="245" t="str">
        <f>+CONCATENATE("12/",$I$11)</f>
        <v>12/2027</v>
      </c>
      <c r="BB161" s="244" t="str">
        <f>$I$12</f>
        <v>12 maanden</v>
      </c>
      <c r="BC161" s="245" t="str">
        <f>+CONCATENATE("1/",$K$11)</f>
        <v>1/2028</v>
      </c>
      <c r="BD161" s="245" t="str">
        <f>+CONCATENATE("2/",$K$11)</f>
        <v>2/2028</v>
      </c>
      <c r="BE161" s="245" t="str">
        <f>+CONCATENATE("3/",$K$11)</f>
        <v>3/2028</v>
      </c>
      <c r="BF161" s="245" t="str">
        <f>+CONCATENATE("4/",$K$11)</f>
        <v>4/2028</v>
      </c>
      <c r="BG161" s="245" t="str">
        <f>+CONCATENATE("5/",$K$11)</f>
        <v>5/2028</v>
      </c>
      <c r="BH161" s="245" t="str">
        <f>+CONCATENATE("6/",$K$11)</f>
        <v>6/2028</v>
      </c>
      <c r="BI161" s="245" t="str">
        <f>+CONCATENATE("7/",$K$11)</f>
        <v>7/2028</v>
      </c>
      <c r="BJ161" s="245" t="str">
        <f>+CONCATENATE("8/",$K$11)</f>
        <v>8/2028</v>
      </c>
      <c r="BK161" s="245" t="str">
        <f>+CONCATENATE("9/",$K$11)</f>
        <v>9/2028</v>
      </c>
      <c r="BL161" s="245" t="str">
        <f>+CONCATENATE("10/",$K$11)</f>
        <v>10/2028</v>
      </c>
      <c r="BM161" s="245" t="str">
        <f>+CONCATENATE("11/",$K$11)</f>
        <v>11/2028</v>
      </c>
      <c r="BN161" s="245" t="str">
        <f>+CONCATENATE("12/",$K$11)</f>
        <v>12/2028</v>
      </c>
      <c r="BO161" s="244" t="str">
        <f>$K$12</f>
        <v>12 maanden</v>
      </c>
    </row>
    <row r="162" spans="1:80" ht="15" customHeight="1" thickTop="1" x14ac:dyDescent="0.25">
      <c r="A162" s="8"/>
      <c r="B162" s="8"/>
      <c r="O162" s="16"/>
      <c r="AB162" s="16"/>
      <c r="AO162" s="16"/>
      <c r="BB162" s="16"/>
      <c r="BO162" s="16"/>
    </row>
    <row r="163" spans="1:80" ht="15" customHeight="1" x14ac:dyDescent="0.25">
      <c r="A163" s="311" t="s">
        <v>96</v>
      </c>
      <c r="B163" s="312"/>
      <c r="C163" s="242">
        <v>0</v>
      </c>
      <c r="D163" s="242">
        <v>0</v>
      </c>
      <c r="E163" s="242">
        <v>0</v>
      </c>
      <c r="F163" s="242">
        <v>0</v>
      </c>
      <c r="G163" s="242">
        <v>0</v>
      </c>
      <c r="H163" s="242">
        <v>0</v>
      </c>
      <c r="I163" s="242">
        <v>0</v>
      </c>
      <c r="J163" s="242">
        <v>0</v>
      </c>
      <c r="K163" s="242">
        <v>0</v>
      </c>
      <c r="L163" s="242">
        <v>0</v>
      </c>
      <c r="M163" s="242">
        <v>0</v>
      </c>
      <c r="N163" s="242">
        <v>0</v>
      </c>
      <c r="O163" s="20">
        <f>SUM(C163:N163)</f>
        <v>0</v>
      </c>
      <c r="P163" s="242">
        <v>0</v>
      </c>
      <c r="Q163" s="242">
        <v>0</v>
      </c>
      <c r="R163" s="242">
        <v>0</v>
      </c>
      <c r="S163" s="242">
        <v>0</v>
      </c>
      <c r="T163" s="242">
        <v>0</v>
      </c>
      <c r="U163" s="242">
        <v>0</v>
      </c>
      <c r="V163" s="242">
        <v>0</v>
      </c>
      <c r="W163" s="242">
        <v>0</v>
      </c>
      <c r="X163" s="242">
        <v>0</v>
      </c>
      <c r="Y163" s="242">
        <v>0</v>
      </c>
      <c r="Z163" s="242">
        <v>0</v>
      </c>
      <c r="AA163" s="242">
        <v>0</v>
      </c>
      <c r="AB163" s="20">
        <f>SUM(P163:AA163)</f>
        <v>0</v>
      </c>
      <c r="AC163" s="242">
        <v>0</v>
      </c>
      <c r="AD163" s="242">
        <v>0</v>
      </c>
      <c r="AE163" s="242">
        <v>0</v>
      </c>
      <c r="AF163" s="242">
        <v>0</v>
      </c>
      <c r="AG163" s="242">
        <v>0</v>
      </c>
      <c r="AH163" s="242">
        <v>0</v>
      </c>
      <c r="AI163" s="242">
        <v>0</v>
      </c>
      <c r="AJ163" s="242">
        <v>0</v>
      </c>
      <c r="AK163" s="242">
        <v>0</v>
      </c>
      <c r="AL163" s="242">
        <v>0</v>
      </c>
      <c r="AM163" s="242">
        <v>0</v>
      </c>
      <c r="AN163" s="242">
        <v>0</v>
      </c>
      <c r="AO163" s="20">
        <f>SUM(AC163:AN163)</f>
        <v>0</v>
      </c>
      <c r="AP163" s="242">
        <v>0</v>
      </c>
      <c r="AQ163" s="242">
        <v>0</v>
      </c>
      <c r="AR163" s="242">
        <v>0</v>
      </c>
      <c r="AS163" s="242">
        <v>0</v>
      </c>
      <c r="AT163" s="242">
        <v>0</v>
      </c>
      <c r="AU163" s="242">
        <v>0</v>
      </c>
      <c r="AV163" s="242">
        <v>0</v>
      </c>
      <c r="AW163" s="242">
        <v>0</v>
      </c>
      <c r="AX163" s="242">
        <v>0</v>
      </c>
      <c r="AY163" s="242">
        <v>0</v>
      </c>
      <c r="AZ163" s="242">
        <v>0</v>
      </c>
      <c r="BA163" s="242">
        <v>0</v>
      </c>
      <c r="BB163" s="20">
        <f>SUM(AP163:BA163)</f>
        <v>0</v>
      </c>
      <c r="BC163" s="242">
        <v>0</v>
      </c>
      <c r="BD163" s="242">
        <v>0</v>
      </c>
      <c r="BE163" s="242">
        <v>0</v>
      </c>
      <c r="BF163" s="242">
        <v>0</v>
      </c>
      <c r="BG163" s="242">
        <v>0</v>
      </c>
      <c r="BH163" s="242">
        <v>0</v>
      </c>
      <c r="BI163" s="242">
        <v>0</v>
      </c>
      <c r="BJ163" s="242">
        <v>0</v>
      </c>
      <c r="BK163" s="242">
        <v>0</v>
      </c>
      <c r="BL163" s="242">
        <v>0</v>
      </c>
      <c r="BM163" s="242">
        <v>0</v>
      </c>
      <c r="BN163" s="242">
        <v>0</v>
      </c>
      <c r="BO163" s="20">
        <f>SUM(BC163:BN163)</f>
        <v>0</v>
      </c>
    </row>
    <row r="164" spans="1:80" ht="15" customHeight="1" x14ac:dyDescent="0.25">
      <c r="A164" s="311" t="s">
        <v>97</v>
      </c>
      <c r="B164" s="312"/>
      <c r="C164" s="242">
        <v>0</v>
      </c>
      <c r="D164" s="242">
        <v>0</v>
      </c>
      <c r="E164" s="242">
        <v>0</v>
      </c>
      <c r="F164" s="242">
        <v>0</v>
      </c>
      <c r="G164" s="242">
        <v>0</v>
      </c>
      <c r="H164" s="242">
        <v>0</v>
      </c>
      <c r="I164" s="242">
        <v>0</v>
      </c>
      <c r="J164" s="242">
        <v>0</v>
      </c>
      <c r="K164" s="242">
        <v>0</v>
      </c>
      <c r="L164" s="242">
        <v>0</v>
      </c>
      <c r="M164" s="242">
        <v>0</v>
      </c>
      <c r="N164" s="242">
        <v>0</v>
      </c>
      <c r="O164" s="20">
        <f>SUM(C164:N164)</f>
        <v>0</v>
      </c>
      <c r="P164" s="242">
        <v>0</v>
      </c>
      <c r="Q164" s="242">
        <v>0</v>
      </c>
      <c r="R164" s="242">
        <v>0</v>
      </c>
      <c r="S164" s="242">
        <v>0</v>
      </c>
      <c r="T164" s="242">
        <v>0</v>
      </c>
      <c r="U164" s="242">
        <v>0</v>
      </c>
      <c r="V164" s="242">
        <v>0</v>
      </c>
      <c r="W164" s="242">
        <v>0</v>
      </c>
      <c r="X164" s="242">
        <v>0</v>
      </c>
      <c r="Y164" s="242">
        <v>0</v>
      </c>
      <c r="Z164" s="242">
        <v>0</v>
      </c>
      <c r="AA164" s="242">
        <v>0</v>
      </c>
      <c r="AB164" s="20">
        <f>SUM(P164:AA164)</f>
        <v>0</v>
      </c>
      <c r="AC164" s="242">
        <v>0</v>
      </c>
      <c r="AD164" s="242">
        <v>0</v>
      </c>
      <c r="AE164" s="242">
        <v>0</v>
      </c>
      <c r="AF164" s="242">
        <v>0</v>
      </c>
      <c r="AG164" s="242">
        <v>0</v>
      </c>
      <c r="AH164" s="242">
        <v>0</v>
      </c>
      <c r="AI164" s="242">
        <v>0</v>
      </c>
      <c r="AJ164" s="242">
        <v>0</v>
      </c>
      <c r="AK164" s="242">
        <v>0</v>
      </c>
      <c r="AL164" s="242">
        <v>0</v>
      </c>
      <c r="AM164" s="242">
        <v>0</v>
      </c>
      <c r="AN164" s="242">
        <v>0</v>
      </c>
      <c r="AO164" s="20">
        <f>SUM(AC164:AN164)</f>
        <v>0</v>
      </c>
      <c r="AP164" s="242">
        <v>0</v>
      </c>
      <c r="AQ164" s="242">
        <v>0</v>
      </c>
      <c r="AR164" s="242">
        <v>0</v>
      </c>
      <c r="AS164" s="242">
        <v>0</v>
      </c>
      <c r="AT164" s="242">
        <v>0</v>
      </c>
      <c r="AU164" s="242">
        <v>0</v>
      </c>
      <c r="AV164" s="242">
        <v>0</v>
      </c>
      <c r="AW164" s="242">
        <v>0</v>
      </c>
      <c r="AX164" s="242">
        <v>0</v>
      </c>
      <c r="AY164" s="242">
        <v>0</v>
      </c>
      <c r="AZ164" s="242">
        <v>0</v>
      </c>
      <c r="BA164" s="242">
        <v>0</v>
      </c>
      <c r="BB164" s="20">
        <f>SUM(AP164:BA164)</f>
        <v>0</v>
      </c>
      <c r="BC164" s="242">
        <v>0</v>
      </c>
      <c r="BD164" s="242">
        <v>0</v>
      </c>
      <c r="BE164" s="242">
        <v>0</v>
      </c>
      <c r="BF164" s="242">
        <v>0</v>
      </c>
      <c r="BG164" s="242">
        <v>0</v>
      </c>
      <c r="BH164" s="242">
        <v>0</v>
      </c>
      <c r="BI164" s="242">
        <v>0</v>
      </c>
      <c r="BJ164" s="242">
        <v>0</v>
      </c>
      <c r="BK164" s="242">
        <v>0</v>
      </c>
      <c r="BL164" s="242">
        <v>0</v>
      </c>
      <c r="BM164" s="242">
        <v>0</v>
      </c>
      <c r="BN164" s="242">
        <v>0</v>
      </c>
      <c r="BO164" s="20">
        <f>SUM(BC164:BN164)</f>
        <v>0</v>
      </c>
    </row>
    <row r="165" spans="1:80" ht="15" customHeight="1" x14ac:dyDescent="0.25">
      <c r="A165" s="311" t="s">
        <v>98</v>
      </c>
      <c r="B165" s="312"/>
      <c r="C165" s="242">
        <v>0</v>
      </c>
      <c r="D165" s="242">
        <v>0</v>
      </c>
      <c r="E165" s="242">
        <v>0</v>
      </c>
      <c r="F165" s="242">
        <v>0</v>
      </c>
      <c r="G165" s="242">
        <v>0</v>
      </c>
      <c r="H165" s="242">
        <v>0</v>
      </c>
      <c r="I165" s="242">
        <v>0</v>
      </c>
      <c r="J165" s="242">
        <v>0</v>
      </c>
      <c r="K165" s="242">
        <v>0</v>
      </c>
      <c r="L165" s="242">
        <v>0</v>
      </c>
      <c r="M165" s="242">
        <v>0</v>
      </c>
      <c r="N165" s="242">
        <v>0</v>
      </c>
      <c r="O165" s="20">
        <f>SUM(C165:N165)</f>
        <v>0</v>
      </c>
      <c r="P165" s="242">
        <v>0</v>
      </c>
      <c r="Q165" s="242">
        <v>0</v>
      </c>
      <c r="R165" s="242">
        <v>0</v>
      </c>
      <c r="S165" s="242">
        <v>0</v>
      </c>
      <c r="T165" s="242">
        <v>0</v>
      </c>
      <c r="U165" s="242">
        <v>0</v>
      </c>
      <c r="V165" s="242">
        <v>0</v>
      </c>
      <c r="W165" s="242">
        <v>0</v>
      </c>
      <c r="X165" s="242">
        <v>0</v>
      </c>
      <c r="Y165" s="242">
        <v>0</v>
      </c>
      <c r="Z165" s="242">
        <v>0</v>
      </c>
      <c r="AA165" s="242">
        <v>0</v>
      </c>
      <c r="AB165" s="20">
        <f>SUM(P165:AA165)</f>
        <v>0</v>
      </c>
      <c r="AC165" s="242">
        <v>0</v>
      </c>
      <c r="AD165" s="242">
        <v>0</v>
      </c>
      <c r="AE165" s="242">
        <v>0</v>
      </c>
      <c r="AF165" s="242">
        <v>0</v>
      </c>
      <c r="AG165" s="242">
        <v>0</v>
      </c>
      <c r="AH165" s="242">
        <v>0</v>
      </c>
      <c r="AI165" s="242">
        <v>0</v>
      </c>
      <c r="AJ165" s="242">
        <v>0</v>
      </c>
      <c r="AK165" s="242">
        <v>0</v>
      </c>
      <c r="AL165" s="242">
        <v>0</v>
      </c>
      <c r="AM165" s="242">
        <v>0</v>
      </c>
      <c r="AN165" s="242">
        <v>0</v>
      </c>
      <c r="AO165" s="20">
        <f>SUM(AC165:AN165)</f>
        <v>0</v>
      </c>
      <c r="AP165" s="242">
        <v>0</v>
      </c>
      <c r="AQ165" s="242">
        <v>0</v>
      </c>
      <c r="AR165" s="242">
        <v>0</v>
      </c>
      <c r="AS165" s="242">
        <v>0</v>
      </c>
      <c r="AT165" s="242">
        <v>0</v>
      </c>
      <c r="AU165" s="242">
        <v>0</v>
      </c>
      <c r="AV165" s="242">
        <v>0</v>
      </c>
      <c r="AW165" s="242">
        <v>0</v>
      </c>
      <c r="AX165" s="242">
        <v>0</v>
      </c>
      <c r="AY165" s="242">
        <v>0</v>
      </c>
      <c r="AZ165" s="242">
        <v>0</v>
      </c>
      <c r="BA165" s="242">
        <v>0</v>
      </c>
      <c r="BB165" s="20">
        <f>SUM(AP165:BA165)</f>
        <v>0</v>
      </c>
      <c r="BC165" s="242">
        <v>0</v>
      </c>
      <c r="BD165" s="242">
        <v>0</v>
      </c>
      <c r="BE165" s="242">
        <v>0</v>
      </c>
      <c r="BF165" s="242">
        <v>0</v>
      </c>
      <c r="BG165" s="242">
        <v>0</v>
      </c>
      <c r="BH165" s="242">
        <v>0</v>
      </c>
      <c r="BI165" s="242">
        <v>0</v>
      </c>
      <c r="BJ165" s="242">
        <v>0</v>
      </c>
      <c r="BK165" s="242">
        <v>0</v>
      </c>
      <c r="BL165" s="242">
        <v>0</v>
      </c>
      <c r="BM165" s="242">
        <v>0</v>
      </c>
      <c r="BN165" s="242">
        <v>0</v>
      </c>
      <c r="BO165" s="20">
        <f>SUM(BC165:BN165)</f>
        <v>0</v>
      </c>
    </row>
    <row r="166" spans="1:80" ht="15" customHeight="1" x14ac:dyDescent="0.25">
      <c r="A166" s="311" t="s">
        <v>99</v>
      </c>
      <c r="B166" s="312"/>
      <c r="C166" s="242">
        <v>0</v>
      </c>
      <c r="D166" s="242">
        <v>0</v>
      </c>
      <c r="E166" s="242">
        <v>0</v>
      </c>
      <c r="F166" s="242">
        <v>0</v>
      </c>
      <c r="G166" s="242">
        <v>0</v>
      </c>
      <c r="H166" s="242">
        <v>0</v>
      </c>
      <c r="I166" s="242">
        <v>0</v>
      </c>
      <c r="J166" s="242">
        <v>0</v>
      </c>
      <c r="K166" s="242">
        <v>0</v>
      </c>
      <c r="L166" s="242">
        <v>0</v>
      </c>
      <c r="M166" s="242">
        <v>0</v>
      </c>
      <c r="N166" s="242">
        <v>0</v>
      </c>
      <c r="O166" s="20">
        <f>SUM(C166:N166)</f>
        <v>0</v>
      </c>
      <c r="P166" s="242">
        <v>0</v>
      </c>
      <c r="Q166" s="242">
        <v>0</v>
      </c>
      <c r="R166" s="242">
        <v>0</v>
      </c>
      <c r="S166" s="242">
        <v>0</v>
      </c>
      <c r="T166" s="242">
        <v>0</v>
      </c>
      <c r="U166" s="242">
        <v>0</v>
      </c>
      <c r="V166" s="242">
        <v>0</v>
      </c>
      <c r="W166" s="242">
        <v>0</v>
      </c>
      <c r="X166" s="242">
        <v>0</v>
      </c>
      <c r="Y166" s="242">
        <v>0</v>
      </c>
      <c r="Z166" s="242">
        <v>0</v>
      </c>
      <c r="AA166" s="242">
        <v>0</v>
      </c>
      <c r="AB166" s="20">
        <f>SUM(P166:AA166)</f>
        <v>0</v>
      </c>
      <c r="AC166" s="242">
        <v>0</v>
      </c>
      <c r="AD166" s="242">
        <v>0</v>
      </c>
      <c r="AE166" s="242">
        <v>0</v>
      </c>
      <c r="AF166" s="242">
        <v>0</v>
      </c>
      <c r="AG166" s="242">
        <v>0</v>
      </c>
      <c r="AH166" s="242">
        <v>0</v>
      </c>
      <c r="AI166" s="242">
        <v>0</v>
      </c>
      <c r="AJ166" s="242">
        <v>0</v>
      </c>
      <c r="AK166" s="242">
        <v>0</v>
      </c>
      <c r="AL166" s="242">
        <v>0</v>
      </c>
      <c r="AM166" s="242">
        <v>0</v>
      </c>
      <c r="AN166" s="242">
        <v>0</v>
      </c>
      <c r="AO166" s="20">
        <f>SUM(AC166:AN166)</f>
        <v>0</v>
      </c>
      <c r="AP166" s="242">
        <v>0</v>
      </c>
      <c r="AQ166" s="242">
        <v>0</v>
      </c>
      <c r="AR166" s="242">
        <v>0</v>
      </c>
      <c r="AS166" s="242">
        <v>0</v>
      </c>
      <c r="AT166" s="242">
        <v>0</v>
      </c>
      <c r="AU166" s="242">
        <v>0</v>
      </c>
      <c r="AV166" s="242">
        <v>0</v>
      </c>
      <c r="AW166" s="242">
        <v>0</v>
      </c>
      <c r="AX166" s="242">
        <v>0</v>
      </c>
      <c r="AY166" s="242">
        <v>0</v>
      </c>
      <c r="AZ166" s="242">
        <v>0</v>
      </c>
      <c r="BA166" s="242">
        <v>0</v>
      </c>
      <c r="BB166" s="20">
        <f>SUM(AP166:BA166)</f>
        <v>0</v>
      </c>
      <c r="BC166" s="242">
        <v>0</v>
      </c>
      <c r="BD166" s="242">
        <v>0</v>
      </c>
      <c r="BE166" s="242">
        <v>0</v>
      </c>
      <c r="BF166" s="242">
        <v>0</v>
      </c>
      <c r="BG166" s="242">
        <v>0</v>
      </c>
      <c r="BH166" s="242">
        <v>0</v>
      </c>
      <c r="BI166" s="242">
        <v>0</v>
      </c>
      <c r="BJ166" s="242">
        <v>0</v>
      </c>
      <c r="BK166" s="242">
        <v>0</v>
      </c>
      <c r="BL166" s="242">
        <v>0</v>
      </c>
      <c r="BM166" s="242">
        <v>0</v>
      </c>
      <c r="BN166" s="242">
        <v>0</v>
      </c>
      <c r="BO166" s="20">
        <f>SUM(BC166:BN166)</f>
        <v>0</v>
      </c>
    </row>
    <row r="167" spans="1:80" ht="15" customHeight="1" x14ac:dyDescent="0.25">
      <c r="A167" s="322" t="s">
        <v>28</v>
      </c>
      <c r="B167" s="323"/>
      <c r="C167" s="20">
        <f>SUM(C163:C166)</f>
        <v>0</v>
      </c>
      <c r="D167" s="20">
        <f t="shared" ref="D167:BO167" si="61">SUM(D163:D166)</f>
        <v>0</v>
      </c>
      <c r="E167" s="20">
        <f t="shared" si="61"/>
        <v>0</v>
      </c>
      <c r="F167" s="20">
        <f t="shared" si="61"/>
        <v>0</v>
      </c>
      <c r="G167" s="20">
        <f t="shared" si="61"/>
        <v>0</v>
      </c>
      <c r="H167" s="20">
        <f t="shared" si="61"/>
        <v>0</v>
      </c>
      <c r="I167" s="20">
        <f t="shared" si="61"/>
        <v>0</v>
      </c>
      <c r="J167" s="20">
        <f t="shared" si="61"/>
        <v>0</v>
      </c>
      <c r="K167" s="20">
        <f t="shared" si="61"/>
        <v>0</v>
      </c>
      <c r="L167" s="20">
        <f t="shared" si="61"/>
        <v>0</v>
      </c>
      <c r="M167" s="20">
        <f t="shared" si="61"/>
        <v>0</v>
      </c>
      <c r="N167" s="20">
        <f t="shared" si="61"/>
        <v>0</v>
      </c>
      <c r="O167" s="20">
        <f t="shared" si="61"/>
        <v>0</v>
      </c>
      <c r="P167" s="20">
        <f t="shared" si="61"/>
        <v>0</v>
      </c>
      <c r="Q167" s="20">
        <f t="shared" si="61"/>
        <v>0</v>
      </c>
      <c r="R167" s="20">
        <f t="shared" si="61"/>
        <v>0</v>
      </c>
      <c r="S167" s="20">
        <f t="shared" si="61"/>
        <v>0</v>
      </c>
      <c r="T167" s="20">
        <f t="shared" si="61"/>
        <v>0</v>
      </c>
      <c r="U167" s="20">
        <f t="shared" si="61"/>
        <v>0</v>
      </c>
      <c r="V167" s="20">
        <f t="shared" si="61"/>
        <v>0</v>
      </c>
      <c r="W167" s="20">
        <f t="shared" si="61"/>
        <v>0</v>
      </c>
      <c r="X167" s="20">
        <f t="shared" si="61"/>
        <v>0</v>
      </c>
      <c r="Y167" s="20">
        <f t="shared" si="61"/>
        <v>0</v>
      </c>
      <c r="Z167" s="20">
        <f t="shared" si="61"/>
        <v>0</v>
      </c>
      <c r="AA167" s="20">
        <f t="shared" si="61"/>
        <v>0</v>
      </c>
      <c r="AB167" s="20">
        <f t="shared" si="61"/>
        <v>0</v>
      </c>
      <c r="AC167" s="20">
        <f t="shared" si="61"/>
        <v>0</v>
      </c>
      <c r="AD167" s="20">
        <f t="shared" si="61"/>
        <v>0</v>
      </c>
      <c r="AE167" s="20">
        <f t="shared" si="61"/>
        <v>0</v>
      </c>
      <c r="AF167" s="20">
        <f t="shared" si="61"/>
        <v>0</v>
      </c>
      <c r="AG167" s="20">
        <f t="shared" si="61"/>
        <v>0</v>
      </c>
      <c r="AH167" s="20">
        <f t="shared" si="61"/>
        <v>0</v>
      </c>
      <c r="AI167" s="20">
        <f t="shared" si="61"/>
        <v>0</v>
      </c>
      <c r="AJ167" s="20">
        <f t="shared" si="61"/>
        <v>0</v>
      </c>
      <c r="AK167" s="20">
        <f t="shared" si="61"/>
        <v>0</v>
      </c>
      <c r="AL167" s="20">
        <f t="shared" si="61"/>
        <v>0</v>
      </c>
      <c r="AM167" s="20">
        <f t="shared" si="61"/>
        <v>0</v>
      </c>
      <c r="AN167" s="20">
        <f t="shared" si="61"/>
        <v>0</v>
      </c>
      <c r="AO167" s="20">
        <f t="shared" si="61"/>
        <v>0</v>
      </c>
      <c r="AP167" s="20">
        <f t="shared" si="61"/>
        <v>0</v>
      </c>
      <c r="AQ167" s="20">
        <f t="shared" si="61"/>
        <v>0</v>
      </c>
      <c r="AR167" s="20">
        <f t="shared" si="61"/>
        <v>0</v>
      </c>
      <c r="AS167" s="20">
        <f t="shared" si="61"/>
        <v>0</v>
      </c>
      <c r="AT167" s="20">
        <f t="shared" si="61"/>
        <v>0</v>
      </c>
      <c r="AU167" s="20">
        <f t="shared" si="61"/>
        <v>0</v>
      </c>
      <c r="AV167" s="20">
        <f t="shared" si="61"/>
        <v>0</v>
      </c>
      <c r="AW167" s="20">
        <f t="shared" si="61"/>
        <v>0</v>
      </c>
      <c r="AX167" s="20">
        <f t="shared" si="61"/>
        <v>0</v>
      </c>
      <c r="AY167" s="20">
        <f t="shared" si="61"/>
        <v>0</v>
      </c>
      <c r="AZ167" s="20">
        <f t="shared" si="61"/>
        <v>0</v>
      </c>
      <c r="BA167" s="20">
        <f t="shared" si="61"/>
        <v>0</v>
      </c>
      <c r="BB167" s="20">
        <f t="shared" si="61"/>
        <v>0</v>
      </c>
      <c r="BC167" s="20">
        <f t="shared" si="61"/>
        <v>0</v>
      </c>
      <c r="BD167" s="20">
        <f t="shared" si="61"/>
        <v>0</v>
      </c>
      <c r="BE167" s="20">
        <f t="shared" si="61"/>
        <v>0</v>
      </c>
      <c r="BF167" s="20">
        <f t="shared" si="61"/>
        <v>0</v>
      </c>
      <c r="BG167" s="20">
        <f t="shared" si="61"/>
        <v>0</v>
      </c>
      <c r="BH167" s="20">
        <f t="shared" si="61"/>
        <v>0</v>
      </c>
      <c r="BI167" s="20">
        <f t="shared" si="61"/>
        <v>0</v>
      </c>
      <c r="BJ167" s="20">
        <f t="shared" si="61"/>
        <v>0</v>
      </c>
      <c r="BK167" s="20">
        <f t="shared" si="61"/>
        <v>0</v>
      </c>
      <c r="BL167" s="20">
        <f t="shared" si="61"/>
        <v>0</v>
      </c>
      <c r="BM167" s="20">
        <f t="shared" si="61"/>
        <v>0</v>
      </c>
      <c r="BN167" s="20">
        <f t="shared" si="61"/>
        <v>0</v>
      </c>
      <c r="BO167" s="20">
        <f t="shared" si="61"/>
        <v>0</v>
      </c>
    </row>
    <row r="168" spans="1:80" ht="15" customHeight="1" x14ac:dyDescent="0.25">
      <c r="A168" s="28"/>
      <c r="B168" s="28"/>
      <c r="C168" s="29"/>
      <c r="D168" s="29"/>
      <c r="E168" s="29"/>
      <c r="G168" s="30"/>
      <c r="H168" s="30"/>
      <c r="I168" s="30"/>
      <c r="J168" s="30"/>
      <c r="K168" s="30"/>
      <c r="L168" s="30"/>
    </row>
    <row r="169" spans="1:80" ht="15" customHeight="1" x14ac:dyDescent="0.25">
      <c r="A169" s="11" t="s">
        <v>101</v>
      </c>
      <c r="B169" s="11"/>
      <c r="C169" s="11"/>
      <c r="D169" s="11"/>
      <c r="E169" s="11"/>
      <c r="F169" s="11"/>
      <c r="G169" s="11"/>
      <c r="H169" s="11"/>
      <c r="I169" s="11"/>
      <c r="J169" s="11"/>
      <c r="K169" s="11"/>
      <c r="L169" s="11"/>
      <c r="M169" s="11"/>
      <c r="N169" s="11"/>
    </row>
    <row r="170" spans="1:80" ht="15" customHeight="1" x14ac:dyDescent="0.25">
      <c r="G170" s="36"/>
      <c r="H170" s="36"/>
      <c r="K170" s="6"/>
      <c r="L170" s="31"/>
    </row>
    <row r="171" spans="1:80" ht="15" customHeight="1" x14ac:dyDescent="0.25">
      <c r="A171" s="345" t="str">
        <f>+CONCATENATE("8.1. Investeringen van het jaar ",C$11)</f>
        <v>8.1. Investeringen van het jaar 2024</v>
      </c>
      <c r="B171" s="345"/>
      <c r="C171" s="345"/>
      <c r="D171" s="345"/>
      <c r="E171" s="345"/>
      <c r="F171" s="345"/>
      <c r="G171" s="345"/>
      <c r="H171" s="345"/>
      <c r="I171" s="345"/>
      <c r="J171" s="345"/>
      <c r="K171" s="346"/>
      <c r="L171" s="346"/>
      <c r="N171" s="8"/>
      <c r="O171" s="8"/>
    </row>
    <row r="172" spans="1:80" ht="15" customHeight="1" x14ac:dyDescent="0.25">
      <c r="AB172" s="8"/>
      <c r="AO172" s="8"/>
      <c r="BB172" s="8"/>
      <c r="BO172" s="8"/>
      <c r="CB172" s="8"/>
    </row>
    <row r="173" spans="1:80" s="2" customFormat="1" ht="15" customHeight="1" x14ac:dyDescent="0.25">
      <c r="A173" s="340" t="s">
        <v>102</v>
      </c>
      <c r="B173" s="341"/>
      <c r="C173" s="341"/>
      <c r="D173" s="22" t="s">
        <v>27</v>
      </c>
      <c r="E173" s="367" t="s">
        <v>108</v>
      </c>
      <c r="F173" s="319"/>
      <c r="G173" s="318" t="s">
        <v>109</v>
      </c>
      <c r="H173" s="319"/>
      <c r="I173" s="318" t="s">
        <v>110</v>
      </c>
      <c r="J173" s="319"/>
      <c r="K173" s="6"/>
      <c r="L173" s="31"/>
    </row>
    <row r="174" spans="1:80" ht="15" customHeight="1" x14ac:dyDescent="0.25">
      <c r="A174" s="311" t="s">
        <v>10</v>
      </c>
      <c r="B174" s="312"/>
      <c r="C174" s="313"/>
      <c r="D174" s="102">
        <v>0.21</v>
      </c>
      <c r="E174" s="314">
        <f>$L$7</f>
        <v>45292</v>
      </c>
      <c r="F174" s="315"/>
      <c r="G174" s="309">
        <v>0</v>
      </c>
      <c r="H174" s="310"/>
      <c r="I174" s="108">
        <v>5</v>
      </c>
      <c r="J174" s="109" t="s">
        <v>111</v>
      </c>
      <c r="K174" s="6"/>
      <c r="L174" s="31"/>
    </row>
    <row r="175" spans="1:80" ht="15" customHeight="1" x14ac:dyDescent="0.25">
      <c r="A175" s="311" t="s">
        <v>10</v>
      </c>
      <c r="B175" s="312"/>
      <c r="C175" s="313"/>
      <c r="D175" s="102">
        <v>0.21</v>
      </c>
      <c r="E175" s="314">
        <f>$L$7</f>
        <v>45292</v>
      </c>
      <c r="F175" s="315"/>
      <c r="G175" s="309">
        <v>0</v>
      </c>
      <c r="H175" s="310"/>
      <c r="I175" s="108">
        <v>5</v>
      </c>
      <c r="J175" s="109" t="s">
        <v>111</v>
      </c>
      <c r="K175" s="6"/>
      <c r="L175" s="31"/>
    </row>
    <row r="176" spans="1:80" ht="15" customHeight="1" x14ac:dyDescent="0.25">
      <c r="A176" s="342" t="s">
        <v>29</v>
      </c>
      <c r="B176" s="343"/>
      <c r="C176" s="343"/>
      <c r="D176" s="344"/>
      <c r="E176" s="347"/>
      <c r="F176" s="348"/>
      <c r="G176" s="307">
        <f>+SUM(G174:H175)</f>
        <v>0</v>
      </c>
      <c r="H176" s="308"/>
      <c r="I176" s="34"/>
      <c r="J176" s="35"/>
      <c r="K176" s="6"/>
      <c r="L176" s="31"/>
    </row>
    <row r="177" spans="1:12" ht="15" customHeight="1" x14ac:dyDescent="0.25">
      <c r="A177" s="340" t="s">
        <v>104</v>
      </c>
      <c r="B177" s="341"/>
      <c r="C177" s="341"/>
      <c r="D177" s="22" t="s">
        <v>27</v>
      </c>
      <c r="E177" s="318" t="s">
        <v>108</v>
      </c>
      <c r="F177" s="319"/>
      <c r="G177" s="316" t="s">
        <v>109</v>
      </c>
      <c r="H177" s="317"/>
      <c r="I177" s="318" t="s">
        <v>110</v>
      </c>
      <c r="J177" s="319"/>
      <c r="K177" s="6"/>
      <c r="L177" s="31"/>
    </row>
    <row r="178" spans="1:12" ht="15" customHeight="1" x14ac:dyDescent="0.25">
      <c r="A178" s="311" t="s">
        <v>10</v>
      </c>
      <c r="B178" s="312"/>
      <c r="C178" s="313"/>
      <c r="D178" s="102">
        <v>0.21</v>
      </c>
      <c r="E178" s="314">
        <f>$L$7</f>
        <v>45292</v>
      </c>
      <c r="F178" s="315"/>
      <c r="G178" s="309">
        <v>0</v>
      </c>
      <c r="H178" s="310"/>
      <c r="I178" s="108">
        <v>5</v>
      </c>
      <c r="J178" s="109" t="s">
        <v>111</v>
      </c>
      <c r="K178" s="6"/>
      <c r="L178" s="31"/>
    </row>
    <row r="179" spans="1:12" ht="15" customHeight="1" x14ac:dyDescent="0.25">
      <c r="A179" s="311" t="s">
        <v>10</v>
      </c>
      <c r="B179" s="312"/>
      <c r="C179" s="313"/>
      <c r="D179" s="102">
        <v>0.21</v>
      </c>
      <c r="E179" s="314">
        <f>$L$7</f>
        <v>45292</v>
      </c>
      <c r="F179" s="315"/>
      <c r="G179" s="309">
        <v>0</v>
      </c>
      <c r="H179" s="310"/>
      <c r="I179" s="108">
        <v>5</v>
      </c>
      <c r="J179" s="109" t="s">
        <v>111</v>
      </c>
      <c r="K179" s="6"/>
      <c r="L179" s="31"/>
    </row>
    <row r="180" spans="1:12" s="8" customFormat="1" ht="15" customHeight="1" x14ac:dyDescent="0.25">
      <c r="A180" s="311" t="s">
        <v>10</v>
      </c>
      <c r="B180" s="312"/>
      <c r="C180" s="313"/>
      <c r="D180" s="102">
        <v>0.21</v>
      </c>
      <c r="E180" s="314">
        <f>$L$7</f>
        <v>45292</v>
      </c>
      <c r="F180" s="315"/>
      <c r="G180" s="309">
        <v>0</v>
      </c>
      <c r="H180" s="310"/>
      <c r="I180" s="108">
        <v>5</v>
      </c>
      <c r="J180" s="109" t="s">
        <v>111</v>
      </c>
      <c r="K180" s="6"/>
      <c r="L180" s="31"/>
    </row>
    <row r="181" spans="1:12" ht="15" customHeight="1" x14ac:dyDescent="0.25">
      <c r="A181" s="342" t="s">
        <v>29</v>
      </c>
      <c r="B181" s="343"/>
      <c r="C181" s="343"/>
      <c r="D181" s="344"/>
      <c r="E181" s="347"/>
      <c r="F181" s="348"/>
      <c r="G181" s="307">
        <f>+SUM(G178:H180)</f>
        <v>0</v>
      </c>
      <c r="H181" s="308"/>
      <c r="I181" s="34"/>
      <c r="J181" s="35"/>
      <c r="K181" s="6"/>
      <c r="L181" s="31"/>
    </row>
    <row r="182" spans="1:12" ht="15" customHeight="1" x14ac:dyDescent="0.25">
      <c r="A182" s="340" t="s">
        <v>106</v>
      </c>
      <c r="B182" s="341"/>
      <c r="C182" s="341"/>
      <c r="D182" s="22" t="s">
        <v>27</v>
      </c>
      <c r="E182" s="318" t="s">
        <v>108</v>
      </c>
      <c r="F182" s="319"/>
      <c r="G182" s="316" t="s">
        <v>109</v>
      </c>
      <c r="H182" s="317"/>
      <c r="I182" s="33" t="s">
        <v>110</v>
      </c>
      <c r="J182" s="32"/>
      <c r="K182" s="6"/>
      <c r="L182" s="31"/>
    </row>
    <row r="183" spans="1:12" ht="15" customHeight="1" x14ac:dyDescent="0.25">
      <c r="A183" s="311" t="s">
        <v>10</v>
      </c>
      <c r="B183" s="312"/>
      <c r="C183" s="313"/>
      <c r="D183" s="102">
        <v>0.21</v>
      </c>
      <c r="E183" s="314">
        <f t="shared" ref="E183:E190" si="62">$L$7</f>
        <v>45292</v>
      </c>
      <c r="F183" s="315"/>
      <c r="G183" s="309">
        <v>0</v>
      </c>
      <c r="H183" s="310"/>
      <c r="I183" s="108">
        <v>5</v>
      </c>
      <c r="J183" s="109" t="s">
        <v>111</v>
      </c>
      <c r="K183" s="6"/>
      <c r="L183" s="31"/>
    </row>
    <row r="184" spans="1:12" ht="15" customHeight="1" x14ac:dyDescent="0.25">
      <c r="A184" s="311" t="s">
        <v>10</v>
      </c>
      <c r="B184" s="312"/>
      <c r="C184" s="313"/>
      <c r="D184" s="102">
        <v>0.21</v>
      </c>
      <c r="E184" s="314">
        <f t="shared" si="62"/>
        <v>45292</v>
      </c>
      <c r="F184" s="315"/>
      <c r="G184" s="309">
        <v>0</v>
      </c>
      <c r="H184" s="310"/>
      <c r="I184" s="108">
        <v>5</v>
      </c>
      <c r="J184" s="109" t="s">
        <v>111</v>
      </c>
      <c r="K184" s="6"/>
      <c r="L184" s="31"/>
    </row>
    <row r="185" spans="1:12" s="8" customFormat="1" ht="15" customHeight="1" x14ac:dyDescent="0.25">
      <c r="A185" s="311" t="s">
        <v>10</v>
      </c>
      <c r="B185" s="312"/>
      <c r="C185" s="313"/>
      <c r="D185" s="102">
        <v>0.21</v>
      </c>
      <c r="E185" s="314">
        <f t="shared" si="62"/>
        <v>45292</v>
      </c>
      <c r="F185" s="315"/>
      <c r="G185" s="309">
        <v>0</v>
      </c>
      <c r="H185" s="310"/>
      <c r="I185" s="108">
        <v>5</v>
      </c>
      <c r="J185" s="109" t="s">
        <v>111</v>
      </c>
      <c r="K185" s="6"/>
      <c r="L185" s="31"/>
    </row>
    <row r="186" spans="1:12" ht="15" customHeight="1" x14ac:dyDescent="0.25">
      <c r="A186" s="311" t="s">
        <v>10</v>
      </c>
      <c r="B186" s="312"/>
      <c r="C186" s="313"/>
      <c r="D186" s="102">
        <v>0.21</v>
      </c>
      <c r="E186" s="314">
        <f t="shared" si="62"/>
        <v>45292</v>
      </c>
      <c r="F186" s="315"/>
      <c r="G186" s="309">
        <v>0</v>
      </c>
      <c r="H186" s="310"/>
      <c r="I186" s="108">
        <v>5</v>
      </c>
      <c r="J186" s="109" t="s">
        <v>111</v>
      </c>
      <c r="K186" s="6"/>
      <c r="L186" s="31"/>
    </row>
    <row r="187" spans="1:12" ht="15" customHeight="1" x14ac:dyDescent="0.25">
      <c r="A187" s="311" t="s">
        <v>10</v>
      </c>
      <c r="B187" s="312"/>
      <c r="C187" s="313"/>
      <c r="D187" s="102">
        <v>0.21</v>
      </c>
      <c r="E187" s="314">
        <f t="shared" si="62"/>
        <v>45292</v>
      </c>
      <c r="F187" s="315"/>
      <c r="G187" s="309">
        <v>0</v>
      </c>
      <c r="H187" s="310"/>
      <c r="I187" s="108">
        <v>5</v>
      </c>
      <c r="J187" s="109" t="s">
        <v>111</v>
      </c>
      <c r="K187" s="6"/>
      <c r="L187" s="31"/>
    </row>
    <row r="188" spans="1:12" ht="15" customHeight="1" x14ac:dyDescent="0.25">
      <c r="A188" s="311" t="s">
        <v>10</v>
      </c>
      <c r="B188" s="312"/>
      <c r="C188" s="313"/>
      <c r="D188" s="102">
        <v>0.21</v>
      </c>
      <c r="E188" s="314">
        <f t="shared" si="62"/>
        <v>45292</v>
      </c>
      <c r="F188" s="315"/>
      <c r="G188" s="309">
        <v>0</v>
      </c>
      <c r="H188" s="310"/>
      <c r="I188" s="108">
        <v>5</v>
      </c>
      <c r="J188" s="109" t="s">
        <v>111</v>
      </c>
      <c r="K188" s="6"/>
      <c r="L188" s="31"/>
    </row>
    <row r="189" spans="1:12" ht="15" customHeight="1" x14ac:dyDescent="0.25">
      <c r="A189" s="311" t="s">
        <v>10</v>
      </c>
      <c r="B189" s="312"/>
      <c r="C189" s="313"/>
      <c r="D189" s="102">
        <v>0.21</v>
      </c>
      <c r="E189" s="314">
        <f t="shared" si="62"/>
        <v>45292</v>
      </c>
      <c r="F189" s="315"/>
      <c r="G189" s="309">
        <v>0</v>
      </c>
      <c r="H189" s="310"/>
      <c r="I189" s="108">
        <v>5</v>
      </c>
      <c r="J189" s="109" t="s">
        <v>111</v>
      </c>
      <c r="K189" s="6"/>
      <c r="L189" s="31"/>
    </row>
    <row r="190" spans="1:12" ht="15" customHeight="1" x14ac:dyDescent="0.25">
      <c r="A190" s="311" t="s">
        <v>10</v>
      </c>
      <c r="B190" s="312"/>
      <c r="C190" s="313"/>
      <c r="D190" s="102">
        <v>0.21</v>
      </c>
      <c r="E190" s="314">
        <f t="shared" si="62"/>
        <v>45292</v>
      </c>
      <c r="F190" s="315"/>
      <c r="G190" s="309">
        <v>0</v>
      </c>
      <c r="H190" s="310"/>
      <c r="I190" s="108">
        <v>5</v>
      </c>
      <c r="J190" s="109" t="s">
        <v>111</v>
      </c>
      <c r="K190" s="6"/>
      <c r="L190" s="31"/>
    </row>
    <row r="191" spans="1:12" ht="15" customHeight="1" x14ac:dyDescent="0.25">
      <c r="A191" s="342" t="s">
        <v>29</v>
      </c>
      <c r="B191" s="343"/>
      <c r="C191" s="343"/>
      <c r="D191" s="344"/>
      <c r="E191" s="347"/>
      <c r="F191" s="348"/>
      <c r="G191" s="307">
        <f>+SUM(G183:H190)</f>
        <v>0</v>
      </c>
      <c r="H191" s="308"/>
      <c r="I191" s="34"/>
      <c r="J191" s="35"/>
      <c r="K191" s="6"/>
      <c r="L191" s="31"/>
    </row>
    <row r="192" spans="1:12" ht="15" customHeight="1" x14ac:dyDescent="0.25">
      <c r="A192" s="342" t="s">
        <v>112</v>
      </c>
      <c r="B192" s="343"/>
      <c r="C192" s="343"/>
      <c r="D192" s="343"/>
      <c r="E192" s="343"/>
      <c r="F192" s="344"/>
      <c r="G192" s="307">
        <f>+G191+G181+G176</f>
        <v>0</v>
      </c>
      <c r="H192" s="308"/>
      <c r="I192" s="34"/>
      <c r="J192" s="35"/>
      <c r="K192" s="6"/>
      <c r="L192" s="31"/>
    </row>
    <row r="193" spans="1:80" ht="15" customHeight="1" x14ac:dyDescent="0.25">
      <c r="G193" s="36"/>
      <c r="H193" s="36"/>
      <c r="K193" s="6"/>
      <c r="L193" s="31"/>
    </row>
    <row r="194" spans="1:80" ht="15" customHeight="1" x14ac:dyDescent="0.25">
      <c r="A194" s="345" t="str">
        <f>+CONCATENATE("8.2. Investeringen van het jaar ",E11)</f>
        <v>8.2. Investeringen van het jaar 2025</v>
      </c>
      <c r="B194" s="345"/>
      <c r="C194" s="345"/>
      <c r="D194" s="345"/>
      <c r="E194" s="345"/>
      <c r="F194" s="345"/>
      <c r="G194" s="345"/>
      <c r="H194" s="345"/>
      <c r="I194" s="345"/>
      <c r="J194" s="345"/>
      <c r="K194" s="346"/>
      <c r="L194" s="346"/>
      <c r="N194" s="8"/>
      <c r="O194" s="8"/>
    </row>
    <row r="195" spans="1:80" ht="15" customHeight="1" x14ac:dyDescent="0.25">
      <c r="AB195" s="8"/>
      <c r="AO195" s="8"/>
      <c r="BB195" s="8"/>
      <c r="BO195" s="8"/>
      <c r="CB195" s="8"/>
    </row>
    <row r="196" spans="1:80" s="8" customFormat="1" ht="15" customHeight="1" x14ac:dyDescent="0.25">
      <c r="A196" s="340" t="s">
        <v>105</v>
      </c>
      <c r="B196" s="341"/>
      <c r="C196" s="341"/>
      <c r="D196" s="22" t="s">
        <v>27</v>
      </c>
      <c r="E196" s="318" t="s">
        <v>108</v>
      </c>
      <c r="F196" s="319"/>
      <c r="G196" s="316" t="s">
        <v>109</v>
      </c>
      <c r="H196" s="317"/>
      <c r="I196" s="318" t="s">
        <v>110</v>
      </c>
      <c r="J196" s="319"/>
      <c r="K196" s="6"/>
      <c r="L196" s="31"/>
    </row>
    <row r="197" spans="1:80" ht="15" customHeight="1" x14ac:dyDescent="0.25">
      <c r="A197" s="311" t="s">
        <v>10</v>
      </c>
      <c r="B197" s="312"/>
      <c r="C197" s="313"/>
      <c r="D197" s="102">
        <v>0.21</v>
      </c>
      <c r="E197" s="314">
        <f>+(DATE(YEAR(L$7)+1,1,1))</f>
        <v>45658</v>
      </c>
      <c r="F197" s="315"/>
      <c r="G197" s="309">
        <v>0</v>
      </c>
      <c r="H197" s="310"/>
      <c r="I197" s="108">
        <v>5</v>
      </c>
      <c r="J197" s="109" t="s">
        <v>111</v>
      </c>
      <c r="K197" s="6"/>
      <c r="L197" s="31"/>
    </row>
    <row r="198" spans="1:80" ht="15" customHeight="1" x14ac:dyDescent="0.25">
      <c r="A198" s="311" t="s">
        <v>10</v>
      </c>
      <c r="B198" s="312"/>
      <c r="C198" s="313"/>
      <c r="D198" s="102">
        <v>0.21</v>
      </c>
      <c r="E198" s="314">
        <f>+(DATE(YEAR(L$7)+1,1,1))</f>
        <v>45658</v>
      </c>
      <c r="F198" s="315"/>
      <c r="G198" s="309">
        <v>0</v>
      </c>
      <c r="H198" s="310"/>
      <c r="I198" s="108">
        <v>5</v>
      </c>
      <c r="J198" s="109" t="s">
        <v>111</v>
      </c>
      <c r="K198" s="6"/>
      <c r="L198" s="31"/>
    </row>
    <row r="199" spans="1:80" ht="15" customHeight="1" x14ac:dyDescent="0.25">
      <c r="A199" s="342" t="s">
        <v>29</v>
      </c>
      <c r="B199" s="343"/>
      <c r="C199" s="343"/>
      <c r="D199" s="344"/>
      <c r="E199" s="347"/>
      <c r="F199" s="348"/>
      <c r="G199" s="307">
        <f>+SUM(G197:H198)</f>
        <v>0</v>
      </c>
      <c r="H199" s="308"/>
      <c r="I199" s="34"/>
      <c r="J199" s="35"/>
      <c r="K199" s="6"/>
      <c r="L199" s="31"/>
    </row>
    <row r="200" spans="1:80" ht="15" customHeight="1" x14ac:dyDescent="0.25">
      <c r="A200" s="340" t="s">
        <v>107</v>
      </c>
      <c r="B200" s="341"/>
      <c r="C200" s="341"/>
      <c r="D200" s="22" t="s">
        <v>27</v>
      </c>
      <c r="E200" s="318" t="s">
        <v>108</v>
      </c>
      <c r="F200" s="319"/>
      <c r="G200" s="316" t="s">
        <v>109</v>
      </c>
      <c r="H200" s="317"/>
      <c r="I200" s="318" t="s">
        <v>110</v>
      </c>
      <c r="J200" s="319"/>
      <c r="K200" s="6"/>
      <c r="L200" s="31"/>
    </row>
    <row r="201" spans="1:80" ht="15" customHeight="1" x14ac:dyDescent="0.25">
      <c r="A201" s="311" t="s">
        <v>10</v>
      </c>
      <c r="B201" s="312"/>
      <c r="C201" s="313"/>
      <c r="D201" s="102">
        <v>0.21</v>
      </c>
      <c r="E201" s="314">
        <f>+(DATE(YEAR(L$7)+1,1,1))</f>
        <v>45658</v>
      </c>
      <c r="F201" s="315"/>
      <c r="G201" s="309">
        <v>0</v>
      </c>
      <c r="H201" s="310"/>
      <c r="I201" s="108">
        <v>5</v>
      </c>
      <c r="J201" s="109" t="s">
        <v>111</v>
      </c>
      <c r="K201" s="6"/>
      <c r="L201" s="31"/>
    </row>
    <row r="202" spans="1:80" ht="15" customHeight="1" x14ac:dyDescent="0.25">
      <c r="A202" s="311" t="s">
        <v>10</v>
      </c>
      <c r="B202" s="312"/>
      <c r="C202" s="313"/>
      <c r="D202" s="102">
        <v>0.21</v>
      </c>
      <c r="E202" s="314">
        <f>+(DATE(YEAR(L$7)+1,1,1))</f>
        <v>45658</v>
      </c>
      <c r="F202" s="315"/>
      <c r="G202" s="309">
        <v>0</v>
      </c>
      <c r="H202" s="310"/>
      <c r="I202" s="108">
        <v>5</v>
      </c>
      <c r="J202" s="109" t="s">
        <v>111</v>
      </c>
      <c r="K202" s="6"/>
      <c r="L202" s="31"/>
    </row>
    <row r="203" spans="1:80" s="8" customFormat="1" ht="15" customHeight="1" x14ac:dyDescent="0.25">
      <c r="A203" s="311" t="s">
        <v>10</v>
      </c>
      <c r="B203" s="312"/>
      <c r="C203" s="313"/>
      <c r="D203" s="102">
        <v>0.21</v>
      </c>
      <c r="E203" s="314">
        <f>+(DATE(YEAR(L$7)+1,1,1))</f>
        <v>45658</v>
      </c>
      <c r="F203" s="315"/>
      <c r="G203" s="309">
        <v>0</v>
      </c>
      <c r="H203" s="310"/>
      <c r="I203" s="108">
        <v>5</v>
      </c>
      <c r="J203" s="109" t="s">
        <v>111</v>
      </c>
      <c r="K203" s="6"/>
      <c r="L203" s="31"/>
    </row>
    <row r="204" spans="1:80" ht="15" customHeight="1" x14ac:dyDescent="0.25">
      <c r="A204" s="311" t="s">
        <v>10</v>
      </c>
      <c r="B204" s="312"/>
      <c r="C204" s="313"/>
      <c r="D204" s="102">
        <v>0.21</v>
      </c>
      <c r="E204" s="314">
        <f>+(DATE(YEAR(L$7)+1,1,1))</f>
        <v>45658</v>
      </c>
      <c r="F204" s="315"/>
      <c r="G204" s="309">
        <v>0</v>
      </c>
      <c r="H204" s="310"/>
      <c r="I204" s="108">
        <v>5</v>
      </c>
      <c r="J204" s="109" t="s">
        <v>111</v>
      </c>
      <c r="K204" s="6"/>
      <c r="L204" s="31"/>
    </row>
    <row r="205" spans="1:80" ht="15" customHeight="1" x14ac:dyDescent="0.25">
      <c r="A205" s="311" t="s">
        <v>10</v>
      </c>
      <c r="B205" s="312"/>
      <c r="C205" s="313"/>
      <c r="D205" s="102">
        <v>0.21</v>
      </c>
      <c r="E205" s="314">
        <f>+(DATE(YEAR(L$7)+1,1,1))</f>
        <v>45658</v>
      </c>
      <c r="F205" s="315"/>
      <c r="G205" s="309">
        <v>0</v>
      </c>
      <c r="H205" s="310"/>
      <c r="I205" s="108">
        <v>5</v>
      </c>
      <c r="J205" s="109" t="s">
        <v>111</v>
      </c>
      <c r="K205" s="6"/>
      <c r="L205" s="31"/>
    </row>
    <row r="206" spans="1:80" ht="15" customHeight="1" x14ac:dyDescent="0.25">
      <c r="A206" s="342" t="s">
        <v>29</v>
      </c>
      <c r="B206" s="343"/>
      <c r="C206" s="343"/>
      <c r="D206" s="344"/>
      <c r="E206" s="347"/>
      <c r="F206" s="348"/>
      <c r="G206" s="307">
        <f>+SUM(G201:H205)</f>
        <v>0</v>
      </c>
      <c r="H206" s="308"/>
      <c r="I206" s="34"/>
      <c r="J206" s="35"/>
      <c r="K206" s="6"/>
      <c r="L206" s="31"/>
    </row>
    <row r="207" spans="1:80" ht="15" customHeight="1" x14ac:dyDescent="0.25">
      <c r="A207" s="342" t="s">
        <v>112</v>
      </c>
      <c r="B207" s="343"/>
      <c r="C207" s="343"/>
      <c r="D207" s="343"/>
      <c r="E207" s="343"/>
      <c r="F207" s="344"/>
      <c r="G207" s="307">
        <f>+G199+G206</f>
        <v>0</v>
      </c>
      <c r="H207" s="308"/>
      <c r="I207" s="34"/>
      <c r="J207" s="35"/>
      <c r="K207" s="6"/>
      <c r="L207" s="31"/>
    </row>
    <row r="208" spans="1:80" ht="15" customHeight="1" x14ac:dyDescent="0.25">
      <c r="G208" s="36"/>
      <c r="H208" s="36"/>
      <c r="K208" s="6"/>
      <c r="L208" s="31"/>
    </row>
    <row r="209" spans="1:80" ht="15" customHeight="1" x14ac:dyDescent="0.25">
      <c r="A209" s="345" t="str">
        <f>+CONCATENATE("8.3. Investeringen van het jaar ",G11)</f>
        <v>8.3. Investeringen van het jaar 2026</v>
      </c>
      <c r="B209" s="345"/>
      <c r="C209" s="345"/>
      <c r="D209" s="345"/>
      <c r="E209" s="345"/>
      <c r="F209" s="345"/>
      <c r="G209" s="345"/>
      <c r="H209" s="345"/>
      <c r="I209" s="345"/>
      <c r="J209" s="345"/>
      <c r="K209" s="346"/>
      <c r="L209" s="346"/>
      <c r="N209" s="8"/>
      <c r="O209" s="8"/>
    </row>
    <row r="210" spans="1:80" ht="15" customHeight="1" x14ac:dyDescent="0.25">
      <c r="AB210" s="8"/>
      <c r="AO210" s="8"/>
      <c r="BB210" s="8"/>
      <c r="BO210" s="8"/>
      <c r="CB210" s="8"/>
    </row>
    <row r="211" spans="1:80" s="8" customFormat="1" ht="15" customHeight="1" x14ac:dyDescent="0.25">
      <c r="A211" s="340" t="s">
        <v>105</v>
      </c>
      <c r="B211" s="341"/>
      <c r="C211" s="341"/>
      <c r="D211" s="22" t="s">
        <v>27</v>
      </c>
      <c r="E211" s="318" t="s">
        <v>108</v>
      </c>
      <c r="F211" s="319"/>
      <c r="G211" s="316" t="s">
        <v>109</v>
      </c>
      <c r="H211" s="317"/>
      <c r="I211" s="318" t="s">
        <v>110</v>
      </c>
      <c r="J211" s="319"/>
      <c r="K211" s="6"/>
      <c r="L211" s="31"/>
    </row>
    <row r="212" spans="1:80" ht="15" customHeight="1" x14ac:dyDescent="0.25">
      <c r="A212" s="311" t="s">
        <v>10</v>
      </c>
      <c r="B212" s="312"/>
      <c r="C212" s="313"/>
      <c r="D212" s="102">
        <v>0.21</v>
      </c>
      <c r="E212" s="314">
        <f>+(DATE(YEAR(L$7)+2,1,1))</f>
        <v>46023</v>
      </c>
      <c r="F212" s="315"/>
      <c r="G212" s="309">
        <v>0</v>
      </c>
      <c r="H212" s="310"/>
      <c r="I212" s="108">
        <v>5</v>
      </c>
      <c r="J212" s="109" t="s">
        <v>111</v>
      </c>
      <c r="K212" s="6"/>
      <c r="L212" s="31"/>
    </row>
    <row r="213" spans="1:80" ht="15" customHeight="1" x14ac:dyDescent="0.25">
      <c r="A213" s="311" t="s">
        <v>10</v>
      </c>
      <c r="B213" s="312"/>
      <c r="C213" s="313"/>
      <c r="D213" s="102">
        <v>0.21</v>
      </c>
      <c r="E213" s="314">
        <f>+(DATE(YEAR(L$7)+2,1,1))</f>
        <v>46023</v>
      </c>
      <c r="F213" s="315"/>
      <c r="G213" s="309">
        <v>0</v>
      </c>
      <c r="H213" s="310"/>
      <c r="I213" s="108">
        <v>5</v>
      </c>
      <c r="J213" s="109" t="s">
        <v>111</v>
      </c>
      <c r="K213" s="6"/>
      <c r="L213" s="31"/>
    </row>
    <row r="214" spans="1:80" ht="15" customHeight="1" x14ac:dyDescent="0.25">
      <c r="A214" s="342" t="s">
        <v>29</v>
      </c>
      <c r="B214" s="343"/>
      <c r="C214" s="343"/>
      <c r="D214" s="344"/>
      <c r="E214" s="347"/>
      <c r="F214" s="348"/>
      <c r="G214" s="307">
        <f>+SUM(G212:H213)</f>
        <v>0</v>
      </c>
      <c r="H214" s="308"/>
      <c r="I214" s="34"/>
      <c r="J214" s="35"/>
      <c r="K214" s="6"/>
      <c r="L214" s="31"/>
    </row>
    <row r="215" spans="1:80" ht="15" customHeight="1" x14ac:dyDescent="0.25">
      <c r="A215" s="340" t="s">
        <v>107</v>
      </c>
      <c r="B215" s="341"/>
      <c r="C215" s="341"/>
      <c r="D215" s="22" t="s">
        <v>27</v>
      </c>
      <c r="E215" s="318" t="s">
        <v>108</v>
      </c>
      <c r="F215" s="319"/>
      <c r="G215" s="316" t="s">
        <v>109</v>
      </c>
      <c r="H215" s="317"/>
      <c r="I215" s="318" t="s">
        <v>110</v>
      </c>
      <c r="J215" s="319"/>
      <c r="K215" s="6"/>
      <c r="L215" s="31"/>
    </row>
    <row r="216" spans="1:80" ht="15" customHeight="1" x14ac:dyDescent="0.25">
      <c r="A216" s="311" t="s">
        <v>10</v>
      </c>
      <c r="B216" s="312"/>
      <c r="C216" s="313"/>
      <c r="D216" s="102">
        <v>0.21</v>
      </c>
      <c r="E216" s="314">
        <f>+(DATE(YEAR(L$7)+2,1,1))</f>
        <v>46023</v>
      </c>
      <c r="F216" s="315"/>
      <c r="G216" s="309">
        <v>0</v>
      </c>
      <c r="H216" s="310"/>
      <c r="I216" s="108">
        <v>5</v>
      </c>
      <c r="J216" s="109" t="s">
        <v>111</v>
      </c>
      <c r="K216" s="6"/>
      <c r="L216" s="31"/>
    </row>
    <row r="217" spans="1:80" ht="15" customHeight="1" x14ac:dyDescent="0.25">
      <c r="A217" s="311" t="s">
        <v>10</v>
      </c>
      <c r="B217" s="312"/>
      <c r="C217" s="313"/>
      <c r="D217" s="102">
        <v>0.21</v>
      </c>
      <c r="E217" s="314">
        <f>+(DATE(YEAR(L$7)+2,1,1))</f>
        <v>46023</v>
      </c>
      <c r="F217" s="315"/>
      <c r="G217" s="309">
        <v>0</v>
      </c>
      <c r="H217" s="310"/>
      <c r="I217" s="108">
        <v>5</v>
      </c>
      <c r="J217" s="109" t="s">
        <v>111</v>
      </c>
      <c r="K217" s="6"/>
      <c r="L217" s="31"/>
    </row>
    <row r="218" spans="1:80" s="8" customFormat="1" ht="16.5" customHeight="1" x14ac:dyDescent="0.25">
      <c r="A218" s="311" t="s">
        <v>10</v>
      </c>
      <c r="B218" s="312"/>
      <c r="C218" s="313"/>
      <c r="D218" s="102">
        <v>0.21</v>
      </c>
      <c r="E218" s="314">
        <f>+(DATE(YEAR(L$7)+2,1,1))</f>
        <v>46023</v>
      </c>
      <c r="F218" s="315"/>
      <c r="G218" s="309">
        <v>0</v>
      </c>
      <c r="H218" s="310"/>
      <c r="I218" s="108">
        <v>5</v>
      </c>
      <c r="J218" s="109" t="s">
        <v>111</v>
      </c>
      <c r="K218" s="6"/>
      <c r="L218" s="31"/>
    </row>
    <row r="219" spans="1:80" ht="15" customHeight="1" x14ac:dyDescent="0.25">
      <c r="A219" s="311" t="s">
        <v>10</v>
      </c>
      <c r="B219" s="312"/>
      <c r="C219" s="313"/>
      <c r="D219" s="102">
        <v>0.21</v>
      </c>
      <c r="E219" s="314">
        <f>+(DATE(YEAR(L$7)+2,1,1))</f>
        <v>46023</v>
      </c>
      <c r="F219" s="315"/>
      <c r="G219" s="309">
        <v>0</v>
      </c>
      <c r="H219" s="310"/>
      <c r="I219" s="108">
        <v>5</v>
      </c>
      <c r="J219" s="109" t="s">
        <v>111</v>
      </c>
      <c r="K219" s="6"/>
      <c r="L219" s="31"/>
    </row>
    <row r="220" spans="1:80" ht="15" customHeight="1" x14ac:dyDescent="0.25">
      <c r="A220" s="311" t="s">
        <v>10</v>
      </c>
      <c r="B220" s="312"/>
      <c r="C220" s="313"/>
      <c r="D220" s="102">
        <v>0.21</v>
      </c>
      <c r="E220" s="314">
        <f>+(DATE(YEAR(L$7)+2,1,1))</f>
        <v>46023</v>
      </c>
      <c r="F220" s="315"/>
      <c r="G220" s="309">
        <v>0</v>
      </c>
      <c r="H220" s="310"/>
      <c r="I220" s="108">
        <v>5</v>
      </c>
      <c r="J220" s="109" t="s">
        <v>111</v>
      </c>
      <c r="K220" s="6"/>
      <c r="L220" s="31"/>
    </row>
    <row r="221" spans="1:80" ht="15" customHeight="1" x14ac:dyDescent="0.25">
      <c r="A221" s="342" t="s">
        <v>29</v>
      </c>
      <c r="B221" s="343"/>
      <c r="C221" s="343"/>
      <c r="D221" s="344"/>
      <c r="E221" s="347"/>
      <c r="F221" s="348"/>
      <c r="G221" s="307">
        <f>+SUM(G216:H220)</f>
        <v>0</v>
      </c>
      <c r="H221" s="308"/>
      <c r="I221" s="34"/>
      <c r="J221" s="35"/>
      <c r="K221" s="6"/>
      <c r="L221" s="31"/>
    </row>
    <row r="222" spans="1:80" ht="15" customHeight="1" x14ac:dyDescent="0.25">
      <c r="A222" s="342" t="s">
        <v>112</v>
      </c>
      <c r="B222" s="343"/>
      <c r="C222" s="343"/>
      <c r="D222" s="343"/>
      <c r="E222" s="343"/>
      <c r="F222" s="344"/>
      <c r="G222" s="307">
        <f>+G214+G221</f>
        <v>0</v>
      </c>
      <c r="H222" s="308"/>
      <c r="I222" s="34"/>
      <c r="J222" s="35"/>
      <c r="K222" s="6"/>
      <c r="L222" s="31"/>
    </row>
    <row r="223" spans="1:80" ht="15" customHeight="1" x14ac:dyDescent="0.25">
      <c r="G223" s="36"/>
      <c r="H223" s="36"/>
      <c r="K223" s="6"/>
      <c r="L223" s="31"/>
    </row>
    <row r="224" spans="1:80" ht="15" customHeight="1" x14ac:dyDescent="0.25">
      <c r="A224" s="345" t="str">
        <f>+CONCATENATE("8.4. Investeringen van het jaar ",I11)</f>
        <v>8.4. Investeringen van het jaar 2027</v>
      </c>
      <c r="B224" s="345"/>
      <c r="C224" s="345"/>
      <c r="D224" s="345"/>
      <c r="E224" s="345"/>
      <c r="F224" s="345"/>
      <c r="G224" s="345"/>
      <c r="H224" s="345"/>
      <c r="I224" s="345"/>
      <c r="J224" s="345"/>
      <c r="K224" s="346"/>
      <c r="L224" s="346"/>
      <c r="N224" s="8"/>
      <c r="O224" s="8"/>
    </row>
    <row r="225" spans="1:80" ht="15" customHeight="1" x14ac:dyDescent="0.25">
      <c r="AB225" s="8"/>
      <c r="AO225" s="8"/>
      <c r="BB225" s="8"/>
      <c r="BO225" s="8"/>
      <c r="CB225" s="8"/>
    </row>
    <row r="226" spans="1:80" ht="15" customHeight="1" x14ac:dyDescent="0.25">
      <c r="A226" s="340" t="s">
        <v>105</v>
      </c>
      <c r="B226" s="341"/>
      <c r="C226" s="341"/>
      <c r="D226" s="22" t="s">
        <v>27</v>
      </c>
      <c r="E226" s="318" t="s">
        <v>108</v>
      </c>
      <c r="F226" s="319"/>
      <c r="G226" s="316" t="s">
        <v>109</v>
      </c>
      <c r="H226" s="317"/>
      <c r="I226" s="318" t="s">
        <v>110</v>
      </c>
      <c r="J226" s="319"/>
      <c r="K226" s="6"/>
      <c r="L226" s="31"/>
    </row>
    <row r="227" spans="1:80" ht="15" customHeight="1" x14ac:dyDescent="0.25">
      <c r="A227" s="311" t="s">
        <v>10</v>
      </c>
      <c r="B227" s="312"/>
      <c r="C227" s="313"/>
      <c r="D227" s="102">
        <v>0.21</v>
      </c>
      <c r="E227" s="314">
        <f>+(DATE(YEAR(L$7)+3,1,1))</f>
        <v>46388</v>
      </c>
      <c r="F227" s="315"/>
      <c r="G227" s="309">
        <v>0</v>
      </c>
      <c r="H227" s="310"/>
      <c r="I227" s="108">
        <v>5</v>
      </c>
      <c r="J227" s="109" t="s">
        <v>111</v>
      </c>
      <c r="K227" s="6"/>
      <c r="L227" s="31"/>
    </row>
    <row r="228" spans="1:80" ht="15" customHeight="1" x14ac:dyDescent="0.25">
      <c r="A228" s="311" t="s">
        <v>10</v>
      </c>
      <c r="B228" s="312"/>
      <c r="C228" s="313"/>
      <c r="D228" s="102">
        <v>0.21</v>
      </c>
      <c r="E228" s="314">
        <f>+(DATE(YEAR(L$7)+3,1,1))</f>
        <v>46388</v>
      </c>
      <c r="F228" s="315"/>
      <c r="G228" s="309">
        <v>0</v>
      </c>
      <c r="H228" s="310"/>
      <c r="I228" s="108">
        <v>5</v>
      </c>
      <c r="J228" s="109" t="s">
        <v>111</v>
      </c>
      <c r="K228" s="6"/>
      <c r="L228" s="31"/>
    </row>
    <row r="229" spans="1:80" ht="15" customHeight="1" x14ac:dyDescent="0.25">
      <c r="A229" s="342" t="s">
        <v>29</v>
      </c>
      <c r="B229" s="343"/>
      <c r="C229" s="343"/>
      <c r="D229" s="344"/>
      <c r="E229" s="347"/>
      <c r="F229" s="348"/>
      <c r="G229" s="307">
        <f>+SUM(G227:H228)</f>
        <v>0</v>
      </c>
      <c r="H229" s="308"/>
      <c r="I229" s="34"/>
      <c r="J229" s="35"/>
      <c r="K229" s="6"/>
      <c r="L229" s="31"/>
    </row>
    <row r="230" spans="1:80" ht="15" customHeight="1" x14ac:dyDescent="0.25">
      <c r="A230" s="340" t="s">
        <v>107</v>
      </c>
      <c r="B230" s="341"/>
      <c r="C230" s="341"/>
      <c r="D230" s="22" t="s">
        <v>27</v>
      </c>
      <c r="E230" s="318" t="s">
        <v>108</v>
      </c>
      <c r="F230" s="319"/>
      <c r="G230" s="316" t="s">
        <v>109</v>
      </c>
      <c r="H230" s="317"/>
      <c r="I230" s="318" t="s">
        <v>110</v>
      </c>
      <c r="J230" s="319"/>
      <c r="K230" s="6"/>
      <c r="L230" s="31"/>
    </row>
    <row r="231" spans="1:80" ht="15" customHeight="1" x14ac:dyDescent="0.25">
      <c r="A231" s="311" t="s">
        <v>10</v>
      </c>
      <c r="B231" s="312"/>
      <c r="C231" s="313"/>
      <c r="D231" s="102">
        <v>0.21</v>
      </c>
      <c r="E231" s="314">
        <f>+(DATE(YEAR(L$7)+3,1,1))</f>
        <v>46388</v>
      </c>
      <c r="F231" s="315"/>
      <c r="G231" s="309">
        <v>0</v>
      </c>
      <c r="H231" s="310"/>
      <c r="I231" s="108">
        <v>5</v>
      </c>
      <c r="J231" s="109" t="s">
        <v>111</v>
      </c>
      <c r="K231" s="6"/>
      <c r="L231" s="31"/>
    </row>
    <row r="232" spans="1:80" ht="15" customHeight="1" x14ac:dyDescent="0.25">
      <c r="A232" s="311" t="s">
        <v>10</v>
      </c>
      <c r="B232" s="312"/>
      <c r="C232" s="313"/>
      <c r="D232" s="102">
        <v>0.21</v>
      </c>
      <c r="E232" s="314">
        <f>+(DATE(YEAR(L$7)+3,1,1))</f>
        <v>46388</v>
      </c>
      <c r="F232" s="315"/>
      <c r="G232" s="309">
        <v>0</v>
      </c>
      <c r="H232" s="310"/>
      <c r="I232" s="108">
        <v>5</v>
      </c>
      <c r="J232" s="109" t="s">
        <v>111</v>
      </c>
      <c r="K232" s="6"/>
      <c r="L232" s="31"/>
    </row>
    <row r="233" spans="1:80" s="8" customFormat="1" ht="15" customHeight="1" x14ac:dyDescent="0.25">
      <c r="A233" s="311" t="s">
        <v>10</v>
      </c>
      <c r="B233" s="312"/>
      <c r="C233" s="313"/>
      <c r="D233" s="102">
        <v>0.21</v>
      </c>
      <c r="E233" s="314">
        <f>+(DATE(YEAR(L$7)+3,1,1))</f>
        <v>46388</v>
      </c>
      <c r="F233" s="315"/>
      <c r="G233" s="309">
        <v>0</v>
      </c>
      <c r="H233" s="310"/>
      <c r="I233" s="108">
        <v>5</v>
      </c>
      <c r="J233" s="109" t="s">
        <v>111</v>
      </c>
      <c r="K233" s="6"/>
      <c r="L233" s="31"/>
    </row>
    <row r="234" spans="1:80" ht="15" customHeight="1" x14ac:dyDescent="0.25">
      <c r="A234" s="311" t="s">
        <v>10</v>
      </c>
      <c r="B234" s="312"/>
      <c r="C234" s="313"/>
      <c r="D234" s="102">
        <v>0.21</v>
      </c>
      <c r="E234" s="314">
        <f>+(DATE(YEAR(L$7)+3,1,1))</f>
        <v>46388</v>
      </c>
      <c r="F234" s="315"/>
      <c r="G234" s="309">
        <v>0</v>
      </c>
      <c r="H234" s="310"/>
      <c r="I234" s="108">
        <v>5</v>
      </c>
      <c r="J234" s="109" t="s">
        <v>111</v>
      </c>
      <c r="K234" s="6"/>
      <c r="L234" s="31"/>
    </row>
    <row r="235" spans="1:80" ht="15" customHeight="1" x14ac:dyDescent="0.25">
      <c r="A235" s="311" t="s">
        <v>10</v>
      </c>
      <c r="B235" s="312"/>
      <c r="C235" s="313"/>
      <c r="D235" s="102">
        <v>0.21</v>
      </c>
      <c r="E235" s="314">
        <f>+(DATE(YEAR(L$7)+3,1,1))</f>
        <v>46388</v>
      </c>
      <c r="F235" s="315"/>
      <c r="G235" s="309">
        <v>0</v>
      </c>
      <c r="H235" s="310"/>
      <c r="I235" s="108">
        <v>5</v>
      </c>
      <c r="J235" s="109" t="s">
        <v>111</v>
      </c>
      <c r="K235" s="6"/>
      <c r="L235" s="31"/>
    </row>
    <row r="236" spans="1:80" ht="15" customHeight="1" x14ac:dyDescent="0.25">
      <c r="A236" s="342" t="s">
        <v>29</v>
      </c>
      <c r="B236" s="343"/>
      <c r="C236" s="343"/>
      <c r="D236" s="344"/>
      <c r="E236" s="347"/>
      <c r="F236" s="348"/>
      <c r="G236" s="307">
        <f>+SUM(G231:H235)</f>
        <v>0</v>
      </c>
      <c r="H236" s="308"/>
      <c r="I236" s="34"/>
      <c r="J236" s="35"/>
      <c r="K236" s="6"/>
      <c r="L236" s="31"/>
    </row>
    <row r="237" spans="1:80" ht="15" customHeight="1" x14ac:dyDescent="0.25">
      <c r="A237" s="342" t="s">
        <v>112</v>
      </c>
      <c r="B237" s="343"/>
      <c r="C237" s="343"/>
      <c r="D237" s="343"/>
      <c r="E237" s="343"/>
      <c r="F237" s="344"/>
      <c r="G237" s="307">
        <f>+G229+G236</f>
        <v>0</v>
      </c>
      <c r="H237" s="308"/>
      <c r="I237" s="34"/>
      <c r="J237" s="35"/>
      <c r="K237" s="6"/>
      <c r="L237" s="31"/>
    </row>
    <row r="238" spans="1:80" ht="15" customHeight="1" x14ac:dyDescent="0.25">
      <c r="G238" s="36"/>
      <c r="H238" s="36"/>
      <c r="K238" s="6"/>
      <c r="L238" s="31"/>
    </row>
    <row r="239" spans="1:80" ht="15" customHeight="1" x14ac:dyDescent="0.25">
      <c r="A239" s="345" t="str">
        <f>+CONCATENATE("8.5. Investeringen van het jaar ",K11)</f>
        <v>8.5. Investeringen van het jaar 2028</v>
      </c>
      <c r="B239" s="345"/>
      <c r="C239" s="345"/>
      <c r="D239" s="345"/>
      <c r="E239" s="345"/>
      <c r="F239" s="345"/>
      <c r="G239" s="345"/>
      <c r="H239" s="345"/>
      <c r="I239" s="345"/>
      <c r="J239" s="345"/>
      <c r="K239" s="346"/>
      <c r="L239" s="346"/>
      <c r="N239" s="8"/>
      <c r="O239" s="8"/>
    </row>
    <row r="240" spans="1:80" ht="15" customHeight="1" x14ac:dyDescent="0.25">
      <c r="AB240" s="8"/>
      <c r="AO240" s="8"/>
      <c r="BB240" s="8"/>
      <c r="BO240" s="8"/>
      <c r="CB240" s="8"/>
    </row>
    <row r="241" spans="1:67" ht="15" customHeight="1" x14ac:dyDescent="0.25">
      <c r="A241" s="340" t="s">
        <v>105</v>
      </c>
      <c r="B241" s="341"/>
      <c r="C241" s="341"/>
      <c r="D241" s="22" t="s">
        <v>27</v>
      </c>
      <c r="E241" s="318" t="s">
        <v>108</v>
      </c>
      <c r="F241" s="319"/>
      <c r="G241" s="316" t="s">
        <v>109</v>
      </c>
      <c r="H241" s="317"/>
      <c r="I241" s="318" t="s">
        <v>110</v>
      </c>
      <c r="J241" s="319"/>
      <c r="K241" s="6"/>
      <c r="L241" s="31"/>
    </row>
    <row r="242" spans="1:67" ht="15" customHeight="1" x14ac:dyDescent="0.25">
      <c r="A242" s="311" t="s">
        <v>10</v>
      </c>
      <c r="B242" s="312"/>
      <c r="C242" s="313"/>
      <c r="D242" s="102">
        <v>0.21</v>
      </c>
      <c r="E242" s="314">
        <f>+(DATE(YEAR(L$7)+4,1,1))</f>
        <v>46753</v>
      </c>
      <c r="F242" s="315"/>
      <c r="G242" s="309">
        <v>0</v>
      </c>
      <c r="H242" s="310"/>
      <c r="I242" s="108">
        <v>5</v>
      </c>
      <c r="J242" s="109" t="s">
        <v>111</v>
      </c>
      <c r="K242" s="6"/>
      <c r="L242" s="31"/>
    </row>
    <row r="243" spans="1:67" ht="15" customHeight="1" x14ac:dyDescent="0.25">
      <c r="A243" s="311" t="s">
        <v>10</v>
      </c>
      <c r="B243" s="312"/>
      <c r="C243" s="313"/>
      <c r="D243" s="102">
        <v>0.21</v>
      </c>
      <c r="E243" s="314">
        <f>+(DATE(YEAR(L$7)+4,1,1))</f>
        <v>46753</v>
      </c>
      <c r="F243" s="315"/>
      <c r="G243" s="309">
        <v>0</v>
      </c>
      <c r="H243" s="310"/>
      <c r="I243" s="108">
        <v>5</v>
      </c>
      <c r="J243" s="109" t="s">
        <v>111</v>
      </c>
      <c r="K243" s="6"/>
      <c r="L243" s="31"/>
    </row>
    <row r="244" spans="1:67" ht="15" customHeight="1" x14ac:dyDescent="0.25">
      <c r="A244" s="342" t="s">
        <v>29</v>
      </c>
      <c r="B244" s="343"/>
      <c r="C244" s="343"/>
      <c r="D244" s="344"/>
      <c r="E244" s="347"/>
      <c r="F244" s="348"/>
      <c r="G244" s="307">
        <f>+SUM(G242:H243)</f>
        <v>0</v>
      </c>
      <c r="H244" s="308"/>
      <c r="I244" s="34"/>
      <c r="J244" s="35"/>
      <c r="K244" s="6"/>
      <c r="L244" s="31"/>
    </row>
    <row r="245" spans="1:67" ht="15" customHeight="1" x14ac:dyDescent="0.25">
      <c r="A245" s="340" t="s">
        <v>107</v>
      </c>
      <c r="B245" s="341"/>
      <c r="C245" s="341"/>
      <c r="D245" s="22" t="s">
        <v>27</v>
      </c>
      <c r="E245" s="318" t="s">
        <v>108</v>
      </c>
      <c r="F245" s="319"/>
      <c r="G245" s="316" t="s">
        <v>109</v>
      </c>
      <c r="H245" s="317"/>
      <c r="I245" s="318" t="s">
        <v>110</v>
      </c>
      <c r="J245" s="319"/>
      <c r="K245" s="6"/>
      <c r="L245" s="31"/>
    </row>
    <row r="246" spans="1:67" ht="15" customHeight="1" x14ac:dyDescent="0.25">
      <c r="A246" s="311" t="s">
        <v>10</v>
      </c>
      <c r="B246" s="312"/>
      <c r="C246" s="313"/>
      <c r="D246" s="102">
        <v>0.21</v>
      </c>
      <c r="E246" s="314">
        <f>+(DATE(YEAR(L$7)+4,1,1))</f>
        <v>46753</v>
      </c>
      <c r="F246" s="315"/>
      <c r="G246" s="309">
        <v>0</v>
      </c>
      <c r="H246" s="310"/>
      <c r="I246" s="108">
        <v>5</v>
      </c>
      <c r="J246" s="109" t="s">
        <v>111</v>
      </c>
      <c r="K246" s="6"/>
      <c r="L246" s="31"/>
    </row>
    <row r="247" spans="1:67" ht="15" customHeight="1" x14ac:dyDescent="0.25">
      <c r="A247" s="311" t="s">
        <v>10</v>
      </c>
      <c r="B247" s="312"/>
      <c r="C247" s="313"/>
      <c r="D247" s="102">
        <v>0.21</v>
      </c>
      <c r="E247" s="314">
        <f>+(DATE(YEAR(L$7)+4,1,1))</f>
        <v>46753</v>
      </c>
      <c r="F247" s="315"/>
      <c r="G247" s="309">
        <v>0</v>
      </c>
      <c r="H247" s="310"/>
      <c r="I247" s="108">
        <v>5</v>
      </c>
      <c r="J247" s="109" t="s">
        <v>111</v>
      </c>
      <c r="K247" s="6"/>
      <c r="L247" s="31"/>
    </row>
    <row r="248" spans="1:67" s="8" customFormat="1" ht="15" customHeight="1" x14ac:dyDescent="0.25">
      <c r="A248" s="311" t="s">
        <v>10</v>
      </c>
      <c r="B248" s="312"/>
      <c r="C248" s="313"/>
      <c r="D248" s="102">
        <v>0.21</v>
      </c>
      <c r="E248" s="314">
        <f>+(DATE(YEAR(L$7)+4,1,1))</f>
        <v>46753</v>
      </c>
      <c r="F248" s="315"/>
      <c r="G248" s="309">
        <v>0</v>
      </c>
      <c r="H248" s="310"/>
      <c r="I248" s="108">
        <v>5</v>
      </c>
      <c r="J248" s="109" t="s">
        <v>111</v>
      </c>
      <c r="K248" s="6"/>
      <c r="L248" s="31"/>
    </row>
    <row r="249" spans="1:67" ht="15" customHeight="1" x14ac:dyDescent="0.25">
      <c r="A249" s="311" t="s">
        <v>10</v>
      </c>
      <c r="B249" s="312"/>
      <c r="C249" s="313"/>
      <c r="D249" s="102">
        <v>0.21</v>
      </c>
      <c r="E249" s="314">
        <f>+(DATE(YEAR(L$7)+4,1,1))</f>
        <v>46753</v>
      </c>
      <c r="F249" s="315"/>
      <c r="G249" s="309">
        <v>0</v>
      </c>
      <c r="H249" s="310"/>
      <c r="I249" s="108">
        <v>5</v>
      </c>
      <c r="J249" s="109" t="s">
        <v>111</v>
      </c>
      <c r="K249" s="6"/>
      <c r="L249" s="31"/>
    </row>
    <row r="250" spans="1:67" ht="15" customHeight="1" x14ac:dyDescent="0.25">
      <c r="A250" s="311" t="s">
        <v>10</v>
      </c>
      <c r="B250" s="312"/>
      <c r="C250" s="313"/>
      <c r="D250" s="102">
        <v>0.21</v>
      </c>
      <c r="E250" s="314">
        <f>+(DATE(YEAR(L$7)+4,1,1))</f>
        <v>46753</v>
      </c>
      <c r="F250" s="315"/>
      <c r="G250" s="309">
        <v>0</v>
      </c>
      <c r="H250" s="310"/>
      <c r="I250" s="108">
        <v>5</v>
      </c>
      <c r="J250" s="109" t="s">
        <v>111</v>
      </c>
      <c r="K250" s="6"/>
      <c r="L250" s="31"/>
    </row>
    <row r="251" spans="1:67" ht="15" customHeight="1" x14ac:dyDescent="0.25">
      <c r="A251" s="342" t="s">
        <v>29</v>
      </c>
      <c r="B251" s="343"/>
      <c r="C251" s="343"/>
      <c r="D251" s="344"/>
      <c r="E251" s="347"/>
      <c r="F251" s="348"/>
      <c r="G251" s="307">
        <f>+SUM(G246:H250)</f>
        <v>0</v>
      </c>
      <c r="H251" s="308"/>
      <c r="I251" s="34"/>
      <c r="J251" s="35"/>
      <c r="K251" s="6"/>
      <c r="L251" s="31"/>
    </row>
    <row r="252" spans="1:67" ht="15" customHeight="1" x14ac:dyDescent="0.25">
      <c r="A252" s="342" t="s">
        <v>112</v>
      </c>
      <c r="B252" s="343"/>
      <c r="C252" s="343"/>
      <c r="D252" s="343"/>
      <c r="E252" s="343"/>
      <c r="F252" s="344"/>
      <c r="G252" s="307">
        <f>+G244+G251</f>
        <v>0</v>
      </c>
      <c r="H252" s="308"/>
      <c r="I252" s="34"/>
      <c r="J252" s="35"/>
      <c r="K252" s="6"/>
      <c r="L252" s="31"/>
    </row>
    <row r="253" spans="1:67" ht="15" customHeight="1" x14ac:dyDescent="0.25">
      <c r="A253" s="37"/>
      <c r="B253" s="37"/>
      <c r="C253" s="37"/>
      <c r="D253" s="37"/>
      <c r="E253" s="37"/>
      <c r="F253" s="37"/>
      <c r="G253" s="38"/>
      <c r="H253" s="38"/>
      <c r="I253" s="38"/>
      <c r="J253" s="38"/>
      <c r="K253" s="6"/>
      <c r="L253" s="31"/>
    </row>
    <row r="254" spans="1:67" s="8" customFormat="1" ht="15" customHeight="1" x14ac:dyDescent="0.25">
      <c r="A254" s="11" t="s">
        <v>113</v>
      </c>
      <c r="B254" s="11"/>
      <c r="C254" s="11"/>
      <c r="D254" s="11"/>
      <c r="E254" s="11"/>
      <c r="F254" s="11"/>
      <c r="G254" s="11"/>
      <c r="H254" s="11"/>
      <c r="I254" s="11"/>
      <c r="J254" s="11"/>
      <c r="K254" s="11"/>
      <c r="L254" s="11"/>
      <c r="M254" s="11"/>
      <c r="N254" s="11"/>
    </row>
    <row r="255" spans="1:67" s="8" customFormat="1" ht="15" customHeight="1" x14ac:dyDescent="0.25">
      <c r="A255" s="1"/>
      <c r="B255" s="1"/>
      <c r="C255" s="1"/>
      <c r="D255" s="1"/>
      <c r="E255" s="1"/>
      <c r="F255" s="1"/>
      <c r="G255" s="1"/>
      <c r="H255" s="1"/>
      <c r="I255" s="1"/>
      <c r="J255" s="1"/>
      <c r="K255" s="1"/>
      <c r="L255" s="1"/>
    </row>
    <row r="256" spans="1:67" ht="13.5" customHeight="1" thickBot="1" x14ac:dyDescent="0.3">
      <c r="C256" s="303" t="str">
        <f>+CONCATENATE($C$10," - ",$C$11)</f>
        <v>Jaar 1 - 2024</v>
      </c>
      <c r="D256" s="303"/>
      <c r="E256" s="304"/>
      <c r="F256" s="304"/>
      <c r="G256" s="304"/>
      <c r="H256" s="304"/>
      <c r="I256" s="304"/>
      <c r="J256" s="304"/>
      <c r="K256" s="304"/>
      <c r="L256" s="304"/>
      <c r="M256" s="304"/>
      <c r="N256" s="304"/>
      <c r="O256" s="244" t="str">
        <f>+CONCATENATE("TOTAAL - ",$C$11)</f>
        <v>TOTAAL - 2024</v>
      </c>
      <c r="P256" s="303" t="str">
        <f>+CONCATENATE($E$10," - ",$E$11)</f>
        <v>Jaar 2 - 2025</v>
      </c>
      <c r="Q256" s="303"/>
      <c r="R256" s="304"/>
      <c r="S256" s="304"/>
      <c r="T256" s="304"/>
      <c r="U256" s="304"/>
      <c r="V256" s="304"/>
      <c r="W256" s="304"/>
      <c r="X256" s="304"/>
      <c r="Y256" s="304"/>
      <c r="Z256" s="304"/>
      <c r="AA256" s="304"/>
      <c r="AB256" s="244" t="str">
        <f>+CONCATENATE("TOTAAL - ",$E$11)</f>
        <v>TOTAAL - 2025</v>
      </c>
      <c r="AC256" s="303" t="str">
        <f>+CONCATENATE($G$10," - ",$G$11)</f>
        <v>Jaar 3 - 2026</v>
      </c>
      <c r="AD256" s="303"/>
      <c r="AE256" s="304"/>
      <c r="AF256" s="304"/>
      <c r="AG256" s="304"/>
      <c r="AH256" s="304"/>
      <c r="AI256" s="304"/>
      <c r="AJ256" s="304"/>
      <c r="AK256" s="304"/>
      <c r="AL256" s="304"/>
      <c r="AM256" s="304"/>
      <c r="AN256" s="304"/>
      <c r="AO256" s="244" t="str">
        <f>+CONCATENATE("TOTAAL - ",$G$11)</f>
        <v>TOTAAL - 2026</v>
      </c>
      <c r="AP256" s="303" t="str">
        <f>+CONCATENATE($I$10," - ",$I$11)</f>
        <v>Jaar 4 - 2027</v>
      </c>
      <c r="AQ256" s="303"/>
      <c r="AR256" s="304"/>
      <c r="AS256" s="304"/>
      <c r="AT256" s="304"/>
      <c r="AU256" s="304"/>
      <c r="AV256" s="304"/>
      <c r="AW256" s="304"/>
      <c r="AX256" s="304"/>
      <c r="AY256" s="304"/>
      <c r="AZ256" s="304"/>
      <c r="BA256" s="304"/>
      <c r="BB256" s="244" t="str">
        <f>+CONCATENATE("TOTAAL - ",$I$11)</f>
        <v>TOTAAL - 2027</v>
      </c>
      <c r="BC256" s="303" t="str">
        <f>+CONCATENATE($K$10," - ",$K$11)</f>
        <v>Jaar 5 - 2028</v>
      </c>
      <c r="BD256" s="303"/>
      <c r="BE256" s="304"/>
      <c r="BF256" s="304"/>
      <c r="BG256" s="304"/>
      <c r="BH256" s="304"/>
      <c r="BI256" s="304"/>
      <c r="BJ256" s="304"/>
      <c r="BK256" s="304"/>
      <c r="BL256" s="304"/>
      <c r="BM256" s="304"/>
      <c r="BN256" s="304"/>
      <c r="BO256" s="244" t="str">
        <f>+CONCATENATE("TOTAAL - ",$K$11)</f>
        <v>TOTAAL - 2028</v>
      </c>
    </row>
    <row r="257" spans="1:67" ht="13.5" customHeight="1" thickTop="1" thickBot="1" x14ac:dyDescent="0.3">
      <c r="C257" s="245" t="str">
        <f>+CONCATENATE("1/",$C$11)</f>
        <v>1/2024</v>
      </c>
      <c r="D257" s="245" t="str">
        <f>+CONCATENATE("2/",$C$11)</f>
        <v>2/2024</v>
      </c>
      <c r="E257" s="245" t="str">
        <f>+CONCATENATE("3/",$C$11)</f>
        <v>3/2024</v>
      </c>
      <c r="F257" s="245" t="str">
        <f>+CONCATENATE("4/",$C$11)</f>
        <v>4/2024</v>
      </c>
      <c r="G257" s="245" t="str">
        <f>+CONCATENATE("5/",$C$11)</f>
        <v>5/2024</v>
      </c>
      <c r="H257" s="245" t="str">
        <f>+CONCATENATE("6/",$C$11)</f>
        <v>6/2024</v>
      </c>
      <c r="I257" s="245" t="str">
        <f>+CONCATENATE("7/",$C$11)</f>
        <v>7/2024</v>
      </c>
      <c r="J257" s="245" t="str">
        <f>+CONCATENATE("8/",$C$11)</f>
        <v>8/2024</v>
      </c>
      <c r="K257" s="245" t="str">
        <f>+CONCATENATE("9/",$C$11)</f>
        <v>9/2024</v>
      </c>
      <c r="L257" s="245" t="str">
        <f>+CONCATENATE("10/",$C$11)</f>
        <v>10/2024</v>
      </c>
      <c r="M257" s="245" t="str">
        <f>+CONCATENATE("11/",$C$11)</f>
        <v>11/2024</v>
      </c>
      <c r="N257" s="245" t="str">
        <f>+CONCATENATE("12/",$C$11)</f>
        <v>12/2024</v>
      </c>
      <c r="O257" s="244" t="str">
        <f>$C$12</f>
        <v>12 maanden</v>
      </c>
      <c r="P257" s="245" t="str">
        <f>+CONCATENATE("1/",$E$11)</f>
        <v>1/2025</v>
      </c>
      <c r="Q257" s="245" t="str">
        <f>+CONCATENATE("2/",$E$11)</f>
        <v>2/2025</v>
      </c>
      <c r="R257" s="245" t="str">
        <f>+CONCATENATE("3/",$E$11)</f>
        <v>3/2025</v>
      </c>
      <c r="S257" s="245" t="str">
        <f>+CONCATENATE("4/",$E$11)</f>
        <v>4/2025</v>
      </c>
      <c r="T257" s="245" t="str">
        <f>+CONCATENATE("5/",$E$11)</f>
        <v>5/2025</v>
      </c>
      <c r="U257" s="245" t="str">
        <f>+CONCATENATE("6/",$E$11)</f>
        <v>6/2025</v>
      </c>
      <c r="V257" s="245" t="str">
        <f>+CONCATENATE("7/",$E$11)</f>
        <v>7/2025</v>
      </c>
      <c r="W257" s="245" t="str">
        <f>+CONCATENATE("8/",$E$11)</f>
        <v>8/2025</v>
      </c>
      <c r="X257" s="245" t="str">
        <f>+CONCATENATE("9/",$E$11)</f>
        <v>9/2025</v>
      </c>
      <c r="Y257" s="245" t="str">
        <f>+CONCATENATE("10/",$E$11)</f>
        <v>10/2025</v>
      </c>
      <c r="Z257" s="245" t="str">
        <f>+CONCATENATE("11/",$E$11)</f>
        <v>11/2025</v>
      </c>
      <c r="AA257" s="245" t="str">
        <f>+CONCATENATE("12/",$E$11)</f>
        <v>12/2025</v>
      </c>
      <c r="AB257" s="244" t="str">
        <f>$E$12</f>
        <v>12 maanden</v>
      </c>
      <c r="AC257" s="245" t="str">
        <f>+CONCATENATE("1/",$G$11)</f>
        <v>1/2026</v>
      </c>
      <c r="AD257" s="245" t="str">
        <f>+CONCATENATE("2/",$G$11)</f>
        <v>2/2026</v>
      </c>
      <c r="AE257" s="245" t="str">
        <f>+CONCATENATE("3/",$G$11)</f>
        <v>3/2026</v>
      </c>
      <c r="AF257" s="245" t="str">
        <f>+CONCATENATE("4/",$G$11)</f>
        <v>4/2026</v>
      </c>
      <c r="AG257" s="245" t="str">
        <f>+CONCATENATE("5/",$G$11)</f>
        <v>5/2026</v>
      </c>
      <c r="AH257" s="245" t="str">
        <f>+CONCATENATE("6/",$G$11)</f>
        <v>6/2026</v>
      </c>
      <c r="AI257" s="245" t="str">
        <f>+CONCATENATE("7/",$G$11)</f>
        <v>7/2026</v>
      </c>
      <c r="AJ257" s="245" t="str">
        <f>+CONCATENATE("8/",$G$11)</f>
        <v>8/2026</v>
      </c>
      <c r="AK257" s="245" t="str">
        <f>+CONCATENATE("9/",$G$11)</f>
        <v>9/2026</v>
      </c>
      <c r="AL257" s="245" t="str">
        <f>+CONCATENATE("10/",$G$11)</f>
        <v>10/2026</v>
      </c>
      <c r="AM257" s="245" t="str">
        <f>+CONCATENATE("11/",$G$11)</f>
        <v>11/2026</v>
      </c>
      <c r="AN257" s="245" t="str">
        <f>+CONCATENATE("12/",$G$11)</f>
        <v>12/2026</v>
      </c>
      <c r="AO257" s="244" t="str">
        <f>$G$12</f>
        <v>12 maanden</v>
      </c>
      <c r="AP257" s="245" t="str">
        <f>+CONCATENATE("1/",$I$11)</f>
        <v>1/2027</v>
      </c>
      <c r="AQ257" s="245" t="str">
        <f>+CONCATENATE("2/",$I$11)</f>
        <v>2/2027</v>
      </c>
      <c r="AR257" s="245" t="str">
        <f>+CONCATENATE("3/",$I$11)</f>
        <v>3/2027</v>
      </c>
      <c r="AS257" s="245" t="str">
        <f>+CONCATENATE("4/",$I$11)</f>
        <v>4/2027</v>
      </c>
      <c r="AT257" s="245" t="str">
        <f>+CONCATENATE("5/",$I$11)</f>
        <v>5/2027</v>
      </c>
      <c r="AU257" s="245" t="str">
        <f>+CONCATENATE("6/",$I$11)</f>
        <v>6/2027</v>
      </c>
      <c r="AV257" s="245" t="str">
        <f>+CONCATENATE("7/",$I$11)</f>
        <v>7/2027</v>
      </c>
      <c r="AW257" s="245" t="str">
        <f>+CONCATENATE("8/",$I$11)</f>
        <v>8/2027</v>
      </c>
      <c r="AX257" s="245" t="str">
        <f>+CONCATENATE("9/",$I$11)</f>
        <v>9/2027</v>
      </c>
      <c r="AY257" s="245" t="str">
        <f>+CONCATENATE("10/",$I$11)</f>
        <v>10/2027</v>
      </c>
      <c r="AZ257" s="245" t="str">
        <f>+CONCATENATE("11/",$I$11)</f>
        <v>11/2027</v>
      </c>
      <c r="BA257" s="245" t="str">
        <f>+CONCATENATE("12/",$I$11)</f>
        <v>12/2027</v>
      </c>
      <c r="BB257" s="244" t="str">
        <f>$I$12</f>
        <v>12 maanden</v>
      </c>
      <c r="BC257" s="245" t="str">
        <f>+CONCATENATE("1/",$K$11)</f>
        <v>1/2028</v>
      </c>
      <c r="BD257" s="245" t="str">
        <f>+CONCATENATE("2/",$K$11)</f>
        <v>2/2028</v>
      </c>
      <c r="BE257" s="245" t="str">
        <f>+CONCATENATE("3/",$K$11)</f>
        <v>3/2028</v>
      </c>
      <c r="BF257" s="245" t="str">
        <f>+CONCATENATE("4/",$K$11)</f>
        <v>4/2028</v>
      </c>
      <c r="BG257" s="245" t="str">
        <f>+CONCATENATE("5/",$K$11)</f>
        <v>5/2028</v>
      </c>
      <c r="BH257" s="245" t="str">
        <f>+CONCATENATE("6/",$K$11)</f>
        <v>6/2028</v>
      </c>
      <c r="BI257" s="245" t="str">
        <f>+CONCATENATE("7/",$K$11)</f>
        <v>7/2028</v>
      </c>
      <c r="BJ257" s="245" t="str">
        <f>+CONCATENATE("8/",$K$11)</f>
        <v>8/2028</v>
      </c>
      <c r="BK257" s="245" t="str">
        <f>+CONCATENATE("9/",$K$11)</f>
        <v>9/2028</v>
      </c>
      <c r="BL257" s="245" t="str">
        <f>+CONCATENATE("10/",$K$11)</f>
        <v>10/2028</v>
      </c>
      <c r="BM257" s="245" t="str">
        <f>+CONCATENATE("11/",$K$11)</f>
        <v>11/2028</v>
      </c>
      <c r="BN257" s="245" t="str">
        <f>+CONCATENATE("12/",$K$11)</f>
        <v>12/2028</v>
      </c>
      <c r="BO257" s="244" t="str">
        <f>$K$12</f>
        <v>12 maanden</v>
      </c>
    </row>
    <row r="258" spans="1:67" ht="15" customHeight="1" thickTop="1" x14ac:dyDescent="0.25">
      <c r="O258" s="8"/>
      <c r="AB258" s="8"/>
      <c r="AO258" s="8"/>
      <c r="BB258" s="8"/>
      <c r="BO258" s="8"/>
    </row>
    <row r="259" spans="1:67" ht="15" customHeight="1" x14ac:dyDescent="0.25">
      <c r="A259" s="324" t="s">
        <v>114</v>
      </c>
      <c r="B259" s="325"/>
      <c r="C259" s="242">
        <v>0</v>
      </c>
      <c r="D259" s="242">
        <v>0</v>
      </c>
      <c r="E259" s="242">
        <v>0</v>
      </c>
      <c r="F259" s="242">
        <v>0</v>
      </c>
      <c r="G259" s="242">
        <v>0</v>
      </c>
      <c r="H259" s="242">
        <v>0</v>
      </c>
      <c r="I259" s="242">
        <v>0</v>
      </c>
      <c r="J259" s="242">
        <v>0</v>
      </c>
      <c r="K259" s="242">
        <v>0</v>
      </c>
      <c r="L259" s="242">
        <v>0</v>
      </c>
      <c r="M259" s="242">
        <v>0</v>
      </c>
      <c r="N259" s="242">
        <v>0</v>
      </c>
      <c r="O259" s="20">
        <f>SUM(C259:N259)</f>
        <v>0</v>
      </c>
      <c r="P259" s="242">
        <v>0</v>
      </c>
      <c r="Q259" s="242">
        <v>0</v>
      </c>
      <c r="R259" s="242">
        <v>0</v>
      </c>
      <c r="S259" s="242">
        <v>0</v>
      </c>
      <c r="T259" s="242">
        <v>0</v>
      </c>
      <c r="U259" s="242">
        <v>0</v>
      </c>
      <c r="V259" s="242">
        <v>0</v>
      </c>
      <c r="W259" s="242">
        <v>0</v>
      </c>
      <c r="X259" s="242">
        <v>0</v>
      </c>
      <c r="Y259" s="242">
        <v>0</v>
      </c>
      <c r="Z259" s="242">
        <v>0</v>
      </c>
      <c r="AA259" s="242">
        <v>0</v>
      </c>
      <c r="AB259" s="20">
        <f>SUM(P259:AA259)</f>
        <v>0</v>
      </c>
      <c r="AC259" s="242">
        <v>0</v>
      </c>
      <c r="AD259" s="242">
        <v>0</v>
      </c>
      <c r="AE259" s="242">
        <v>0</v>
      </c>
      <c r="AF259" s="242">
        <v>0</v>
      </c>
      <c r="AG259" s="242">
        <v>0</v>
      </c>
      <c r="AH259" s="242">
        <v>0</v>
      </c>
      <c r="AI259" s="242">
        <v>0</v>
      </c>
      <c r="AJ259" s="242">
        <v>0</v>
      </c>
      <c r="AK259" s="242">
        <v>0</v>
      </c>
      <c r="AL259" s="242">
        <v>0</v>
      </c>
      <c r="AM259" s="242">
        <v>0</v>
      </c>
      <c r="AN259" s="242">
        <v>0</v>
      </c>
      <c r="AO259" s="20">
        <f>SUM(AC259:AN259)</f>
        <v>0</v>
      </c>
      <c r="AP259" s="242">
        <v>0</v>
      </c>
      <c r="AQ259" s="242">
        <v>0</v>
      </c>
      <c r="AR259" s="242">
        <v>0</v>
      </c>
      <c r="AS259" s="242">
        <v>0</v>
      </c>
      <c r="AT259" s="242">
        <v>0</v>
      </c>
      <c r="AU259" s="242">
        <v>0</v>
      </c>
      <c r="AV259" s="242">
        <v>0</v>
      </c>
      <c r="AW259" s="242">
        <v>0</v>
      </c>
      <c r="AX259" s="242">
        <v>0</v>
      </c>
      <c r="AY259" s="242">
        <v>0</v>
      </c>
      <c r="AZ259" s="242">
        <v>0</v>
      </c>
      <c r="BA259" s="242">
        <v>0</v>
      </c>
      <c r="BB259" s="20">
        <f>SUM(AP259:BA259)</f>
        <v>0</v>
      </c>
      <c r="BC259" s="242">
        <v>0</v>
      </c>
      <c r="BD259" s="242">
        <v>0</v>
      </c>
      <c r="BE259" s="242">
        <v>0</v>
      </c>
      <c r="BF259" s="242">
        <v>0</v>
      </c>
      <c r="BG259" s="242">
        <v>0</v>
      </c>
      <c r="BH259" s="242">
        <v>0</v>
      </c>
      <c r="BI259" s="242">
        <v>0</v>
      </c>
      <c r="BJ259" s="242">
        <v>0</v>
      </c>
      <c r="BK259" s="242">
        <v>0</v>
      </c>
      <c r="BL259" s="242">
        <v>0</v>
      </c>
      <c r="BM259" s="242">
        <v>0</v>
      </c>
      <c r="BN259" s="242">
        <v>0</v>
      </c>
      <c r="BO259" s="20">
        <f>SUM(BC259:BN259)</f>
        <v>0</v>
      </c>
    </row>
    <row r="260" spans="1:67" s="2" customFormat="1" ht="15" customHeight="1" x14ac:dyDescent="0.25">
      <c r="A260" s="326" t="s">
        <v>115</v>
      </c>
      <c r="B260" s="327"/>
      <c r="C260" s="39">
        <f>C259</f>
        <v>0</v>
      </c>
      <c r="D260" s="20">
        <f>C260+D259</f>
        <v>0</v>
      </c>
      <c r="E260" s="20">
        <f t="shared" ref="E260:N260" si="63">D260+E259</f>
        <v>0</v>
      </c>
      <c r="F260" s="20">
        <f t="shared" si="63"/>
        <v>0</v>
      </c>
      <c r="G260" s="20">
        <f t="shared" si="63"/>
        <v>0</v>
      </c>
      <c r="H260" s="20">
        <f t="shared" si="63"/>
        <v>0</v>
      </c>
      <c r="I260" s="20">
        <f t="shared" si="63"/>
        <v>0</v>
      </c>
      <c r="J260" s="20">
        <f t="shared" si="63"/>
        <v>0</v>
      </c>
      <c r="K260" s="20">
        <f t="shared" si="63"/>
        <v>0</v>
      </c>
      <c r="L260" s="20">
        <f t="shared" si="63"/>
        <v>0</v>
      </c>
      <c r="M260" s="20">
        <f t="shared" si="63"/>
        <v>0</v>
      </c>
      <c r="N260" s="20">
        <f t="shared" si="63"/>
        <v>0</v>
      </c>
      <c r="O260" s="8"/>
      <c r="P260" s="20">
        <f>N260+P259</f>
        <v>0</v>
      </c>
      <c r="Q260" s="20">
        <f>P260+Q259</f>
        <v>0</v>
      </c>
      <c r="R260" s="20">
        <f t="shared" ref="R260:AA260" si="64">Q260+R259</f>
        <v>0</v>
      </c>
      <c r="S260" s="20">
        <f t="shared" si="64"/>
        <v>0</v>
      </c>
      <c r="T260" s="20">
        <f t="shared" si="64"/>
        <v>0</v>
      </c>
      <c r="U260" s="20">
        <f t="shared" si="64"/>
        <v>0</v>
      </c>
      <c r="V260" s="20">
        <f t="shared" si="64"/>
        <v>0</v>
      </c>
      <c r="W260" s="20">
        <f t="shared" si="64"/>
        <v>0</v>
      </c>
      <c r="X260" s="20">
        <f t="shared" si="64"/>
        <v>0</v>
      </c>
      <c r="Y260" s="20">
        <f t="shared" si="64"/>
        <v>0</v>
      </c>
      <c r="Z260" s="20">
        <f t="shared" si="64"/>
        <v>0</v>
      </c>
      <c r="AA260" s="20">
        <f t="shared" si="64"/>
        <v>0</v>
      </c>
      <c r="AB260" s="8"/>
      <c r="AC260" s="20">
        <f>AA260+AC259</f>
        <v>0</v>
      </c>
      <c r="AD260" s="20">
        <f t="shared" ref="AD260:AN260" si="65">AC260+AD259</f>
        <v>0</v>
      </c>
      <c r="AE260" s="20">
        <f t="shared" si="65"/>
        <v>0</v>
      </c>
      <c r="AF260" s="20">
        <f t="shared" si="65"/>
        <v>0</v>
      </c>
      <c r="AG260" s="20">
        <f t="shared" si="65"/>
        <v>0</v>
      </c>
      <c r="AH260" s="20">
        <f t="shared" si="65"/>
        <v>0</v>
      </c>
      <c r="AI260" s="20">
        <f t="shared" si="65"/>
        <v>0</v>
      </c>
      <c r="AJ260" s="20">
        <f t="shared" si="65"/>
        <v>0</v>
      </c>
      <c r="AK260" s="20">
        <f t="shared" si="65"/>
        <v>0</v>
      </c>
      <c r="AL260" s="20">
        <f t="shared" si="65"/>
        <v>0</v>
      </c>
      <c r="AM260" s="20">
        <f t="shared" si="65"/>
        <v>0</v>
      </c>
      <c r="AN260" s="20">
        <f t="shared" si="65"/>
        <v>0</v>
      </c>
      <c r="AO260" s="8"/>
      <c r="AP260" s="20">
        <f>AN260+AP259</f>
        <v>0</v>
      </c>
      <c r="AQ260" s="20">
        <f t="shared" ref="AQ260:BA260" si="66">AP260+AQ259</f>
        <v>0</v>
      </c>
      <c r="AR260" s="20">
        <f t="shared" si="66"/>
        <v>0</v>
      </c>
      <c r="AS260" s="20">
        <f t="shared" si="66"/>
        <v>0</v>
      </c>
      <c r="AT260" s="20">
        <f t="shared" si="66"/>
        <v>0</v>
      </c>
      <c r="AU260" s="20">
        <f t="shared" si="66"/>
        <v>0</v>
      </c>
      <c r="AV260" s="20">
        <f t="shared" si="66"/>
        <v>0</v>
      </c>
      <c r="AW260" s="20">
        <f t="shared" si="66"/>
        <v>0</v>
      </c>
      <c r="AX260" s="20">
        <f t="shared" si="66"/>
        <v>0</v>
      </c>
      <c r="AY260" s="20">
        <f t="shared" si="66"/>
        <v>0</v>
      </c>
      <c r="AZ260" s="20">
        <f t="shared" si="66"/>
        <v>0</v>
      </c>
      <c r="BA260" s="20">
        <f t="shared" si="66"/>
        <v>0</v>
      </c>
      <c r="BB260" s="8"/>
      <c r="BC260" s="20">
        <f>BA260+BC259</f>
        <v>0</v>
      </c>
      <c r="BD260" s="20">
        <f t="shared" ref="BD260:BN260" si="67">BC260+BD259</f>
        <v>0</v>
      </c>
      <c r="BE260" s="20">
        <f t="shared" si="67"/>
        <v>0</v>
      </c>
      <c r="BF260" s="20">
        <f t="shared" si="67"/>
        <v>0</v>
      </c>
      <c r="BG260" s="20">
        <f t="shared" si="67"/>
        <v>0</v>
      </c>
      <c r="BH260" s="20">
        <f t="shared" si="67"/>
        <v>0</v>
      </c>
      <c r="BI260" s="20">
        <f t="shared" si="67"/>
        <v>0</v>
      </c>
      <c r="BJ260" s="20">
        <f t="shared" si="67"/>
        <v>0</v>
      </c>
      <c r="BK260" s="20">
        <f t="shared" si="67"/>
        <v>0</v>
      </c>
      <c r="BL260" s="20">
        <f t="shared" si="67"/>
        <v>0</v>
      </c>
      <c r="BM260" s="20">
        <f t="shared" si="67"/>
        <v>0</v>
      </c>
      <c r="BN260" s="20">
        <f t="shared" si="67"/>
        <v>0</v>
      </c>
      <c r="BO260" s="8"/>
    </row>
    <row r="261" spans="1:67" ht="15" customHeight="1" x14ac:dyDescent="0.25">
      <c r="O261" s="7"/>
    </row>
    <row r="262" spans="1:67" ht="15" customHeight="1" x14ac:dyDescent="0.25">
      <c r="A262" s="11" t="s">
        <v>116</v>
      </c>
      <c r="B262" s="11"/>
      <c r="C262" s="11"/>
      <c r="D262" s="11"/>
      <c r="E262" s="11"/>
      <c r="F262" s="11"/>
      <c r="G262" s="11"/>
      <c r="H262" s="11"/>
      <c r="I262" s="11"/>
      <c r="J262" s="11"/>
      <c r="K262" s="11"/>
      <c r="L262" s="11"/>
      <c r="M262" s="11"/>
      <c r="N262" s="11"/>
    </row>
    <row r="263" spans="1:67" ht="15" customHeight="1" x14ac:dyDescent="0.25">
      <c r="B263" s="1" t="s">
        <v>6</v>
      </c>
    </row>
    <row r="264" spans="1:67" ht="15" customHeight="1" x14ac:dyDescent="0.25">
      <c r="A264" s="345" t="s">
        <v>117</v>
      </c>
      <c r="B264" s="345"/>
      <c r="C264" s="345"/>
      <c r="D264" s="345"/>
      <c r="E264" s="345"/>
      <c r="F264" s="345"/>
      <c r="G264" s="345"/>
      <c r="H264" s="345"/>
      <c r="I264" s="345"/>
      <c r="J264" s="345"/>
      <c r="K264" s="346"/>
      <c r="L264" s="346"/>
    </row>
    <row r="265" spans="1:67" ht="15" customHeight="1" x14ac:dyDescent="0.25">
      <c r="A265" s="37"/>
      <c r="B265" s="37"/>
      <c r="C265" s="37"/>
      <c r="D265" s="37"/>
      <c r="E265" s="37"/>
      <c r="F265" s="37"/>
      <c r="G265" s="37"/>
      <c r="H265" s="37"/>
      <c r="I265" s="37"/>
      <c r="J265" s="37"/>
      <c r="K265" s="37"/>
      <c r="L265" s="37"/>
    </row>
    <row r="266" spans="1:67" ht="15" customHeight="1" x14ac:dyDescent="0.25">
      <c r="A266" s="372" t="s">
        <v>118</v>
      </c>
      <c r="B266" s="373"/>
      <c r="C266" s="372" t="s">
        <v>109</v>
      </c>
      <c r="D266" s="373"/>
      <c r="E266" s="22" t="s">
        <v>119</v>
      </c>
      <c r="F266" s="22" t="s">
        <v>120</v>
      </c>
      <c r="G266" s="372" t="s">
        <v>121</v>
      </c>
      <c r="H266" s="373"/>
      <c r="I266" s="372" t="s">
        <v>123</v>
      </c>
      <c r="J266" s="379"/>
      <c r="K266" s="372" t="s">
        <v>124</v>
      </c>
      <c r="L266" s="373"/>
    </row>
    <row r="267" spans="1:67" s="2" customFormat="1" ht="15" customHeight="1" x14ac:dyDescent="0.25">
      <c r="A267" s="384" t="s">
        <v>13</v>
      </c>
      <c r="B267" s="385"/>
      <c r="C267" s="390">
        <v>0</v>
      </c>
      <c r="D267" s="391"/>
      <c r="E267" s="111">
        <v>0.05</v>
      </c>
      <c r="F267" s="112">
        <f>$L$7</f>
        <v>45292</v>
      </c>
      <c r="G267" s="110">
        <v>5</v>
      </c>
      <c r="H267" s="47" t="s">
        <v>122</v>
      </c>
      <c r="I267" s="113">
        <v>12</v>
      </c>
      <c r="J267" s="72" t="str">
        <f>+IF(I267=12,"mensualiteiten",IF(I267=4,"trimestrialiteiten",IF(I267=2,"semestrialiteiten",IF(I267=1,"annuiteiten",""))))</f>
        <v>mensualiteiten</v>
      </c>
      <c r="K267" s="113">
        <v>0</v>
      </c>
      <c r="L267" s="72" t="str">
        <f>J267</f>
        <v>mensualiteiten</v>
      </c>
      <c r="AB267" s="234"/>
    </row>
    <row r="268" spans="1:67" ht="15" customHeight="1" x14ac:dyDescent="0.25">
      <c r="A268" s="386" t="s">
        <v>13</v>
      </c>
      <c r="B268" s="387"/>
      <c r="C268" s="380">
        <v>0</v>
      </c>
      <c r="D268" s="381"/>
      <c r="E268" s="115">
        <v>0.05</v>
      </c>
      <c r="F268" s="116">
        <f>$L$7</f>
        <v>45292</v>
      </c>
      <c r="G268" s="114">
        <v>5</v>
      </c>
      <c r="H268" s="48" t="s">
        <v>122</v>
      </c>
      <c r="I268" s="117">
        <v>12</v>
      </c>
      <c r="J268" s="72" t="str">
        <f>+IF(I268=12,"mensualiteiten",IF(I268=4,"trimestrialiteiten",IF(I268=2,"semestrialiteiten",IF(I268=1,"annuiteiten",""))))</f>
        <v>mensualiteiten</v>
      </c>
      <c r="K268" s="117">
        <v>0</v>
      </c>
      <c r="L268" s="72" t="str">
        <f>J268</f>
        <v>mensualiteiten</v>
      </c>
      <c r="AB268" s="234"/>
    </row>
    <row r="269" spans="1:67" ht="15" customHeight="1" x14ac:dyDescent="0.25">
      <c r="A269" s="388" t="s">
        <v>13</v>
      </c>
      <c r="B269" s="389"/>
      <c r="C269" s="392">
        <v>0</v>
      </c>
      <c r="D269" s="393"/>
      <c r="E269" s="119">
        <v>0.05</v>
      </c>
      <c r="F269" s="120">
        <f>$L$7</f>
        <v>45292</v>
      </c>
      <c r="G269" s="118">
        <v>5</v>
      </c>
      <c r="H269" s="49" t="s">
        <v>122</v>
      </c>
      <c r="I269" s="121">
        <v>12</v>
      </c>
      <c r="J269" s="73" t="str">
        <f>+IF(I269=12,"mensualiteiten",IF(I269=4,"trimestrialiteiten",IF(I269=2,"semestrialiteiten",IF(I269=1,"annuiteiten",""))))</f>
        <v>mensualiteiten</v>
      </c>
      <c r="K269" s="121">
        <v>0</v>
      </c>
      <c r="L269" s="73" t="str">
        <f>J269</f>
        <v>mensualiteiten</v>
      </c>
      <c r="AB269" s="234"/>
    </row>
    <row r="271" spans="1:67" ht="15" customHeight="1" x14ac:dyDescent="0.25">
      <c r="A271" s="345" t="s">
        <v>125</v>
      </c>
      <c r="B271" s="345"/>
      <c r="C271" s="345"/>
      <c r="D271" s="345"/>
      <c r="E271" s="345"/>
      <c r="F271" s="345"/>
      <c r="G271" s="345"/>
      <c r="H271" s="345"/>
      <c r="I271" s="345"/>
      <c r="J271" s="345"/>
      <c r="K271" s="346"/>
      <c r="L271" s="346"/>
      <c r="N271" s="8"/>
      <c r="O271" s="8"/>
    </row>
    <row r="272" spans="1:67" ht="15" customHeight="1" x14ac:dyDescent="0.25">
      <c r="A272" s="37"/>
      <c r="B272" s="37"/>
      <c r="C272" s="37"/>
      <c r="D272" s="37"/>
      <c r="E272" s="45"/>
      <c r="F272" s="45"/>
      <c r="G272" s="45"/>
      <c r="H272" s="45"/>
      <c r="I272" s="45"/>
      <c r="J272" s="45"/>
      <c r="K272" s="45"/>
      <c r="L272" s="45"/>
    </row>
    <row r="273" spans="1:67" ht="15" customHeight="1" x14ac:dyDescent="0.25">
      <c r="A273" s="372" t="s">
        <v>109</v>
      </c>
      <c r="B273" s="373"/>
      <c r="C273" s="394">
        <v>0</v>
      </c>
      <c r="D273" s="395"/>
      <c r="E273" s="16"/>
      <c r="F273" s="16"/>
      <c r="G273" s="16"/>
      <c r="H273" s="16"/>
      <c r="I273" s="16"/>
      <c r="J273" s="16"/>
      <c r="K273" s="16"/>
      <c r="L273" s="16"/>
    </row>
    <row r="274" spans="1:67" ht="15" customHeight="1" x14ac:dyDescent="0.25">
      <c r="A274" s="372" t="s">
        <v>126</v>
      </c>
      <c r="B274" s="373"/>
      <c r="C274" s="382">
        <v>0.1</v>
      </c>
      <c r="D274" s="383"/>
      <c r="E274" s="16"/>
      <c r="F274" s="16"/>
      <c r="G274" s="16"/>
      <c r="H274" s="16"/>
      <c r="I274" s="16"/>
      <c r="J274" s="16"/>
      <c r="K274" s="16"/>
      <c r="L274" s="16"/>
    </row>
    <row r="276" spans="1:67" ht="15" customHeight="1" x14ac:dyDescent="0.25">
      <c r="A276" s="123" t="s">
        <v>132</v>
      </c>
      <c r="B276" s="8"/>
    </row>
    <row r="278" spans="1:67" ht="13.5" customHeight="1" thickBot="1" x14ac:dyDescent="0.3">
      <c r="A278" s="22" t="s">
        <v>126</v>
      </c>
      <c r="C278" s="376" t="str">
        <f>+CONCATENATE($C$10," - ",$C$11)</f>
        <v>Jaar 1 - 2024</v>
      </c>
      <c r="D278" s="377"/>
      <c r="E278" s="378"/>
      <c r="F278" s="378"/>
      <c r="G278" s="378"/>
      <c r="H278" s="378"/>
      <c r="I278" s="378"/>
      <c r="J278" s="378"/>
      <c r="K278" s="378"/>
      <c r="L278" s="378"/>
      <c r="M278" s="378"/>
      <c r="N278" s="378"/>
      <c r="P278" s="303" t="str">
        <f>+CONCATENATE($E$10," - ",$E$11)</f>
        <v>Jaar 2 - 2025</v>
      </c>
      <c r="Q278" s="303"/>
      <c r="R278" s="304"/>
      <c r="S278" s="304"/>
      <c r="T278" s="304"/>
      <c r="U278" s="304"/>
      <c r="V278" s="304"/>
      <c r="W278" s="304"/>
      <c r="X278" s="304"/>
      <c r="Y278" s="304"/>
      <c r="Z278" s="304"/>
      <c r="AA278" s="304"/>
      <c r="AC278" s="303" t="str">
        <f>+CONCATENATE($G$10," - ",$G$11)</f>
        <v>Jaar 3 - 2026</v>
      </c>
      <c r="AD278" s="303"/>
      <c r="AE278" s="304"/>
      <c r="AF278" s="304"/>
      <c r="AG278" s="304"/>
      <c r="AH278" s="304"/>
      <c r="AI278" s="304"/>
      <c r="AJ278" s="304"/>
      <c r="AK278" s="304"/>
      <c r="AL278" s="304"/>
      <c r="AM278" s="304"/>
      <c r="AN278" s="304"/>
      <c r="AP278" s="303" t="str">
        <f>+CONCATENATE($I$10," - ",$I$11)</f>
        <v>Jaar 4 - 2027</v>
      </c>
      <c r="AQ278" s="303"/>
      <c r="AR278" s="304"/>
      <c r="AS278" s="304"/>
      <c r="AT278" s="304"/>
      <c r="AU278" s="304"/>
      <c r="AV278" s="304"/>
      <c r="AW278" s="304"/>
      <c r="AX278" s="304"/>
      <c r="AY278" s="304"/>
      <c r="AZ278" s="304"/>
      <c r="BA278" s="304"/>
      <c r="BC278" s="303" t="str">
        <f>+CONCATENATE($K$10," - ",$K$11)</f>
        <v>Jaar 5 - 2028</v>
      </c>
      <c r="BD278" s="303"/>
      <c r="BE278" s="304"/>
      <c r="BF278" s="304"/>
      <c r="BG278" s="304"/>
      <c r="BH278" s="304"/>
      <c r="BI278" s="304"/>
      <c r="BJ278" s="304"/>
      <c r="BK278" s="304"/>
      <c r="BL278" s="304"/>
      <c r="BM278" s="304"/>
      <c r="BN278" s="304"/>
    </row>
    <row r="279" spans="1:67" ht="13.5" customHeight="1" thickTop="1" thickBot="1" x14ac:dyDescent="0.3">
      <c r="A279" s="249">
        <v>1.4999999999999999E-2</v>
      </c>
      <c r="C279" s="245" t="str">
        <f>+CONCATENATE("1/",$C$11)</f>
        <v>1/2024</v>
      </c>
      <c r="D279" s="245" t="str">
        <f>+CONCATENATE("2/",$C$11)</f>
        <v>2/2024</v>
      </c>
      <c r="E279" s="245" t="str">
        <f>+CONCATENATE("3/",$C$11)</f>
        <v>3/2024</v>
      </c>
      <c r="F279" s="245" t="str">
        <f>+CONCATENATE("4/",$C$11)</f>
        <v>4/2024</v>
      </c>
      <c r="G279" s="245" t="str">
        <f>+CONCATENATE("5/",$C$11)</f>
        <v>5/2024</v>
      </c>
      <c r="H279" s="245" t="str">
        <f>+CONCATENATE("6/",$C$11)</f>
        <v>6/2024</v>
      </c>
      <c r="I279" s="245" t="str">
        <f>+CONCATENATE("7/",$C$11)</f>
        <v>7/2024</v>
      </c>
      <c r="J279" s="245" t="str">
        <f>+CONCATENATE("8/",$C$11)</f>
        <v>8/2024</v>
      </c>
      <c r="K279" s="245" t="str">
        <f>+CONCATENATE("9/",$C$11)</f>
        <v>9/2024</v>
      </c>
      <c r="L279" s="245" t="str">
        <f>+CONCATENATE("10/",$C$11)</f>
        <v>10/2024</v>
      </c>
      <c r="M279" s="245" t="str">
        <f>+CONCATENATE("11/",$C$11)</f>
        <v>11/2024</v>
      </c>
      <c r="N279" s="245" t="str">
        <f>+CONCATENATE("12/",$C$11)</f>
        <v>12/2024</v>
      </c>
      <c r="P279" s="245" t="str">
        <f>+CONCATENATE("1/",$E$11)</f>
        <v>1/2025</v>
      </c>
      <c r="Q279" s="245" t="str">
        <f>+CONCATENATE("2/",$E$11)</f>
        <v>2/2025</v>
      </c>
      <c r="R279" s="245" t="str">
        <f>+CONCATENATE("3/",$E$11)</f>
        <v>3/2025</v>
      </c>
      <c r="S279" s="245" t="str">
        <f>+CONCATENATE("4/",$E$11)</f>
        <v>4/2025</v>
      </c>
      <c r="T279" s="245" t="str">
        <f>+CONCATENATE("5/",$E$11)</f>
        <v>5/2025</v>
      </c>
      <c r="U279" s="245" t="str">
        <f>+CONCATENATE("6/",$E$11)</f>
        <v>6/2025</v>
      </c>
      <c r="V279" s="245" t="str">
        <f>+CONCATENATE("7/",$E$11)</f>
        <v>7/2025</v>
      </c>
      <c r="W279" s="245" t="str">
        <f>+CONCATENATE("8/",$E$11)</f>
        <v>8/2025</v>
      </c>
      <c r="X279" s="245" t="str">
        <f>+CONCATENATE("9/",$E$11)</f>
        <v>9/2025</v>
      </c>
      <c r="Y279" s="245" t="str">
        <f>+CONCATENATE("10/",$E$11)</f>
        <v>10/2025</v>
      </c>
      <c r="Z279" s="245" t="str">
        <f>+CONCATENATE("11/",$E$11)</f>
        <v>11/2025</v>
      </c>
      <c r="AA279" s="245" t="str">
        <f>+CONCATENATE("12/",$E$11)</f>
        <v>12/2025</v>
      </c>
      <c r="AC279" s="245" t="str">
        <f>+CONCATENATE("1/",$G$11)</f>
        <v>1/2026</v>
      </c>
      <c r="AD279" s="245" t="str">
        <f>+CONCATENATE("2/",$G$11)</f>
        <v>2/2026</v>
      </c>
      <c r="AE279" s="245" t="str">
        <f>+CONCATENATE("3/",$G$11)</f>
        <v>3/2026</v>
      </c>
      <c r="AF279" s="245" t="str">
        <f>+CONCATENATE("4/",$G$11)</f>
        <v>4/2026</v>
      </c>
      <c r="AG279" s="245" t="str">
        <f>+CONCATENATE("5/",$G$11)</f>
        <v>5/2026</v>
      </c>
      <c r="AH279" s="245" t="str">
        <f>+CONCATENATE("6/",$G$11)</f>
        <v>6/2026</v>
      </c>
      <c r="AI279" s="245" t="str">
        <f>+CONCATENATE("7/",$G$11)</f>
        <v>7/2026</v>
      </c>
      <c r="AJ279" s="245" t="str">
        <f>+CONCATENATE("8/",$G$11)</f>
        <v>8/2026</v>
      </c>
      <c r="AK279" s="245" t="str">
        <f>+CONCATENATE("9/",$G$11)</f>
        <v>9/2026</v>
      </c>
      <c r="AL279" s="245" t="str">
        <f>+CONCATENATE("10/",$G$11)</f>
        <v>10/2026</v>
      </c>
      <c r="AM279" s="245" t="str">
        <f>+CONCATENATE("11/",$G$11)</f>
        <v>11/2026</v>
      </c>
      <c r="AN279" s="245" t="str">
        <f>+CONCATENATE("12/",$G$11)</f>
        <v>12/2026</v>
      </c>
      <c r="AP279" s="245" t="str">
        <f>+CONCATENATE("1/",$I$11)</f>
        <v>1/2027</v>
      </c>
      <c r="AQ279" s="245" t="str">
        <f>+CONCATENATE("2/",$I$11)</f>
        <v>2/2027</v>
      </c>
      <c r="AR279" s="245" t="str">
        <f>+CONCATENATE("3/",$I$11)</f>
        <v>3/2027</v>
      </c>
      <c r="AS279" s="245" t="str">
        <f>+CONCATENATE("4/",$I$11)</f>
        <v>4/2027</v>
      </c>
      <c r="AT279" s="245" t="str">
        <f>+CONCATENATE("5/",$I$11)</f>
        <v>5/2027</v>
      </c>
      <c r="AU279" s="245" t="str">
        <f>+CONCATENATE("6/",$I$11)</f>
        <v>6/2027</v>
      </c>
      <c r="AV279" s="245" t="str">
        <f>+CONCATENATE("7/",$I$11)</f>
        <v>7/2027</v>
      </c>
      <c r="AW279" s="245" t="str">
        <f>+CONCATENATE("8/",$I$11)</f>
        <v>8/2027</v>
      </c>
      <c r="AX279" s="245" t="str">
        <f>+CONCATENATE("9/",$I$11)</f>
        <v>9/2027</v>
      </c>
      <c r="AY279" s="245" t="str">
        <f>+CONCATENATE("10/",$I$11)</f>
        <v>10/2027</v>
      </c>
      <c r="AZ279" s="245" t="str">
        <f>+CONCATENATE("11/",$I$11)</f>
        <v>11/2027</v>
      </c>
      <c r="BA279" s="245" t="str">
        <f>+CONCATENATE("12/",$I$11)</f>
        <v>12/2027</v>
      </c>
      <c r="BC279" s="245" t="str">
        <f>+CONCATENATE("1/",$K$11)</f>
        <v>1/2028</v>
      </c>
      <c r="BD279" s="245" t="str">
        <f>+CONCATENATE("2/",$K$11)</f>
        <v>2/2028</v>
      </c>
      <c r="BE279" s="245" t="str">
        <f>+CONCATENATE("3/",$K$11)</f>
        <v>3/2028</v>
      </c>
      <c r="BF279" s="245" t="str">
        <f>+CONCATENATE("4/",$K$11)</f>
        <v>4/2028</v>
      </c>
      <c r="BG279" s="245" t="str">
        <f>+CONCATENATE("5/",$K$11)</f>
        <v>5/2028</v>
      </c>
      <c r="BH279" s="245" t="str">
        <f>+CONCATENATE("6/",$K$11)</f>
        <v>6/2028</v>
      </c>
      <c r="BI279" s="245" t="str">
        <f>+CONCATENATE("7/",$K$11)</f>
        <v>7/2028</v>
      </c>
      <c r="BJ279" s="245" t="str">
        <f>+CONCATENATE("8/",$K$11)</f>
        <v>8/2028</v>
      </c>
      <c r="BK279" s="245" t="str">
        <f>+CONCATENATE("9/",$K$11)</f>
        <v>9/2028</v>
      </c>
      <c r="BL279" s="245" t="str">
        <f>+CONCATENATE("10/",$K$11)</f>
        <v>10/2028</v>
      </c>
      <c r="BM279" s="245" t="str">
        <f>+CONCATENATE("11/",$K$11)</f>
        <v>11/2028</v>
      </c>
      <c r="BN279" s="245" t="str">
        <f>+CONCATENATE("12/",$K$11)</f>
        <v>12/2028</v>
      </c>
    </row>
    <row r="280" spans="1:67" ht="15" customHeight="1" thickTop="1" x14ac:dyDescent="0.25"/>
    <row r="281" spans="1:67" ht="15" customHeight="1" x14ac:dyDescent="0.25">
      <c r="A281" s="326" t="s">
        <v>131</v>
      </c>
      <c r="B281" s="327"/>
      <c r="C281" s="242">
        <v>0</v>
      </c>
      <c r="D281" s="242">
        <v>0</v>
      </c>
      <c r="E281" s="242">
        <v>0</v>
      </c>
      <c r="F281" s="242">
        <v>0</v>
      </c>
      <c r="G281" s="242">
        <v>0</v>
      </c>
      <c r="H281" s="242">
        <v>0</v>
      </c>
      <c r="I281" s="242">
        <v>0</v>
      </c>
      <c r="J281" s="242">
        <v>0</v>
      </c>
      <c r="K281" s="242">
        <v>0</v>
      </c>
      <c r="L281" s="242">
        <v>0</v>
      </c>
      <c r="M281" s="242">
        <v>0</v>
      </c>
      <c r="N281" s="242">
        <v>0</v>
      </c>
      <c r="P281" s="242">
        <v>0</v>
      </c>
      <c r="Q281" s="242">
        <v>0</v>
      </c>
      <c r="R281" s="242">
        <v>0</v>
      </c>
      <c r="S281" s="242">
        <v>0</v>
      </c>
      <c r="T281" s="242">
        <v>0</v>
      </c>
      <c r="U281" s="242">
        <v>0</v>
      </c>
      <c r="V281" s="242">
        <v>0</v>
      </c>
      <c r="W281" s="242">
        <v>0</v>
      </c>
      <c r="X281" s="242">
        <v>0</v>
      </c>
      <c r="Y281" s="242">
        <v>0</v>
      </c>
      <c r="Z281" s="242">
        <v>0</v>
      </c>
      <c r="AA281" s="242">
        <v>0</v>
      </c>
      <c r="AC281" s="242">
        <v>0</v>
      </c>
      <c r="AD281" s="242">
        <v>0</v>
      </c>
      <c r="AE281" s="242">
        <v>0</v>
      </c>
      <c r="AF281" s="242">
        <v>0</v>
      </c>
      <c r="AG281" s="242">
        <v>0</v>
      </c>
      <c r="AH281" s="242">
        <v>0</v>
      </c>
      <c r="AI281" s="242">
        <v>0</v>
      </c>
      <c r="AJ281" s="242">
        <v>0</v>
      </c>
      <c r="AK281" s="242">
        <v>0</v>
      </c>
      <c r="AL281" s="242">
        <v>0</v>
      </c>
      <c r="AM281" s="242">
        <v>0</v>
      </c>
      <c r="AN281" s="242">
        <v>0</v>
      </c>
      <c r="AP281" s="242">
        <v>0</v>
      </c>
      <c r="AQ281" s="242">
        <v>0</v>
      </c>
      <c r="AR281" s="242">
        <v>0</v>
      </c>
      <c r="AS281" s="242">
        <v>0</v>
      </c>
      <c r="AT281" s="242">
        <v>0</v>
      </c>
      <c r="AU281" s="242">
        <v>0</v>
      </c>
      <c r="AV281" s="242">
        <v>0</v>
      </c>
      <c r="AW281" s="242">
        <v>0</v>
      </c>
      <c r="AX281" s="242">
        <v>0</v>
      </c>
      <c r="AY281" s="242">
        <v>0</v>
      </c>
      <c r="AZ281" s="242">
        <v>0</v>
      </c>
      <c r="BA281" s="242">
        <v>0</v>
      </c>
      <c r="BC281" s="242">
        <v>0</v>
      </c>
      <c r="BD281" s="242">
        <v>0</v>
      </c>
      <c r="BE281" s="242">
        <v>0</v>
      </c>
      <c r="BF281" s="242">
        <v>0</v>
      </c>
      <c r="BG281" s="242">
        <v>0</v>
      </c>
      <c r="BH281" s="242">
        <v>0</v>
      </c>
      <c r="BI281" s="242">
        <v>0</v>
      </c>
      <c r="BJ281" s="242">
        <v>0</v>
      </c>
      <c r="BK281" s="242">
        <v>0</v>
      </c>
      <c r="BL281" s="242">
        <v>0</v>
      </c>
      <c r="BM281" s="242">
        <v>0</v>
      </c>
      <c r="BN281" s="242">
        <v>0</v>
      </c>
    </row>
    <row r="282" spans="1:67" s="2" customFormat="1" ht="15" customHeight="1" x14ac:dyDescent="0.25">
      <c r="BO282" s="1"/>
    </row>
    <row r="283" spans="1:67" ht="15" customHeight="1" x14ac:dyDescent="0.25">
      <c r="A283" s="11" t="s">
        <v>133</v>
      </c>
      <c r="B283" s="11"/>
      <c r="C283" s="11"/>
      <c r="D283" s="11"/>
      <c r="E283" s="11"/>
      <c r="F283" s="11"/>
      <c r="G283" s="11"/>
      <c r="H283" s="11"/>
      <c r="I283" s="11"/>
      <c r="J283" s="11"/>
      <c r="K283" s="11"/>
      <c r="L283" s="11"/>
      <c r="M283" s="11"/>
      <c r="N283" s="11"/>
    </row>
    <row r="285" spans="1:67" ht="15" customHeight="1" x14ac:dyDescent="0.25">
      <c r="A285" s="326" t="s">
        <v>130</v>
      </c>
      <c r="B285" s="327"/>
      <c r="C285" s="242">
        <v>0</v>
      </c>
      <c r="D285" s="242">
        <v>0</v>
      </c>
      <c r="E285" s="242">
        <v>0</v>
      </c>
      <c r="F285" s="242">
        <v>0</v>
      </c>
      <c r="G285" s="242">
        <v>0</v>
      </c>
      <c r="H285" s="242">
        <v>0</v>
      </c>
      <c r="I285" s="242">
        <v>0</v>
      </c>
      <c r="J285" s="242">
        <v>0</v>
      </c>
      <c r="K285" s="242">
        <v>0</v>
      </c>
      <c r="L285" s="242">
        <v>0</v>
      </c>
      <c r="M285" s="242">
        <v>0</v>
      </c>
      <c r="N285" s="242">
        <v>0</v>
      </c>
      <c r="P285" s="242">
        <v>0</v>
      </c>
      <c r="Q285" s="242">
        <v>0</v>
      </c>
      <c r="R285" s="242">
        <v>0</v>
      </c>
      <c r="S285" s="242">
        <v>0</v>
      </c>
      <c r="T285" s="242">
        <v>0</v>
      </c>
      <c r="U285" s="242">
        <v>0</v>
      </c>
      <c r="V285" s="242">
        <v>0</v>
      </c>
      <c r="W285" s="242">
        <v>0</v>
      </c>
      <c r="X285" s="242">
        <v>0</v>
      </c>
      <c r="Y285" s="242">
        <v>0</v>
      </c>
      <c r="Z285" s="242">
        <v>0</v>
      </c>
      <c r="AA285" s="242">
        <v>0</v>
      </c>
      <c r="AC285" s="242">
        <v>0</v>
      </c>
      <c r="AD285" s="242">
        <v>0</v>
      </c>
      <c r="AE285" s="242">
        <v>0</v>
      </c>
      <c r="AF285" s="242">
        <v>0</v>
      </c>
      <c r="AG285" s="242">
        <v>0</v>
      </c>
      <c r="AH285" s="242">
        <v>0</v>
      </c>
      <c r="AI285" s="242">
        <v>0</v>
      </c>
      <c r="AJ285" s="242">
        <v>0</v>
      </c>
      <c r="AK285" s="242">
        <v>0</v>
      </c>
      <c r="AL285" s="242">
        <v>0</v>
      </c>
      <c r="AM285" s="242">
        <v>0</v>
      </c>
      <c r="AN285" s="242">
        <v>0</v>
      </c>
      <c r="AP285" s="242">
        <v>0</v>
      </c>
      <c r="AQ285" s="242">
        <v>0</v>
      </c>
      <c r="AR285" s="242">
        <v>0</v>
      </c>
      <c r="AS285" s="242">
        <v>0</v>
      </c>
      <c r="AT285" s="242">
        <v>0</v>
      </c>
      <c r="AU285" s="242">
        <v>0</v>
      </c>
      <c r="AV285" s="242">
        <v>0</v>
      </c>
      <c r="AW285" s="242">
        <v>0</v>
      </c>
      <c r="AX285" s="242">
        <v>0</v>
      </c>
      <c r="AY285" s="242">
        <v>0</v>
      </c>
      <c r="AZ285" s="242">
        <v>0</v>
      </c>
      <c r="BA285" s="242">
        <v>0</v>
      </c>
      <c r="BC285" s="242">
        <v>0</v>
      </c>
      <c r="BD285" s="242">
        <v>0</v>
      </c>
      <c r="BE285" s="242">
        <v>0</v>
      </c>
      <c r="BF285" s="242">
        <v>0</v>
      </c>
      <c r="BG285" s="242">
        <v>0</v>
      </c>
      <c r="BH285" s="242">
        <v>0</v>
      </c>
      <c r="BI285" s="242">
        <v>0</v>
      </c>
      <c r="BJ285" s="242">
        <v>0</v>
      </c>
      <c r="BK285" s="242">
        <v>0</v>
      </c>
      <c r="BL285" s="242">
        <v>0</v>
      </c>
      <c r="BM285" s="242">
        <v>0</v>
      </c>
      <c r="BN285" s="242">
        <v>0</v>
      </c>
    </row>
    <row r="286" spans="1:67" s="2" customFormat="1" ht="15" customHeight="1" x14ac:dyDescent="0.25">
      <c r="BO286" s="1"/>
    </row>
    <row r="287" spans="1:67" ht="15" customHeight="1" x14ac:dyDescent="0.25">
      <c r="A287" s="11" t="s">
        <v>134</v>
      </c>
      <c r="B287" s="11"/>
      <c r="C287" s="11"/>
      <c r="D287" s="11"/>
      <c r="E287" s="11"/>
      <c r="F287" s="11"/>
      <c r="G287" s="11"/>
      <c r="H287" s="11"/>
      <c r="I287" s="11"/>
      <c r="J287" s="11"/>
      <c r="K287" s="11"/>
      <c r="L287" s="11"/>
      <c r="M287" s="11"/>
      <c r="N287" s="11"/>
    </row>
    <row r="289" spans="1:66" ht="15" customHeight="1" x14ac:dyDescent="0.25">
      <c r="A289" s="326" t="s">
        <v>129</v>
      </c>
      <c r="B289" s="327"/>
      <c r="C289" s="242">
        <v>0</v>
      </c>
      <c r="D289" s="242">
        <v>0</v>
      </c>
      <c r="E289" s="242">
        <v>0</v>
      </c>
      <c r="F289" s="242">
        <v>0</v>
      </c>
      <c r="G289" s="242">
        <v>0</v>
      </c>
      <c r="H289" s="242">
        <v>0</v>
      </c>
      <c r="I289" s="242">
        <v>0</v>
      </c>
      <c r="J289" s="242">
        <v>0</v>
      </c>
      <c r="K289" s="242">
        <v>0</v>
      </c>
      <c r="L289" s="242">
        <v>0</v>
      </c>
      <c r="M289" s="242">
        <v>0</v>
      </c>
      <c r="N289" s="242">
        <v>0</v>
      </c>
      <c r="P289" s="242">
        <v>0</v>
      </c>
      <c r="Q289" s="242">
        <v>0</v>
      </c>
      <c r="R289" s="242">
        <v>0</v>
      </c>
      <c r="S289" s="242">
        <v>0</v>
      </c>
      <c r="T289" s="242">
        <v>0</v>
      </c>
      <c r="U289" s="242">
        <v>0</v>
      </c>
      <c r="V289" s="242">
        <v>0</v>
      </c>
      <c r="W289" s="242">
        <v>0</v>
      </c>
      <c r="X289" s="242">
        <v>0</v>
      </c>
      <c r="Y289" s="242">
        <v>0</v>
      </c>
      <c r="Z289" s="242">
        <v>0</v>
      </c>
      <c r="AA289" s="242">
        <v>0</v>
      </c>
      <c r="AC289" s="242">
        <v>0</v>
      </c>
      <c r="AD289" s="242">
        <v>0</v>
      </c>
      <c r="AE289" s="242">
        <v>0</v>
      </c>
      <c r="AF289" s="242">
        <v>0</v>
      </c>
      <c r="AG289" s="242">
        <v>0</v>
      </c>
      <c r="AH289" s="242">
        <v>0</v>
      </c>
      <c r="AI289" s="242">
        <v>0</v>
      </c>
      <c r="AJ289" s="242">
        <v>0</v>
      </c>
      <c r="AK289" s="242">
        <v>0</v>
      </c>
      <c r="AL289" s="242">
        <v>0</v>
      </c>
      <c r="AM289" s="242">
        <v>0</v>
      </c>
      <c r="AN289" s="242">
        <v>0</v>
      </c>
      <c r="AP289" s="242">
        <v>0</v>
      </c>
      <c r="AQ289" s="242">
        <v>0</v>
      </c>
      <c r="AR289" s="242">
        <v>0</v>
      </c>
      <c r="AS289" s="242">
        <v>0</v>
      </c>
      <c r="AT289" s="242">
        <v>0</v>
      </c>
      <c r="AU289" s="242">
        <v>0</v>
      </c>
      <c r="AV289" s="242">
        <v>0</v>
      </c>
      <c r="AW289" s="242">
        <v>0</v>
      </c>
      <c r="AX289" s="242">
        <v>0</v>
      </c>
      <c r="AY289" s="242">
        <v>0</v>
      </c>
      <c r="AZ289" s="242">
        <v>0</v>
      </c>
      <c r="BA289" s="242">
        <v>0</v>
      </c>
      <c r="BC289" s="242">
        <v>0</v>
      </c>
      <c r="BD289" s="242">
        <v>0</v>
      </c>
      <c r="BE289" s="242">
        <v>0</v>
      </c>
      <c r="BF289" s="242">
        <v>0</v>
      </c>
      <c r="BG289" s="242">
        <v>0</v>
      </c>
      <c r="BH289" s="242">
        <v>0</v>
      </c>
      <c r="BI289" s="242">
        <v>0</v>
      </c>
      <c r="BJ289" s="242">
        <v>0</v>
      </c>
      <c r="BK289" s="242">
        <v>0</v>
      </c>
      <c r="BL289" s="242">
        <v>0</v>
      </c>
      <c r="BM289" s="242">
        <v>0</v>
      </c>
      <c r="BN289" s="242">
        <v>0</v>
      </c>
    </row>
    <row r="290" spans="1:66" s="2" customFormat="1" ht="15" customHeight="1" x14ac:dyDescent="0.25"/>
    <row r="291" spans="1:66" ht="15" customHeight="1" x14ac:dyDescent="0.25">
      <c r="A291" s="11" t="s">
        <v>127</v>
      </c>
      <c r="B291" s="11"/>
      <c r="C291" s="11"/>
      <c r="D291" s="11"/>
      <c r="E291" s="11"/>
      <c r="F291" s="11"/>
      <c r="G291" s="11"/>
      <c r="H291" s="11"/>
      <c r="I291" s="11"/>
      <c r="J291" s="11"/>
      <c r="K291" s="11"/>
      <c r="L291" s="11"/>
      <c r="M291" s="11"/>
      <c r="N291" s="11"/>
    </row>
    <row r="293" spans="1:66" ht="15" customHeight="1" x14ac:dyDescent="0.25">
      <c r="A293" s="40" t="s">
        <v>128</v>
      </c>
      <c r="B293" s="41"/>
      <c r="C293" s="374">
        <v>0.25</v>
      </c>
      <c r="D293" s="375"/>
    </row>
  </sheetData>
  <mergeCells count="387">
    <mergeCell ref="BO16:BO17"/>
    <mergeCell ref="E141:H141"/>
    <mergeCell ref="A131:L131"/>
    <mergeCell ref="AB16:AB17"/>
    <mergeCell ref="AO16:AO17"/>
    <mergeCell ref="BB16:BB17"/>
    <mergeCell ref="A85:L85"/>
    <mergeCell ref="A94:L94"/>
    <mergeCell ref="A88:B88"/>
    <mergeCell ref="A139:B139"/>
    <mergeCell ref="E133:J133"/>
    <mergeCell ref="E134:H134"/>
    <mergeCell ref="E135:H135"/>
    <mergeCell ref="E136:H136"/>
    <mergeCell ref="E137:H137"/>
    <mergeCell ref="A87:B87"/>
    <mergeCell ref="B75:B76"/>
    <mergeCell ref="BC104:BN104"/>
    <mergeCell ref="A133:D133"/>
    <mergeCell ref="AP75:BA75"/>
    <mergeCell ref="BC75:BN75"/>
    <mergeCell ref="P75:AA75"/>
    <mergeCell ref="AP104:BA104"/>
    <mergeCell ref="P104:AA104"/>
    <mergeCell ref="AC256:AN256"/>
    <mergeCell ref="AP256:BA256"/>
    <mergeCell ref="BC256:BN256"/>
    <mergeCell ref="P256:AA256"/>
    <mergeCell ref="P278:AA278"/>
    <mergeCell ref="AC278:AN278"/>
    <mergeCell ref="AP278:BA278"/>
    <mergeCell ref="BC278:BN278"/>
    <mergeCell ref="A281:B281"/>
    <mergeCell ref="A271:L271"/>
    <mergeCell ref="A273:B273"/>
    <mergeCell ref="C274:D274"/>
    <mergeCell ref="A267:B267"/>
    <mergeCell ref="A268:B268"/>
    <mergeCell ref="A269:B269"/>
    <mergeCell ref="C267:D267"/>
    <mergeCell ref="C269:D269"/>
    <mergeCell ref="A266:B266"/>
    <mergeCell ref="C273:D273"/>
    <mergeCell ref="G189:H189"/>
    <mergeCell ref="G190:H190"/>
    <mergeCell ref="G177:H177"/>
    <mergeCell ref="A191:D191"/>
    <mergeCell ref="G191:H191"/>
    <mergeCell ref="E191:F191"/>
    <mergeCell ref="A185:C185"/>
    <mergeCell ref="A222:F222"/>
    <mergeCell ref="G219:H219"/>
    <mergeCell ref="A156:C156"/>
    <mergeCell ref="E154:H154"/>
    <mergeCell ref="E155:I155"/>
    <mergeCell ref="A155:C155"/>
    <mergeCell ref="E153:H153"/>
    <mergeCell ref="E143:H143"/>
    <mergeCell ref="E145:H145"/>
    <mergeCell ref="I177:J177"/>
    <mergeCell ref="I173:J173"/>
    <mergeCell ref="E144:H144"/>
    <mergeCell ref="C160:N160"/>
    <mergeCell ref="E156:I156"/>
    <mergeCell ref="E148:H148"/>
    <mergeCell ref="A152:B152"/>
    <mergeCell ref="A177:C177"/>
    <mergeCell ref="E176:F176"/>
    <mergeCell ref="E221:F221"/>
    <mergeCell ref="E219:F219"/>
    <mergeCell ref="A220:C220"/>
    <mergeCell ref="A217:C217"/>
    <mergeCell ref="G184:H184"/>
    <mergeCell ref="G178:H178"/>
    <mergeCell ref="P160:AA160"/>
    <mergeCell ref="A171:L171"/>
    <mergeCell ref="G220:H220"/>
    <mergeCell ref="E216:F216"/>
    <mergeCell ref="E218:F218"/>
    <mergeCell ref="E181:F181"/>
    <mergeCell ref="A183:C183"/>
    <mergeCell ref="A184:C184"/>
    <mergeCell ref="E196:F196"/>
    <mergeCell ref="E203:F203"/>
    <mergeCell ref="A202:C202"/>
    <mergeCell ref="A206:D206"/>
    <mergeCell ref="E206:F206"/>
    <mergeCell ref="E200:F200"/>
    <mergeCell ref="E204:F204"/>
    <mergeCell ref="E205:F205"/>
    <mergeCell ref="E247:F247"/>
    <mergeCell ref="E250:F250"/>
    <mergeCell ref="A90:B90"/>
    <mergeCell ref="I215:J215"/>
    <mergeCell ref="A153:B153"/>
    <mergeCell ref="A147:B147"/>
    <mergeCell ref="E138:H138"/>
    <mergeCell ref="E139:H139"/>
    <mergeCell ref="A149:B149"/>
    <mergeCell ref="A140:B140"/>
    <mergeCell ref="E149:H149"/>
    <mergeCell ref="A154:B154"/>
    <mergeCell ref="E215:F215"/>
    <mergeCell ref="G181:H181"/>
    <mergeCell ref="G183:H183"/>
    <mergeCell ref="E184:F184"/>
    <mergeCell ref="G179:H179"/>
    <mergeCell ref="G180:H180"/>
    <mergeCell ref="E185:F185"/>
    <mergeCell ref="E186:F186"/>
    <mergeCell ref="E179:F179"/>
    <mergeCell ref="G182:H182"/>
    <mergeCell ref="A181:D181"/>
    <mergeCell ref="E180:F180"/>
    <mergeCell ref="E178:F178"/>
    <mergeCell ref="E183:F183"/>
    <mergeCell ref="C293:D293"/>
    <mergeCell ref="A289:B289"/>
    <mergeCell ref="A274:B274"/>
    <mergeCell ref="A285:B285"/>
    <mergeCell ref="C256:N256"/>
    <mergeCell ref="C278:N278"/>
    <mergeCell ref="G266:H266"/>
    <mergeCell ref="E234:F234"/>
    <mergeCell ref="I230:J230"/>
    <mergeCell ref="G236:H236"/>
    <mergeCell ref="E233:F233"/>
    <mergeCell ref="G237:H237"/>
    <mergeCell ref="E244:F244"/>
    <mergeCell ref="E231:F231"/>
    <mergeCell ref="A251:D251"/>
    <mergeCell ref="E251:F251"/>
    <mergeCell ref="I266:J266"/>
    <mergeCell ref="K266:L266"/>
    <mergeCell ref="C268:D268"/>
    <mergeCell ref="A249:C249"/>
    <mergeCell ref="G251:H251"/>
    <mergeCell ref="G250:H250"/>
    <mergeCell ref="G96:H96"/>
    <mergeCell ref="G100:H100"/>
    <mergeCell ref="G228:H228"/>
    <mergeCell ref="I226:J226"/>
    <mergeCell ref="C266:D266"/>
    <mergeCell ref="E236:F236"/>
    <mergeCell ref="A192:F192"/>
    <mergeCell ref="A176:D176"/>
    <mergeCell ref="E182:F182"/>
    <mergeCell ref="G227:H227"/>
    <mergeCell ref="G192:H192"/>
    <mergeCell ref="G198:H198"/>
    <mergeCell ref="E230:F230"/>
    <mergeCell ref="G230:H230"/>
    <mergeCell ref="G231:H231"/>
    <mergeCell ref="G226:H226"/>
    <mergeCell ref="G202:H202"/>
    <mergeCell ref="E202:F202"/>
    <mergeCell ref="G197:H197"/>
    <mergeCell ref="G199:H199"/>
    <mergeCell ref="G203:H203"/>
    <mergeCell ref="G222:H222"/>
    <mergeCell ref="E226:F226"/>
    <mergeCell ref="E187:F187"/>
    <mergeCell ref="G10:H10"/>
    <mergeCell ref="G11:H11"/>
    <mergeCell ref="G88:H88"/>
    <mergeCell ref="G89:H89"/>
    <mergeCell ref="G173:H173"/>
    <mergeCell ref="G176:H176"/>
    <mergeCell ref="A173:C173"/>
    <mergeCell ref="G12:H12"/>
    <mergeCell ref="E175:F175"/>
    <mergeCell ref="G175:H175"/>
    <mergeCell ref="A142:B142"/>
    <mergeCell ref="A143:B143"/>
    <mergeCell ref="E142:H142"/>
    <mergeCell ref="A150:B150"/>
    <mergeCell ref="A146:B146"/>
    <mergeCell ref="A141:B141"/>
    <mergeCell ref="E140:H140"/>
    <mergeCell ref="C14:N14"/>
    <mergeCell ref="K10:L10"/>
    <mergeCell ref="K11:L11"/>
    <mergeCell ref="K12:L12"/>
    <mergeCell ref="E173:F173"/>
    <mergeCell ref="A92:B92"/>
    <mergeCell ref="C86:E86"/>
    <mergeCell ref="A187:C187"/>
    <mergeCell ref="A198:C198"/>
    <mergeCell ref="A196:C196"/>
    <mergeCell ref="A186:C186"/>
    <mergeCell ref="A214:D214"/>
    <mergeCell ref="A218:C218"/>
    <mergeCell ref="E229:F229"/>
    <mergeCell ref="E217:F217"/>
    <mergeCell ref="E10:F10"/>
    <mergeCell ref="D91:E91"/>
    <mergeCell ref="F86:H86"/>
    <mergeCell ref="G87:H87"/>
    <mergeCell ref="D87:E87"/>
    <mergeCell ref="A178:C178"/>
    <mergeCell ref="E177:F177"/>
    <mergeCell ref="E150:H150"/>
    <mergeCell ref="E151:H151"/>
    <mergeCell ref="E152:H152"/>
    <mergeCell ref="E146:H146"/>
    <mergeCell ref="A151:B151"/>
    <mergeCell ref="A144:B144"/>
    <mergeCell ref="A127:B127"/>
    <mergeCell ref="A163:B163"/>
    <mergeCell ref="A164:B164"/>
    <mergeCell ref="I10:J10"/>
    <mergeCell ref="I12:J12"/>
    <mergeCell ref="C11:D11"/>
    <mergeCell ref="E11:F11"/>
    <mergeCell ref="E12:F12"/>
    <mergeCell ref="D92:E92"/>
    <mergeCell ref="B104:B105"/>
    <mergeCell ref="G91:H91"/>
    <mergeCell ref="E174:F174"/>
    <mergeCell ref="C104:N104"/>
    <mergeCell ref="G174:H174"/>
    <mergeCell ref="I11:J11"/>
    <mergeCell ref="A89:B89"/>
    <mergeCell ref="A91:B91"/>
    <mergeCell ref="A134:B134"/>
    <mergeCell ref="A135:B135"/>
    <mergeCell ref="A136:B136"/>
    <mergeCell ref="A137:B137"/>
    <mergeCell ref="A138:B138"/>
    <mergeCell ref="A10:B12"/>
    <mergeCell ref="C12:D12"/>
    <mergeCell ref="C10:D10"/>
    <mergeCell ref="E147:H147"/>
    <mergeCell ref="A148:B148"/>
    <mergeCell ref="AC14:AN14"/>
    <mergeCell ref="AP14:BA14"/>
    <mergeCell ref="E241:F241"/>
    <mergeCell ref="G241:H241"/>
    <mergeCell ref="I241:J241"/>
    <mergeCell ref="AP21:BA21"/>
    <mergeCell ref="P14:AA14"/>
    <mergeCell ref="O16:O17"/>
    <mergeCell ref="AC21:AN21"/>
    <mergeCell ref="C21:N21"/>
    <mergeCell ref="P21:AA21"/>
    <mergeCell ref="G187:H187"/>
    <mergeCell ref="E188:F188"/>
    <mergeCell ref="E197:F197"/>
    <mergeCell ref="G188:H188"/>
    <mergeCell ref="G186:H186"/>
    <mergeCell ref="E189:F189"/>
    <mergeCell ref="A199:D199"/>
    <mergeCell ref="A182:C182"/>
    <mergeCell ref="A174:C174"/>
    <mergeCell ref="A175:C175"/>
    <mergeCell ref="A179:C179"/>
    <mergeCell ref="B52:B53"/>
    <mergeCell ref="A180:C180"/>
    <mergeCell ref="E249:F249"/>
    <mergeCell ref="G249:H249"/>
    <mergeCell ref="A252:F252"/>
    <mergeCell ref="A264:L264"/>
    <mergeCell ref="A81:B81"/>
    <mergeCell ref="C75:N75"/>
    <mergeCell ref="G92:H92"/>
    <mergeCell ref="A98:L98"/>
    <mergeCell ref="A215:C215"/>
    <mergeCell ref="E220:F220"/>
    <mergeCell ref="I211:J211"/>
    <mergeCell ref="A188:C188"/>
    <mergeCell ref="A189:C189"/>
    <mergeCell ref="A190:C190"/>
    <mergeCell ref="A197:C197"/>
    <mergeCell ref="A194:L194"/>
    <mergeCell ref="A201:C201"/>
    <mergeCell ref="A200:C200"/>
    <mergeCell ref="G201:H201"/>
    <mergeCell ref="E190:F190"/>
    <mergeCell ref="G196:H196"/>
    <mergeCell ref="E199:F199"/>
    <mergeCell ref="E198:F198"/>
    <mergeCell ref="G200:H200"/>
    <mergeCell ref="I196:J196"/>
    <mergeCell ref="I200:J200"/>
    <mergeCell ref="E201:F201"/>
    <mergeCell ref="E213:F213"/>
    <mergeCell ref="E214:F214"/>
    <mergeCell ref="G214:H214"/>
    <mergeCell ref="G216:H216"/>
    <mergeCell ref="A226:C226"/>
    <mergeCell ref="E242:F242"/>
    <mergeCell ref="G242:H242"/>
    <mergeCell ref="E212:F212"/>
    <mergeCell ref="A205:C205"/>
    <mergeCell ref="E211:F211"/>
    <mergeCell ref="A207:F207"/>
    <mergeCell ref="A224:L224"/>
    <mergeCell ref="E227:F227"/>
    <mergeCell ref="A203:C203"/>
    <mergeCell ref="A204:C204"/>
    <mergeCell ref="G207:H207"/>
    <mergeCell ref="G206:H206"/>
    <mergeCell ref="G204:H204"/>
    <mergeCell ref="G205:H205"/>
    <mergeCell ref="G212:H212"/>
    <mergeCell ref="G218:H218"/>
    <mergeCell ref="G211:H211"/>
    <mergeCell ref="G213:H213"/>
    <mergeCell ref="A212:C212"/>
    <mergeCell ref="A213:C213"/>
    <mergeCell ref="A216:C216"/>
    <mergeCell ref="A209:L209"/>
    <mergeCell ref="G215:H215"/>
    <mergeCell ref="G217:H217"/>
    <mergeCell ref="G221:H221"/>
    <mergeCell ref="A221:D221"/>
    <mergeCell ref="A211:C211"/>
    <mergeCell ref="A245:C245"/>
    <mergeCell ref="A243:C243"/>
    <mergeCell ref="A244:D244"/>
    <mergeCell ref="A239:L239"/>
    <mergeCell ref="G235:H235"/>
    <mergeCell ref="A230:C230"/>
    <mergeCell ref="A228:C228"/>
    <mergeCell ref="A236:D236"/>
    <mergeCell ref="A229:D229"/>
    <mergeCell ref="A233:C233"/>
    <mergeCell ref="A232:C232"/>
    <mergeCell ref="E245:F245"/>
    <mergeCell ref="A237:F237"/>
    <mergeCell ref="E228:F228"/>
    <mergeCell ref="G234:H234"/>
    <mergeCell ref="E235:F235"/>
    <mergeCell ref="G229:H229"/>
    <mergeCell ref="E232:F232"/>
    <mergeCell ref="G232:H232"/>
    <mergeCell ref="G233:H233"/>
    <mergeCell ref="G243:H243"/>
    <mergeCell ref="A242:C242"/>
    <mergeCell ref="AP160:BA160"/>
    <mergeCell ref="BC160:BN160"/>
    <mergeCell ref="A166:B166"/>
    <mergeCell ref="A167:B167"/>
    <mergeCell ref="A259:B259"/>
    <mergeCell ref="A260:B260"/>
    <mergeCell ref="A2:N2"/>
    <mergeCell ref="A7:K7"/>
    <mergeCell ref="A8:K8"/>
    <mergeCell ref="AC52:AN52"/>
    <mergeCell ref="AP52:BA52"/>
    <mergeCell ref="BC52:BN52"/>
    <mergeCell ref="C52:N52"/>
    <mergeCell ref="P52:AA52"/>
    <mergeCell ref="B21:B22"/>
    <mergeCell ref="BC14:BN14"/>
    <mergeCell ref="BC21:BN21"/>
    <mergeCell ref="L7:N7"/>
    <mergeCell ref="A246:C246"/>
    <mergeCell ref="G247:H247"/>
    <mergeCell ref="E248:F248"/>
    <mergeCell ref="A219:C219"/>
    <mergeCell ref="A235:C235"/>
    <mergeCell ref="A241:C241"/>
    <mergeCell ref="AC75:AN75"/>
    <mergeCell ref="D88:E88"/>
    <mergeCell ref="D89:E89"/>
    <mergeCell ref="D90:E90"/>
    <mergeCell ref="G90:H90"/>
    <mergeCell ref="G244:H244"/>
    <mergeCell ref="G252:H252"/>
    <mergeCell ref="G185:H185"/>
    <mergeCell ref="A250:C250"/>
    <mergeCell ref="A234:C234"/>
    <mergeCell ref="A227:C227"/>
    <mergeCell ref="A231:C231"/>
    <mergeCell ref="A165:B165"/>
    <mergeCell ref="E246:F246"/>
    <mergeCell ref="A247:C247"/>
    <mergeCell ref="A248:C248"/>
    <mergeCell ref="G245:H245"/>
    <mergeCell ref="I245:J245"/>
    <mergeCell ref="G248:H248"/>
    <mergeCell ref="G246:H246"/>
    <mergeCell ref="AC104:AN104"/>
    <mergeCell ref="A145:B145"/>
    <mergeCell ref="AC160:AN160"/>
    <mergeCell ref="E243:F243"/>
  </mergeCells>
  <phoneticPr fontId="2" type="noConversion"/>
  <dataValidations count="3">
    <dataValidation type="list" allowBlank="1" showInputMessage="1" showErrorMessage="1" sqref="I267:I269" xr:uid="{00000000-0002-0000-0200-000000000000}">
      <formula1>"1,2,4,12"</formula1>
    </dataValidation>
    <dataValidation type="list" allowBlank="1" showInputMessage="1" showErrorMessage="1" sqref="G267:G269" xr:uid="{00000000-0002-0000-0200-000001000000}">
      <formula1>"0,1,2,3,4,5,6,7,8,9,10,11,12,13,14,15,16,17,18,19,20,21,22,23,24,25,26,27,28,29,30"</formula1>
    </dataValidation>
    <dataValidation type="date" operator="greaterThanOrEqual" allowBlank="1" showInputMessage="1" showErrorMessage="1" sqref="F267:F269 E178:F180 D135:D154 J135:J154 E174:F175 E183:F190" xr:uid="{00000000-0002-0000-0200-000002000000}">
      <formula1>$L$7</formula1>
    </dataValidation>
  </dataValidations>
  <printOptions horizontalCentered="1"/>
  <pageMargins left="0.23622047244094491" right="0.23622047244094491" top="0.51181102362204722" bottom="0.51181102362204722" header="0" footer="0"/>
  <pageSetup scale="48" fitToHeight="5" orientation="landscape" r:id="rId1"/>
  <headerFooter alignWithMargins="0">
    <oddFooter>&amp;L&amp;A&amp;RPage &amp;P</oddFooter>
  </headerFooter>
  <ignoredErrors>
    <ignoredError sqref="E234:F23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H56"/>
  <sheetViews>
    <sheetView zoomScale="115" zoomScaleNormal="115" workbookViewId="0">
      <pane xSplit="3" ySplit="5" topLeftCell="D40" activePane="bottomRight" state="frozen"/>
      <selection pane="topRight" activeCell="D1" sqref="D1"/>
      <selection pane="bottomLeft" activeCell="A6" sqref="A6"/>
      <selection pane="bottomRight" activeCell="I56" sqref="I56"/>
    </sheetView>
  </sheetViews>
  <sheetFormatPr baseColWidth="10" defaultColWidth="11.44140625" defaultRowHeight="15" customHeight="1" x14ac:dyDescent="0.25"/>
  <cols>
    <col min="1" max="2" width="2.6640625" style="1" customWidth="1"/>
    <col min="3" max="3" width="27.33203125" style="1" customWidth="1"/>
    <col min="4" max="7" width="10.33203125" style="1" customWidth="1"/>
    <col min="8" max="16384" width="11.44140625" style="1"/>
  </cols>
  <sheetData>
    <row r="1" spans="2:8" ht="15" customHeight="1" thickBot="1" x14ac:dyDescent="0.3"/>
    <row r="2" spans="2:8" s="125" customFormat="1" ht="30" customHeight="1" thickBot="1" x14ac:dyDescent="0.3">
      <c r="B2" s="397" t="s">
        <v>318</v>
      </c>
      <c r="C2" s="398"/>
      <c r="D2" s="398"/>
      <c r="E2" s="398"/>
      <c r="F2" s="398"/>
      <c r="G2" s="398"/>
      <c r="H2" s="399"/>
    </row>
    <row r="4" spans="2:8" ht="15" customHeight="1" thickBot="1" x14ac:dyDescent="0.3"/>
    <row r="5" spans="2:8" s="8" customFormat="1" ht="15" customHeight="1" thickTop="1" thickBot="1" x14ac:dyDescent="0.3">
      <c r="B5" s="396" t="s">
        <v>319</v>
      </c>
      <c r="C5" s="396"/>
      <c r="D5" s="182">
        <f>Basisgegevens!$C11</f>
        <v>2024</v>
      </c>
      <c r="E5" s="182">
        <f>+Basisgegevens!$E11</f>
        <v>2025</v>
      </c>
      <c r="F5" s="182">
        <f>Basisgegevens!$G11</f>
        <v>2026</v>
      </c>
      <c r="G5" s="182">
        <f>Basisgegevens!$I11</f>
        <v>2027</v>
      </c>
      <c r="H5" s="182">
        <f>Basisgegevens!$K11</f>
        <v>2028</v>
      </c>
    </row>
    <row r="6" spans="2:8" ht="15" customHeight="1" thickTop="1" x14ac:dyDescent="0.25"/>
    <row r="7" spans="2:8" s="8" customFormat="1" ht="15" customHeight="1" x14ac:dyDescent="0.25">
      <c r="B7" s="8" t="s">
        <v>287</v>
      </c>
      <c r="D7" s="8">
        <f>+'2. Jaarlijkse prognoses'!D10</f>
        <v>0</v>
      </c>
      <c r="E7" s="8">
        <f>+'2. Jaarlijkse prognoses'!E10</f>
        <v>0</v>
      </c>
      <c r="F7" s="8">
        <f>+'2. Jaarlijkse prognoses'!F10</f>
        <v>0</v>
      </c>
      <c r="G7" s="8">
        <f>+'2. Jaarlijkse prognoses'!G10</f>
        <v>0</v>
      </c>
      <c r="H7" s="8">
        <f>+'2. Jaarlijkse prognoses'!H10</f>
        <v>0</v>
      </c>
    </row>
    <row r="9" spans="2:8" s="8" customFormat="1" ht="15" customHeight="1" x14ac:dyDescent="0.25">
      <c r="B9" s="8" t="s">
        <v>291</v>
      </c>
      <c r="D9" s="8">
        <f ca="1">+'2. Jaarlijkse prognoses'!D16</f>
        <v>0</v>
      </c>
      <c r="E9" s="8">
        <f ca="1">+'2. Jaarlijkse prognoses'!E16</f>
        <v>0</v>
      </c>
      <c r="F9" s="8">
        <f ca="1">+'2. Jaarlijkse prognoses'!F16</f>
        <v>0</v>
      </c>
      <c r="G9" s="8">
        <f ca="1">+'2. Jaarlijkse prognoses'!G16</f>
        <v>0</v>
      </c>
      <c r="H9" s="8">
        <f ca="1">+'2. Jaarlijkse prognoses'!H16</f>
        <v>0</v>
      </c>
    </row>
    <row r="10" spans="2:8" s="126" customFormat="1" ht="15" customHeight="1" x14ac:dyDescent="0.25">
      <c r="C10" s="126" t="s">
        <v>320</v>
      </c>
      <c r="D10" s="126">
        <f>+'2. Jaarlijkse prognoses'!D17</f>
        <v>0</v>
      </c>
      <c r="E10" s="126">
        <f>+'2. Jaarlijkse prognoses'!E17</f>
        <v>0</v>
      </c>
      <c r="F10" s="126">
        <f>+'2. Jaarlijkse prognoses'!F17</f>
        <v>0</v>
      </c>
      <c r="G10" s="126">
        <f>+'2. Jaarlijkse prognoses'!G17</f>
        <v>0</v>
      </c>
      <c r="H10" s="126">
        <f>+'2. Jaarlijkse prognoses'!H17</f>
        <v>0</v>
      </c>
    </row>
    <row r="11" spans="2:8" s="126" customFormat="1" ht="15" customHeight="1" x14ac:dyDescent="0.25">
      <c r="C11" s="126" t="s">
        <v>321</v>
      </c>
      <c r="D11" s="126">
        <f>+'2. Jaarlijkse prognoses'!D18+'2. Jaarlijkse prognoses'!D19+'2. Jaarlijkse prognoses'!D20</f>
        <v>0</v>
      </c>
      <c r="E11" s="126">
        <f>+'2. Jaarlijkse prognoses'!E18+'2. Jaarlijkse prognoses'!E19+'2. Jaarlijkse prognoses'!E20</f>
        <v>0</v>
      </c>
      <c r="F11" s="126">
        <f>+'2. Jaarlijkse prognoses'!F18+'2. Jaarlijkse prognoses'!F19+'2. Jaarlijkse prognoses'!F20</f>
        <v>0</v>
      </c>
      <c r="G11" s="126">
        <f>+'2. Jaarlijkse prognoses'!G18+'2. Jaarlijkse prognoses'!G19+'2. Jaarlijkse prognoses'!G20</f>
        <v>0</v>
      </c>
      <c r="H11" s="126">
        <f>+'2. Jaarlijkse prognoses'!H18+'2. Jaarlijkse prognoses'!H19+'2. Jaarlijkse prognoses'!H20</f>
        <v>0</v>
      </c>
    </row>
    <row r="12" spans="2:8" s="126" customFormat="1" ht="15" customHeight="1" x14ac:dyDescent="0.25">
      <c r="C12" s="126" t="s">
        <v>256</v>
      </c>
      <c r="D12" s="126">
        <f ca="1">+'2. Jaarlijkse prognoses'!D21</f>
        <v>0</v>
      </c>
      <c r="E12" s="126">
        <f ca="1">+'2. Jaarlijkse prognoses'!E21</f>
        <v>0</v>
      </c>
      <c r="F12" s="126">
        <f ca="1">+'2. Jaarlijkse prognoses'!F21</f>
        <v>0</v>
      </c>
      <c r="G12" s="126">
        <f ca="1">+'2. Jaarlijkse prognoses'!G21</f>
        <v>0</v>
      </c>
      <c r="H12" s="126">
        <f ca="1">+'2. Jaarlijkse prognoses'!H21</f>
        <v>0</v>
      </c>
    </row>
    <row r="14" spans="2:8" ht="15" customHeight="1" x14ac:dyDescent="0.25">
      <c r="B14" s="8" t="s">
        <v>294</v>
      </c>
      <c r="C14" s="8"/>
      <c r="D14" s="8">
        <f ca="1">+'2. Jaarlijkse prognoses'!D23</f>
        <v>0</v>
      </c>
      <c r="E14" s="8">
        <f ca="1">+'2. Jaarlijkse prognoses'!E23</f>
        <v>0</v>
      </c>
      <c r="F14" s="8">
        <f ca="1">+'2. Jaarlijkse prognoses'!F23</f>
        <v>0</v>
      </c>
      <c r="G14" s="8">
        <f ca="1">+'2. Jaarlijkse prognoses'!G23</f>
        <v>0</v>
      </c>
      <c r="H14" s="8">
        <f ca="1">+'2. Jaarlijkse prognoses'!H23</f>
        <v>0</v>
      </c>
    </row>
    <row r="16" spans="2:8" s="8" customFormat="1" ht="15" customHeight="1" x14ac:dyDescent="0.25">
      <c r="B16" s="8" t="s">
        <v>295</v>
      </c>
      <c r="D16" s="8">
        <f ca="1">+'2. Jaarlijkse prognoses'!D25</f>
        <v>0</v>
      </c>
      <c r="E16" s="8">
        <f ca="1">+'2. Jaarlijkse prognoses'!E25</f>
        <v>0</v>
      </c>
      <c r="F16" s="8">
        <f ca="1">+'2. Jaarlijkse prognoses'!F25</f>
        <v>0</v>
      </c>
      <c r="G16" s="8">
        <f ca="1">+'2. Jaarlijkse prognoses'!G25</f>
        <v>0</v>
      </c>
      <c r="H16" s="8">
        <f ca="1">+'2. Jaarlijkse prognoses'!H25</f>
        <v>0</v>
      </c>
    </row>
    <row r="17" spans="2:8" s="126" customFormat="1" ht="15" customHeight="1" x14ac:dyDescent="0.25">
      <c r="C17" s="126" t="s">
        <v>253</v>
      </c>
      <c r="D17" s="9">
        <f>+'2. Jaarlijkse prognoses'!D26</f>
        <v>0</v>
      </c>
      <c r="E17" s="9">
        <f>+'2. Jaarlijkse prognoses'!E26</f>
        <v>0</v>
      </c>
      <c r="F17" s="9">
        <f>+'2. Jaarlijkse prognoses'!F26</f>
        <v>0</v>
      </c>
      <c r="G17" s="9">
        <f>+'2. Jaarlijkse prognoses'!G26</f>
        <v>0</v>
      </c>
      <c r="H17" s="9">
        <f>+'2. Jaarlijkse prognoses'!H26</f>
        <v>0</v>
      </c>
    </row>
    <row r="18" spans="2:8" s="126" customFormat="1" ht="15" customHeight="1" x14ac:dyDescent="0.25">
      <c r="C18" s="126" t="s">
        <v>296</v>
      </c>
      <c r="D18" s="9">
        <f ca="1">+'2. Jaarlijkse prognoses'!D27</f>
        <v>0</v>
      </c>
      <c r="E18" s="9">
        <f ca="1">+'2. Jaarlijkse prognoses'!E27</f>
        <v>0</v>
      </c>
      <c r="F18" s="9">
        <f ca="1">+'2. Jaarlijkse prognoses'!F27</f>
        <v>0</v>
      </c>
      <c r="G18" s="9">
        <f ca="1">+'2. Jaarlijkse prognoses'!G27</f>
        <v>0</v>
      </c>
      <c r="H18" s="9">
        <f ca="1">+'2. Jaarlijkse prognoses'!H27</f>
        <v>0</v>
      </c>
    </row>
    <row r="20" spans="2:8" s="8" customFormat="1" ht="15" customHeight="1" x14ac:dyDescent="0.25">
      <c r="B20" s="8" t="s">
        <v>297</v>
      </c>
      <c r="D20" s="8">
        <f ca="1">+'2. Jaarlijkse prognoses'!D29</f>
        <v>0</v>
      </c>
      <c r="E20" s="8">
        <f ca="1">+'2. Jaarlijkse prognoses'!E29</f>
        <v>0</v>
      </c>
      <c r="F20" s="8">
        <f ca="1">+'2. Jaarlijkse prognoses'!F29</f>
        <v>0</v>
      </c>
      <c r="G20" s="8">
        <f ca="1">+'2. Jaarlijkse prognoses'!G29</f>
        <v>0</v>
      </c>
      <c r="H20" s="8">
        <f ca="1">+'2. Jaarlijkse prognoses'!H29</f>
        <v>0</v>
      </c>
    </row>
    <row r="22" spans="2:8" s="8" customFormat="1" ht="15" customHeight="1" x14ac:dyDescent="0.25">
      <c r="B22" s="8" t="s">
        <v>129</v>
      </c>
      <c r="D22" s="8">
        <f>+'2. Jaarlijkse prognoses'!D35</f>
        <v>0</v>
      </c>
      <c r="E22" s="8">
        <f>+'2. Jaarlijkse prognoses'!E35</f>
        <v>0</v>
      </c>
      <c r="F22" s="8">
        <f>+'2. Jaarlijkse prognoses'!F35</f>
        <v>0</v>
      </c>
      <c r="G22" s="8">
        <f>+'2. Jaarlijkse prognoses'!G35</f>
        <v>0</v>
      </c>
      <c r="H22" s="8">
        <f>+'2. Jaarlijkse prognoses'!H35</f>
        <v>0</v>
      </c>
    </row>
    <row r="24" spans="2:8" ht="15" customHeight="1" x14ac:dyDescent="0.25">
      <c r="B24" s="8" t="s">
        <v>300</v>
      </c>
      <c r="C24" s="8"/>
      <c r="D24" s="8">
        <f ca="1">+'2. Jaarlijkse prognoses'!D40</f>
        <v>0</v>
      </c>
      <c r="E24" s="8">
        <f ca="1">+'2. Jaarlijkse prognoses'!E40</f>
        <v>0</v>
      </c>
      <c r="F24" s="8">
        <f ca="1">+'2. Jaarlijkse prognoses'!F40</f>
        <v>0</v>
      </c>
      <c r="G24" s="8">
        <f ca="1">+'2. Jaarlijkse prognoses'!G40</f>
        <v>0</v>
      </c>
      <c r="H24" s="8">
        <f ca="1">+'2. Jaarlijkse prognoses'!H40</f>
        <v>0</v>
      </c>
    </row>
    <row r="25" spans="2:8" ht="15" customHeight="1" thickBot="1" x14ac:dyDescent="0.3"/>
    <row r="26" spans="2:8" s="8" customFormat="1" ht="15" customHeight="1" thickTop="1" thickBot="1" x14ac:dyDescent="0.3">
      <c r="B26" s="396" t="s">
        <v>322</v>
      </c>
      <c r="C26" s="396"/>
      <c r="D26" s="182">
        <f>+D5</f>
        <v>2024</v>
      </c>
      <c r="E26" s="182">
        <f>+E5</f>
        <v>2025</v>
      </c>
      <c r="F26" s="182">
        <f>+F5</f>
        <v>2026</v>
      </c>
      <c r="G26" s="182">
        <f>+G5</f>
        <v>2027</v>
      </c>
      <c r="H26" s="182">
        <f>+H5</f>
        <v>2028</v>
      </c>
    </row>
    <row r="27" spans="2:8" ht="15" customHeight="1" thickTop="1" x14ac:dyDescent="0.25"/>
    <row r="28" spans="2:8" s="8" customFormat="1" ht="15" customHeight="1" x14ac:dyDescent="0.25">
      <c r="B28" s="8" t="s">
        <v>261</v>
      </c>
      <c r="D28" s="8">
        <f>+'2. Jaarlijkse prognoses'!D50</f>
        <v>0</v>
      </c>
      <c r="E28" s="8">
        <f>+'2. Jaarlijkse prognoses'!E50</f>
        <v>0</v>
      </c>
      <c r="F28" s="8">
        <f>+'2. Jaarlijkse prognoses'!F50</f>
        <v>0</v>
      </c>
      <c r="G28" s="8">
        <f>+'2. Jaarlijkse prognoses'!G50</f>
        <v>0</v>
      </c>
      <c r="H28" s="8">
        <f>+'2. Jaarlijkse prognoses'!H50</f>
        <v>0</v>
      </c>
    </row>
    <row r="30" spans="2:8" s="8" customFormat="1" ht="15" customHeight="1" x14ac:dyDescent="0.25">
      <c r="B30" s="8" t="s">
        <v>267</v>
      </c>
      <c r="D30" s="8">
        <f>+'2. Jaarlijkse prognoses'!D64</f>
        <v>0</v>
      </c>
      <c r="E30" s="8">
        <f>+'2. Jaarlijkse prognoses'!E64</f>
        <v>0</v>
      </c>
      <c r="F30" s="8">
        <f>+'2. Jaarlijkse prognoses'!F64</f>
        <v>0</v>
      </c>
      <c r="G30" s="8">
        <f>+'2. Jaarlijkse prognoses'!G64</f>
        <v>0</v>
      </c>
      <c r="H30" s="8">
        <f>+'2. Jaarlijkse prognoses'!H64</f>
        <v>0</v>
      </c>
    </row>
    <row r="32" spans="2:8" s="8" customFormat="1" ht="15" customHeight="1" x14ac:dyDescent="0.25">
      <c r="B32" s="8" t="s">
        <v>309</v>
      </c>
      <c r="D32" s="8">
        <f>+'2. Jaarlijkse prognoses'!D67</f>
        <v>0</v>
      </c>
      <c r="E32" s="8">
        <f>+'2. Jaarlijkse prognoses'!E67</f>
        <v>0</v>
      </c>
      <c r="F32" s="8">
        <f>+'2. Jaarlijkse prognoses'!F67</f>
        <v>0</v>
      </c>
      <c r="G32" s="8">
        <f>+'2. Jaarlijkse prognoses'!G67</f>
        <v>0</v>
      </c>
      <c r="H32" s="8">
        <f>+'2. Jaarlijkse prognoses'!H67</f>
        <v>0</v>
      </c>
    </row>
    <row r="33" spans="2:8" s="126" customFormat="1" ht="15" customHeight="1" x14ac:dyDescent="0.25">
      <c r="C33" s="126" t="s">
        <v>323</v>
      </c>
      <c r="D33" s="126">
        <f>+'2. Jaarlijkse prognoses'!D69</f>
        <v>0</v>
      </c>
      <c r="E33" s="126">
        <f>+'2. Jaarlijkse prognoses'!E69</f>
        <v>0</v>
      </c>
      <c r="F33" s="126">
        <f>+'2. Jaarlijkse prognoses'!F69</f>
        <v>0</v>
      </c>
      <c r="G33" s="126">
        <f>+'2. Jaarlijkse prognoses'!G69</f>
        <v>0</v>
      </c>
      <c r="H33" s="126">
        <f>+'2. Jaarlijkse prognoses'!H69</f>
        <v>0</v>
      </c>
    </row>
    <row r="34" spans="2:8" s="126" customFormat="1" ht="15" customHeight="1" x14ac:dyDescent="0.25">
      <c r="C34" s="126" t="s">
        <v>324</v>
      </c>
      <c r="D34" s="126">
        <f>+'2. Jaarlijkse prognoses'!D91</f>
        <v>0</v>
      </c>
      <c r="E34" s="126">
        <f>+'2. Jaarlijkse prognoses'!E91</f>
        <v>0</v>
      </c>
      <c r="F34" s="126">
        <f>+'2. Jaarlijkse prognoses'!F91</f>
        <v>0</v>
      </c>
      <c r="G34" s="126">
        <f>+'2. Jaarlijkse prognoses'!G91</f>
        <v>0</v>
      </c>
      <c r="H34" s="126">
        <f>+'2. Jaarlijkse prognoses'!H91</f>
        <v>0</v>
      </c>
    </row>
    <row r="36" spans="2:8" s="8" customFormat="1" ht="15" customHeight="1" x14ac:dyDescent="0.25">
      <c r="B36" s="8" t="s">
        <v>4</v>
      </c>
      <c r="D36" s="8">
        <f>+'2. Jaarlijkse prognoses'!D96</f>
        <v>0</v>
      </c>
      <c r="E36" s="8">
        <f>+'2. Jaarlijkse prognoses'!E96</f>
        <v>0</v>
      </c>
      <c r="F36" s="8">
        <f>+'2. Jaarlijkse prognoses'!F96</f>
        <v>0</v>
      </c>
      <c r="G36" s="8">
        <f>+'2. Jaarlijkse prognoses'!G96</f>
        <v>0</v>
      </c>
      <c r="H36" s="8">
        <f>+'2. Jaarlijkse prognoses'!H96</f>
        <v>0</v>
      </c>
    </row>
    <row r="38" spans="2:8" s="8" customFormat="1" ht="15" customHeight="1" x14ac:dyDescent="0.25">
      <c r="B38" s="8" t="s">
        <v>278</v>
      </c>
      <c r="D38" s="8">
        <f ca="1">+'2. Jaarlijkse prognoses'!D106</f>
        <v>0</v>
      </c>
      <c r="E38" s="8">
        <f ca="1">+'2. Jaarlijkse prognoses'!E106</f>
        <v>0</v>
      </c>
      <c r="F38" s="8">
        <f ca="1">+'2. Jaarlijkse prognoses'!F106</f>
        <v>0</v>
      </c>
      <c r="G38" s="8">
        <f ca="1">+'2. Jaarlijkse prognoses'!G106</f>
        <v>0</v>
      </c>
      <c r="H38" s="8">
        <f ca="1">+'2. Jaarlijkse prognoses'!H106</f>
        <v>0</v>
      </c>
    </row>
    <row r="40" spans="2:8" s="8" customFormat="1" ht="15" customHeight="1" x14ac:dyDescent="0.25">
      <c r="B40" s="8" t="s">
        <v>280</v>
      </c>
      <c r="D40" s="8">
        <f ca="1">+'2. Jaarlijkse prognoses'!D110</f>
        <v>0</v>
      </c>
      <c r="E40" s="8">
        <f ca="1">+'2. Jaarlijkse prognoses'!E110</f>
        <v>0</v>
      </c>
      <c r="F40" s="8">
        <f ca="1">+'2. Jaarlijkse prognoses'!F110</f>
        <v>0</v>
      </c>
      <c r="G40" s="8">
        <f ca="1">+'2. Jaarlijkse prognoses'!G110</f>
        <v>0</v>
      </c>
      <c r="H40" s="8">
        <f ca="1">+'2. Jaarlijkse prognoses'!H110</f>
        <v>0</v>
      </c>
    </row>
    <row r="41" spans="2:8" ht="15" customHeight="1" thickBot="1" x14ac:dyDescent="0.3"/>
    <row r="42" spans="2:8" s="8" customFormat="1" ht="15" customHeight="1" thickTop="1" x14ac:dyDescent="0.25">
      <c r="B42" s="396" t="s">
        <v>325</v>
      </c>
      <c r="C42" s="396"/>
      <c r="D42" s="183">
        <f>+D5</f>
        <v>2024</v>
      </c>
      <c r="E42" s="183">
        <f>+E5</f>
        <v>2025</v>
      </c>
      <c r="F42" s="183">
        <f>+F5</f>
        <v>2026</v>
      </c>
      <c r="G42" s="183">
        <f>+G5</f>
        <v>2027</v>
      </c>
      <c r="H42" s="183">
        <f>+H5</f>
        <v>2028</v>
      </c>
    </row>
    <row r="44" spans="2:8" s="8" customFormat="1" ht="15" customHeight="1" x14ac:dyDescent="0.25">
      <c r="B44" s="8" t="s">
        <v>3</v>
      </c>
      <c r="C44" s="8" t="s">
        <v>326</v>
      </c>
      <c r="D44" s="8">
        <f ca="1">+'2. Jaarlijkse prognoses'!D131</f>
        <v>0</v>
      </c>
      <c r="E44" s="8">
        <f ca="1">+'2. Jaarlijkse prognoses'!E131</f>
        <v>0</v>
      </c>
      <c r="F44" s="8">
        <f ca="1">+'2. Jaarlijkse prognoses'!F131</f>
        <v>0</v>
      </c>
      <c r="G44" s="8">
        <f ca="1">+'2. Jaarlijkse prognoses'!G131</f>
        <v>0</v>
      </c>
      <c r="H44" s="8">
        <f ca="1">+'2. Jaarlijkse prognoses'!H131</f>
        <v>0</v>
      </c>
    </row>
    <row r="45" spans="2:8" s="126" customFormat="1" ht="15" customHeight="1" x14ac:dyDescent="0.25">
      <c r="C45" s="126" t="s">
        <v>244</v>
      </c>
      <c r="D45" s="126">
        <f ca="1">+'2. Jaarlijkse prognoses'!D120</f>
        <v>0</v>
      </c>
      <c r="E45" s="126">
        <f ca="1">+'2. Jaarlijkse prognoses'!E120</f>
        <v>0</v>
      </c>
      <c r="F45" s="126">
        <f ca="1">+'2. Jaarlijkse prognoses'!F120</f>
        <v>0</v>
      </c>
      <c r="G45" s="126">
        <f ca="1">+'2. Jaarlijkse prognoses'!G120</f>
        <v>0</v>
      </c>
      <c r="H45" s="126">
        <f ca="1">+'2. Jaarlijkse prognoses'!H120</f>
        <v>0</v>
      </c>
    </row>
    <row r="46" spans="2:8" s="126" customFormat="1" ht="15" customHeight="1" x14ac:dyDescent="0.25">
      <c r="C46" s="126" t="s">
        <v>327</v>
      </c>
      <c r="D46" s="126">
        <f>+'2. Jaarlijkse prognoses'!D122</f>
        <v>0</v>
      </c>
      <c r="E46" s="126">
        <f>+'2. Jaarlijkse prognoses'!E122</f>
        <v>0</v>
      </c>
      <c r="F46" s="126">
        <f>+'2. Jaarlijkse prognoses'!F122</f>
        <v>0</v>
      </c>
      <c r="G46" s="126">
        <f>+'2. Jaarlijkse prognoses'!G122</f>
        <v>0</v>
      </c>
      <c r="H46" s="126">
        <f>+'2. Jaarlijkse prognoses'!H122</f>
        <v>0</v>
      </c>
    </row>
    <row r="48" spans="2:8" s="8" customFormat="1" ht="15" customHeight="1" x14ac:dyDescent="0.25">
      <c r="B48" s="8" t="s">
        <v>2</v>
      </c>
      <c r="C48" s="8" t="s">
        <v>313</v>
      </c>
      <c r="D48" s="8">
        <f ca="1">+'2. Jaarlijkse prognoses'!D146</f>
        <v>0</v>
      </c>
      <c r="E48" s="8">
        <f ca="1">+'2. Jaarlijkse prognoses'!E146</f>
        <v>0</v>
      </c>
      <c r="F48" s="8">
        <f ca="1">+'2. Jaarlijkse prognoses'!F146</f>
        <v>0</v>
      </c>
      <c r="G48" s="8">
        <f ca="1">+'2. Jaarlijkse prognoses'!G146</f>
        <v>0</v>
      </c>
      <c r="H48" s="8">
        <f ca="1">+'2. Jaarlijkse prognoses'!H146</f>
        <v>0</v>
      </c>
    </row>
    <row r="49" spans="2:8" s="126" customFormat="1" ht="15" customHeight="1" x14ac:dyDescent="0.25">
      <c r="C49" s="126" t="s">
        <v>328</v>
      </c>
      <c r="D49" s="126">
        <f ca="1">+'2. Jaarlijkse prognoses'!D135</f>
        <v>0</v>
      </c>
      <c r="E49" s="126">
        <f ca="1">+'2. Jaarlijkse prognoses'!E135</f>
        <v>0</v>
      </c>
      <c r="F49" s="126">
        <f ca="1">+'2. Jaarlijkse prognoses'!F135</f>
        <v>0</v>
      </c>
      <c r="G49" s="126">
        <f ca="1">+'2. Jaarlijkse prognoses'!G135</f>
        <v>0</v>
      </c>
      <c r="H49" s="126">
        <f ca="1">+'2. Jaarlijkse prognoses'!H135</f>
        <v>0</v>
      </c>
    </row>
    <row r="50" spans="2:8" s="126" customFormat="1" ht="15" customHeight="1" x14ac:dyDescent="0.25">
      <c r="C50" s="126" t="s">
        <v>329</v>
      </c>
      <c r="D50" s="126">
        <f ca="1">+'2. Jaarlijkse prognoses'!D141</f>
        <v>0</v>
      </c>
      <c r="E50" s="126">
        <f ca="1">+'2. Jaarlijkse prognoses'!E141</f>
        <v>0</v>
      </c>
      <c r="F50" s="126">
        <f ca="1">+'2. Jaarlijkse prognoses'!F141</f>
        <v>0</v>
      </c>
      <c r="G50" s="126">
        <f ca="1">+'2. Jaarlijkse prognoses'!G141</f>
        <v>0</v>
      </c>
      <c r="H50" s="126">
        <f ca="1">+'2. Jaarlijkse prognoses'!H141</f>
        <v>0</v>
      </c>
    </row>
    <row r="52" spans="2:8" s="8" customFormat="1" ht="15" customHeight="1" x14ac:dyDescent="0.25">
      <c r="B52" s="8" t="s">
        <v>1</v>
      </c>
      <c r="C52" s="8" t="s">
        <v>225</v>
      </c>
      <c r="D52" s="8">
        <f>+'2. Jaarlijkse prognoses'!D150</f>
        <v>0</v>
      </c>
      <c r="E52" s="8">
        <f>+'2. Jaarlijkse prognoses'!E150</f>
        <v>0</v>
      </c>
      <c r="F52" s="8">
        <f>+'2. Jaarlijkse prognoses'!F150</f>
        <v>0</v>
      </c>
      <c r="G52" s="8">
        <f>+'2. Jaarlijkse prognoses'!G150</f>
        <v>0</v>
      </c>
      <c r="H52" s="8">
        <f>+'2. Jaarlijkse prognoses'!H150</f>
        <v>0</v>
      </c>
    </row>
    <row r="54" spans="2:8" s="9" customFormat="1" ht="15" customHeight="1" x14ac:dyDescent="0.25">
      <c r="B54" s="8" t="s">
        <v>255</v>
      </c>
      <c r="D54" s="9">
        <f ca="1">+'2. Jaarlijkse prognoses'!D152</f>
        <v>0</v>
      </c>
      <c r="E54" s="9">
        <f ca="1">+'2. Jaarlijkse prognoses'!E152</f>
        <v>0</v>
      </c>
      <c r="F54" s="9">
        <f ca="1">+'2. Jaarlijkse prognoses'!F152</f>
        <v>0</v>
      </c>
      <c r="G54" s="9">
        <f ca="1">+'2. Jaarlijkse prognoses'!G152</f>
        <v>0</v>
      </c>
      <c r="H54" s="9">
        <f ca="1">+'2. Jaarlijkse prognoses'!H152</f>
        <v>0</v>
      </c>
    </row>
    <row r="55" spans="2:8" ht="15" customHeight="1" x14ac:dyDescent="0.25">
      <c r="D55" s="9" t="str">
        <f>+'2. Jaarlijkse prognoses'!D153</f>
        <v xml:space="preserve"> </v>
      </c>
      <c r="E55" s="124"/>
      <c r="F55" s="124"/>
      <c r="G55" s="124"/>
    </row>
    <row r="56" spans="2:8" s="8" customFormat="1" ht="15" customHeight="1" x14ac:dyDescent="0.25">
      <c r="B56" s="8" t="s">
        <v>574</v>
      </c>
      <c r="C56" s="8" t="s">
        <v>256</v>
      </c>
      <c r="D56" s="8">
        <f ca="1">+'2. Jaarlijkse prognoses'!D154</f>
        <v>0</v>
      </c>
      <c r="E56" s="8">
        <f ca="1">+'2. Jaarlijkse prognoses'!E154</f>
        <v>0</v>
      </c>
      <c r="F56" s="8">
        <f ca="1">+'2. Jaarlijkse prognoses'!F154</f>
        <v>0</v>
      </c>
      <c r="G56" s="8">
        <f ca="1">+'2. Jaarlijkse prognoses'!G154</f>
        <v>0</v>
      </c>
      <c r="H56" s="8">
        <f ca="1">+'2. Jaarlijkse prognoses'!H154</f>
        <v>0</v>
      </c>
    </row>
  </sheetData>
  <mergeCells count="4">
    <mergeCell ref="B42:C42"/>
    <mergeCell ref="B5:C5"/>
    <mergeCell ref="B26:C26"/>
    <mergeCell ref="B2:H2"/>
  </mergeCells>
  <phoneticPr fontId="2" type="noConversion"/>
  <printOptions horizontalCentered="1" verticalCentered="1"/>
  <pageMargins left="0.79" right="0.79" top="0.56999999999999995" bottom="0.76" header="0.27" footer="0.51"/>
  <pageSetup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FFC000"/>
    <pageSetUpPr fitToPage="1"/>
  </sheetPr>
  <dimension ref="A1:I157"/>
  <sheetViews>
    <sheetView zoomScaleNormal="100" workbookViewId="0">
      <pane xSplit="3" ySplit="8" topLeftCell="D23" activePane="bottomRight" state="frozen"/>
      <selection pane="topRight" activeCell="D1" sqref="D1"/>
      <selection pane="bottomLeft" activeCell="A9" sqref="A9"/>
      <selection pane="bottomRight" activeCell="B154" sqref="B154"/>
    </sheetView>
  </sheetViews>
  <sheetFormatPr baseColWidth="10" defaultColWidth="11.44140625" defaultRowHeight="15" customHeight="1" x14ac:dyDescent="0.25"/>
  <cols>
    <col min="1" max="2" width="2.6640625" style="1" customWidth="1"/>
    <col min="3" max="3" width="50.6640625" style="1" customWidth="1"/>
    <col min="4" max="8" width="14.6640625" style="1" customWidth="1"/>
    <col min="9" max="16384" width="11.44140625" style="1"/>
  </cols>
  <sheetData>
    <row r="1" spans="2:9" ht="15" customHeight="1" thickBot="1" x14ac:dyDescent="0.3"/>
    <row r="2" spans="2:9" ht="30" customHeight="1" thickBot="1" x14ac:dyDescent="0.3">
      <c r="B2" s="401" t="s">
        <v>302</v>
      </c>
      <c r="C2" s="402"/>
      <c r="D2" s="402"/>
      <c r="E2" s="402"/>
      <c r="F2" s="402"/>
      <c r="G2" s="402"/>
      <c r="H2" s="403"/>
    </row>
    <row r="5" spans="2:9" s="2" customFormat="1" ht="15" customHeight="1" x14ac:dyDescent="0.25">
      <c r="B5" s="400" t="s">
        <v>303</v>
      </c>
      <c r="C5" s="400"/>
      <c r="D5" s="400"/>
      <c r="E5" s="400"/>
      <c r="F5" s="400"/>
      <c r="G5" s="400"/>
      <c r="H5" s="400"/>
      <c r="I5" s="1"/>
    </row>
    <row r="7" spans="2:9" ht="15" customHeight="1" thickBot="1" x14ac:dyDescent="0.3"/>
    <row r="8" spans="2:9" s="8" customFormat="1" ht="15" customHeight="1" thickTop="1" thickBot="1" x14ac:dyDescent="0.3">
      <c r="D8" s="182">
        <f>Basisgegevens!$C11</f>
        <v>2024</v>
      </c>
      <c r="E8" s="182">
        <f>+Basisgegevens!$E11</f>
        <v>2025</v>
      </c>
      <c r="F8" s="182">
        <f>Basisgegevens!$G11</f>
        <v>2026</v>
      </c>
      <c r="G8" s="182">
        <f>Basisgegevens!$I11</f>
        <v>2027</v>
      </c>
      <c r="H8" s="182">
        <f>Basisgegevens!$K11</f>
        <v>2028</v>
      </c>
    </row>
    <row r="9" spans="2:9" ht="15" customHeight="1" thickTop="1" x14ac:dyDescent="0.25"/>
    <row r="10" spans="2:9" ht="15" customHeight="1" x14ac:dyDescent="0.25">
      <c r="B10" s="12" t="s">
        <v>287</v>
      </c>
      <c r="C10" s="13"/>
      <c r="D10" s="190">
        <f>+SUM(D11:D14)</f>
        <v>0</v>
      </c>
      <c r="E10" s="190">
        <f>+SUM(E11:E14)</f>
        <v>0</v>
      </c>
      <c r="F10" s="190">
        <f>+SUM(F11:F14)</f>
        <v>0</v>
      </c>
      <c r="G10" s="190">
        <f>+SUM(G11:G14)</f>
        <v>0</v>
      </c>
      <c r="H10" s="190">
        <f>+SUM(H11:H14)</f>
        <v>0</v>
      </c>
    </row>
    <row r="11" spans="2:9" ht="15" customHeight="1" x14ac:dyDescent="0.25">
      <c r="C11" s="1" t="s">
        <v>288</v>
      </c>
      <c r="D11" s="184">
        <f>'3. Balans'!P12</f>
        <v>0</v>
      </c>
      <c r="E11" s="184">
        <f>'3. Balans'!AC12</f>
        <v>0</v>
      </c>
      <c r="F11" s="184">
        <f>'3. Balans'!AP12</f>
        <v>0</v>
      </c>
      <c r="G11" s="184">
        <f>'3. Balans'!BC12</f>
        <v>0</v>
      </c>
      <c r="H11" s="184">
        <f>'3. Balans'!BP12</f>
        <v>0</v>
      </c>
    </row>
    <row r="12" spans="2:9" ht="15" customHeight="1" x14ac:dyDescent="0.25">
      <c r="C12" s="1" t="s">
        <v>103</v>
      </c>
      <c r="D12" s="184">
        <f>'3. Balans'!P13</f>
        <v>0</v>
      </c>
      <c r="E12" s="184">
        <f>'3. Balans'!AC13</f>
        <v>0</v>
      </c>
      <c r="F12" s="184">
        <f>'3. Balans'!AP13</f>
        <v>0</v>
      </c>
      <c r="G12" s="184">
        <f>'3. Balans'!BC13</f>
        <v>0</v>
      </c>
      <c r="H12" s="184">
        <f>'3. Balans'!BP13</f>
        <v>0</v>
      </c>
    </row>
    <row r="13" spans="2:9" ht="15" customHeight="1" x14ac:dyDescent="0.25">
      <c r="C13" s="1" t="s">
        <v>289</v>
      </c>
      <c r="D13" s="184">
        <f>'3. Balans'!P14</f>
        <v>0</v>
      </c>
      <c r="E13" s="184">
        <f>'3. Balans'!AC14</f>
        <v>0</v>
      </c>
      <c r="F13" s="184">
        <f>'3. Balans'!AP14</f>
        <v>0</v>
      </c>
      <c r="G13" s="184">
        <f>'3. Balans'!BC14</f>
        <v>0</v>
      </c>
      <c r="H13" s="184">
        <f>'3. Balans'!BP14</f>
        <v>0</v>
      </c>
    </row>
    <row r="14" spans="2:9" ht="15" customHeight="1" x14ac:dyDescent="0.25">
      <c r="C14" s="1" t="s">
        <v>290</v>
      </c>
      <c r="D14" s="184">
        <f>'3. Balans'!P15</f>
        <v>0</v>
      </c>
      <c r="E14" s="184">
        <f>'3. Balans'!AC15</f>
        <v>0</v>
      </c>
      <c r="F14" s="184">
        <f>'3. Balans'!AP15</f>
        <v>0</v>
      </c>
      <c r="G14" s="184">
        <f>'3. Balans'!BC15</f>
        <v>0</v>
      </c>
      <c r="H14" s="184">
        <f>'3. Balans'!BP15</f>
        <v>0</v>
      </c>
    </row>
    <row r="16" spans="2:9" ht="15" customHeight="1" x14ac:dyDescent="0.25">
      <c r="B16" s="12" t="s">
        <v>291</v>
      </c>
      <c r="C16" s="13"/>
      <c r="D16" s="190">
        <f ca="1">+SUM(D17:D21)</f>
        <v>0</v>
      </c>
      <c r="E16" s="190">
        <f ca="1">+SUM(E17:E21)</f>
        <v>0</v>
      </c>
      <c r="F16" s="190">
        <f ca="1">+SUM(F17:F21)</f>
        <v>0</v>
      </c>
      <c r="G16" s="190">
        <f ca="1">+SUM(G17:G21)</f>
        <v>0</v>
      </c>
      <c r="H16" s="190">
        <f ca="1">+SUM(H17:H21)</f>
        <v>0</v>
      </c>
    </row>
    <row r="17" spans="2:8" ht="15" customHeight="1" x14ac:dyDescent="0.25">
      <c r="C17" s="1" t="s">
        <v>172</v>
      </c>
      <c r="D17" s="184">
        <f>'3. Balans'!P19</f>
        <v>0</v>
      </c>
      <c r="E17" s="184">
        <f>'3. Balans'!AC19</f>
        <v>0</v>
      </c>
      <c r="F17" s="184">
        <f>'3. Balans'!AP19</f>
        <v>0</v>
      </c>
      <c r="G17" s="184">
        <f>'3. Balans'!BC19</f>
        <v>0</v>
      </c>
      <c r="H17" s="184">
        <f>'3. Balans'!BP19</f>
        <v>0</v>
      </c>
    </row>
    <row r="18" spans="2:8" ht="15" customHeight="1" x14ac:dyDescent="0.25">
      <c r="C18" s="1" t="s">
        <v>292</v>
      </c>
      <c r="D18" s="184">
        <f>'3. Balans'!P20</f>
        <v>0</v>
      </c>
      <c r="E18" s="184">
        <f>'3. Balans'!AC20</f>
        <v>0</v>
      </c>
      <c r="F18" s="184">
        <f>'3. Balans'!AP20</f>
        <v>0</v>
      </c>
      <c r="G18" s="184">
        <f>'3. Balans'!BC20</f>
        <v>0</v>
      </c>
      <c r="H18" s="184">
        <f>'3. Balans'!BP20</f>
        <v>0</v>
      </c>
    </row>
    <row r="19" spans="2:8" ht="15" customHeight="1" x14ac:dyDescent="0.25">
      <c r="C19" s="1" t="s">
        <v>293</v>
      </c>
      <c r="D19" s="184">
        <f>'3. Balans'!P21</f>
        <v>0</v>
      </c>
      <c r="E19" s="184">
        <f>'3. Balans'!AC21</f>
        <v>0</v>
      </c>
      <c r="F19" s="184">
        <f>'3. Balans'!AP21</f>
        <v>0</v>
      </c>
      <c r="G19" s="184">
        <f>'3. Balans'!BC21</f>
        <v>0</v>
      </c>
      <c r="H19" s="184">
        <f>'3. Balans'!BP21</f>
        <v>0</v>
      </c>
    </row>
    <row r="20" spans="2:8" ht="15" customHeight="1" x14ac:dyDescent="0.25">
      <c r="C20" s="1" t="s">
        <v>130</v>
      </c>
      <c r="D20" s="184">
        <f>'3. Balans'!P22</f>
        <v>0</v>
      </c>
      <c r="E20" s="184">
        <f>'3. Balans'!AC22</f>
        <v>0</v>
      </c>
      <c r="F20" s="184">
        <f>'3. Balans'!AP22</f>
        <v>0</v>
      </c>
      <c r="G20" s="184">
        <f>'3. Balans'!BC22</f>
        <v>0</v>
      </c>
      <c r="H20" s="184">
        <f>'3. Balans'!BP22</f>
        <v>0</v>
      </c>
    </row>
    <row r="21" spans="2:8" ht="15" customHeight="1" x14ac:dyDescent="0.25">
      <c r="C21" s="1" t="s">
        <v>256</v>
      </c>
      <c r="D21" s="184">
        <f ca="1">'3. Balans'!P23</f>
        <v>0</v>
      </c>
      <c r="E21" s="184">
        <f ca="1">'3. Balans'!AC23</f>
        <v>0</v>
      </c>
      <c r="F21" s="184">
        <f ca="1">'3. Balans'!AP23</f>
        <v>0</v>
      </c>
      <c r="G21" s="184">
        <f ca="1">'3. Balans'!BC23</f>
        <v>0</v>
      </c>
      <c r="H21" s="184">
        <f ca="1">'3. Balans'!BP23</f>
        <v>0</v>
      </c>
    </row>
    <row r="22" spans="2:8" s="127" customFormat="1" ht="15" customHeight="1" x14ac:dyDescent="0.25"/>
    <row r="23" spans="2:8" ht="15" customHeight="1" x14ac:dyDescent="0.25">
      <c r="B23" s="132" t="s">
        <v>294</v>
      </c>
      <c r="C23" s="186"/>
      <c r="D23" s="187">
        <f ca="1">+D10+D16</f>
        <v>0</v>
      </c>
      <c r="E23" s="187">
        <f ca="1">+E10+E16</f>
        <v>0</v>
      </c>
      <c r="F23" s="187">
        <f ca="1">+F10+F16</f>
        <v>0</v>
      </c>
      <c r="G23" s="187">
        <f ca="1">+G10+G16</f>
        <v>0</v>
      </c>
      <c r="H23" s="188">
        <f ca="1">+H10+H16</f>
        <v>0</v>
      </c>
    </row>
    <row r="24" spans="2:8" s="127" customFormat="1" ht="15" customHeight="1" x14ac:dyDescent="0.25"/>
    <row r="25" spans="2:8" ht="15" customHeight="1" x14ac:dyDescent="0.25">
      <c r="B25" s="12" t="s">
        <v>295</v>
      </c>
      <c r="C25" s="12"/>
      <c r="D25" s="190">
        <f ca="1">+SUM(D26:D27)</f>
        <v>0</v>
      </c>
      <c r="E25" s="190">
        <f ca="1">+SUM(E26:E27)</f>
        <v>0</v>
      </c>
      <c r="F25" s="190">
        <f ca="1">+SUM(F26:F27)</f>
        <v>0</v>
      </c>
      <c r="G25" s="190">
        <f ca="1">+SUM(G26:G27)</f>
        <v>0</v>
      </c>
      <c r="H25" s="190">
        <f ca="1">+SUM(H26:H27)</f>
        <v>0</v>
      </c>
    </row>
    <row r="26" spans="2:8" s="127" customFormat="1" ht="15" customHeight="1" x14ac:dyDescent="0.25">
      <c r="C26" s="1" t="s">
        <v>253</v>
      </c>
      <c r="D26" s="184">
        <f>'3. Balans'!P30</f>
        <v>0</v>
      </c>
      <c r="E26" s="184">
        <f>'3. Balans'!AC30</f>
        <v>0</v>
      </c>
      <c r="F26" s="184">
        <f>'3. Balans'!AP30</f>
        <v>0</v>
      </c>
      <c r="G26" s="184">
        <f>'3. Balans'!BC30</f>
        <v>0</v>
      </c>
      <c r="H26" s="184">
        <f>'3. Balans'!BP30</f>
        <v>0</v>
      </c>
    </row>
    <row r="27" spans="2:8" s="127" customFormat="1" ht="15" customHeight="1" x14ac:dyDescent="0.25">
      <c r="C27" s="1" t="s">
        <v>296</v>
      </c>
      <c r="D27" s="184">
        <f ca="1">'3. Balans'!P31</f>
        <v>0</v>
      </c>
      <c r="E27" s="184">
        <f ca="1">'3. Balans'!AC31</f>
        <v>0</v>
      </c>
      <c r="F27" s="184">
        <f ca="1">'3. Balans'!AP31</f>
        <v>0</v>
      </c>
      <c r="G27" s="184">
        <f ca="1">'3. Balans'!BC31</f>
        <v>0</v>
      </c>
      <c r="H27" s="184">
        <f ca="1">'3. Balans'!BP31</f>
        <v>0</v>
      </c>
    </row>
    <row r="29" spans="2:8" ht="15" customHeight="1" x14ac:dyDescent="0.25">
      <c r="B29" s="12" t="s">
        <v>297</v>
      </c>
      <c r="C29" s="12"/>
      <c r="D29" s="190">
        <f ca="1">+SUM(D30:D33)</f>
        <v>0</v>
      </c>
      <c r="E29" s="190">
        <f ca="1">+SUM(E30:E33)</f>
        <v>0</v>
      </c>
      <c r="F29" s="190">
        <f ca="1">+SUM(F30:F33)</f>
        <v>0</v>
      </c>
      <c r="G29" s="190">
        <f ca="1">+SUM(G30:G33)</f>
        <v>0</v>
      </c>
      <c r="H29" s="190">
        <f ca="1">+SUM(H30:H33)</f>
        <v>0</v>
      </c>
    </row>
    <row r="30" spans="2:8" ht="15" customHeight="1" x14ac:dyDescent="0.25">
      <c r="C30" s="127" t="str">
        <f>'3. Balans'!C35</f>
        <v>Lening 1 - (-)</v>
      </c>
      <c r="D30" s="184">
        <f ca="1">'3. Balans'!P35</f>
        <v>0</v>
      </c>
      <c r="E30" s="184">
        <f ca="1">'3. Balans'!AC35</f>
        <v>0</v>
      </c>
      <c r="F30" s="184">
        <f ca="1">'3. Balans'!AP35</f>
        <v>0</v>
      </c>
      <c r="G30" s="184">
        <f ca="1">'3. Balans'!BC35</f>
        <v>0</v>
      </c>
      <c r="H30" s="184">
        <f ca="1">'3. Balans'!BP35</f>
        <v>0</v>
      </c>
    </row>
    <row r="31" spans="2:8" ht="15" customHeight="1" x14ac:dyDescent="0.25">
      <c r="C31" s="127" t="str">
        <f>'3. Balans'!C36</f>
        <v>Lening 2 - (-)</v>
      </c>
      <c r="D31" s="184">
        <f ca="1">'3. Balans'!P36</f>
        <v>0</v>
      </c>
      <c r="E31" s="184">
        <f ca="1">'3. Balans'!AC36</f>
        <v>0</v>
      </c>
      <c r="F31" s="184">
        <f ca="1">'3. Balans'!AP36</f>
        <v>0</v>
      </c>
      <c r="G31" s="184">
        <f ca="1">'3. Balans'!BC36</f>
        <v>0</v>
      </c>
      <c r="H31" s="184">
        <f ca="1">'3. Balans'!BP36</f>
        <v>0</v>
      </c>
    </row>
    <row r="32" spans="2:8" ht="15" customHeight="1" x14ac:dyDescent="0.25">
      <c r="C32" s="127" t="str">
        <f>'3. Balans'!C37</f>
        <v>Lening 3 - (-)</v>
      </c>
      <c r="D32" s="184">
        <f ca="1">'3. Balans'!P37</f>
        <v>0</v>
      </c>
      <c r="E32" s="184">
        <f ca="1">'3. Balans'!AC37</f>
        <v>0</v>
      </c>
      <c r="F32" s="184">
        <f ca="1">'3. Balans'!AP37</f>
        <v>0</v>
      </c>
      <c r="G32" s="184">
        <f ca="1">'3. Balans'!BC37</f>
        <v>0</v>
      </c>
      <c r="H32" s="184">
        <f ca="1">'3. Balans'!BP37</f>
        <v>0</v>
      </c>
    </row>
    <row r="33" spans="2:9" ht="15" customHeight="1" x14ac:dyDescent="0.25">
      <c r="C33" s="1" t="s">
        <v>298</v>
      </c>
      <c r="D33" s="184">
        <f ca="1">'3. Balans'!P38</f>
        <v>0</v>
      </c>
      <c r="E33" s="184">
        <f ca="1">'3. Balans'!AC38</f>
        <v>0</v>
      </c>
      <c r="F33" s="184">
        <f ca="1">'3. Balans'!AP38</f>
        <v>0</v>
      </c>
      <c r="G33" s="184">
        <f ca="1">'3. Balans'!BC38</f>
        <v>0</v>
      </c>
      <c r="H33" s="184">
        <f ca="1">'3. Balans'!BP38</f>
        <v>0</v>
      </c>
    </row>
    <row r="35" spans="2:9" ht="15" customHeight="1" x14ac:dyDescent="0.25">
      <c r="B35" s="12" t="s">
        <v>129</v>
      </c>
      <c r="C35" s="12"/>
      <c r="D35" s="190">
        <f>+SUM(D36:D38)</f>
        <v>0</v>
      </c>
      <c r="E35" s="190">
        <f>+SUM(E36:E38)</f>
        <v>0</v>
      </c>
      <c r="F35" s="190">
        <f>+SUM(F36:F38)</f>
        <v>0</v>
      </c>
      <c r="G35" s="190">
        <f>+SUM(G36:G38)</f>
        <v>0</v>
      </c>
      <c r="H35" s="190">
        <f>+SUM(H36:H38)</f>
        <v>0</v>
      </c>
    </row>
    <row r="36" spans="2:9" ht="15" customHeight="1" x14ac:dyDescent="0.25">
      <c r="C36" s="1" t="s">
        <v>305</v>
      </c>
      <c r="D36" s="184">
        <f>'3. Balans'!P42</f>
        <v>0</v>
      </c>
      <c r="E36" s="184">
        <f>'3. Balans'!AC42</f>
        <v>0</v>
      </c>
      <c r="F36" s="184">
        <f>'3. Balans'!AP42</f>
        <v>0</v>
      </c>
      <c r="G36" s="184">
        <f>'3. Balans'!BC42</f>
        <v>0</v>
      </c>
      <c r="H36" s="184">
        <f>'3. Balans'!BP42</f>
        <v>0</v>
      </c>
    </row>
    <row r="37" spans="2:9" ht="15" customHeight="1" x14ac:dyDescent="0.25">
      <c r="C37" s="1" t="s">
        <v>293</v>
      </c>
      <c r="D37" s="184">
        <f>'3. Balans'!P43</f>
        <v>0</v>
      </c>
      <c r="E37" s="184">
        <f>'3. Balans'!AC43</f>
        <v>0</v>
      </c>
      <c r="F37" s="184">
        <f>'3. Balans'!AP43</f>
        <v>0</v>
      </c>
      <c r="G37" s="184">
        <f>'3. Balans'!BC43</f>
        <v>0</v>
      </c>
      <c r="H37" s="184">
        <f>'3. Balans'!BP43</f>
        <v>0</v>
      </c>
    </row>
    <row r="38" spans="2:9" ht="15" customHeight="1" x14ac:dyDescent="0.25">
      <c r="C38" s="1" t="s">
        <v>129</v>
      </c>
      <c r="D38" s="184">
        <f>'3. Balans'!P44</f>
        <v>0</v>
      </c>
      <c r="E38" s="184">
        <f>'3. Balans'!AC44</f>
        <v>0</v>
      </c>
      <c r="F38" s="184">
        <f>'3. Balans'!AP44</f>
        <v>0</v>
      </c>
      <c r="G38" s="184">
        <f>'3. Balans'!BC44</f>
        <v>0</v>
      </c>
      <c r="H38" s="184">
        <f>'3. Balans'!BP44</f>
        <v>0</v>
      </c>
    </row>
    <row r="40" spans="2:9" ht="15" customHeight="1" x14ac:dyDescent="0.25">
      <c r="B40" s="132" t="s">
        <v>300</v>
      </c>
      <c r="C40" s="185"/>
      <c r="D40" s="187">
        <f ca="1">+D35+D29+D25</f>
        <v>0</v>
      </c>
      <c r="E40" s="187">
        <f ca="1">+E35+E29+E25</f>
        <v>0</v>
      </c>
      <c r="F40" s="187">
        <f ca="1">+F35+F29+F25</f>
        <v>0</v>
      </c>
      <c r="G40" s="187">
        <f ca="1">+G35+G29+G25</f>
        <v>0</v>
      </c>
      <c r="H40" s="188">
        <f ca="1">+H35+H29+H25</f>
        <v>0</v>
      </c>
    </row>
    <row r="42" spans="2:9" ht="15" customHeight="1" x14ac:dyDescent="0.25">
      <c r="C42" s="1" t="s">
        <v>301</v>
      </c>
      <c r="D42" s="128">
        <f ca="1">+D40-D23</f>
        <v>0</v>
      </c>
      <c r="E42" s="128">
        <f ca="1">+E40-E23</f>
        <v>0</v>
      </c>
      <c r="F42" s="128">
        <f ca="1">+F40-F23</f>
        <v>0</v>
      </c>
      <c r="G42" s="128">
        <f ca="1">+G40-G23</f>
        <v>0</v>
      </c>
      <c r="H42" s="128">
        <f ca="1">+H40-H23</f>
        <v>0</v>
      </c>
    </row>
    <row r="43" spans="2:9" ht="15" customHeight="1" x14ac:dyDescent="0.25">
      <c r="D43" s="128"/>
      <c r="E43" s="128"/>
      <c r="F43" s="128"/>
      <c r="G43" s="128"/>
      <c r="H43" s="128"/>
    </row>
    <row r="45" spans="2:9" s="2" customFormat="1" ht="15" customHeight="1" x14ac:dyDescent="0.25">
      <c r="B45" s="400" t="s">
        <v>306</v>
      </c>
      <c r="C45" s="400"/>
      <c r="D45" s="400"/>
      <c r="E45" s="400"/>
      <c r="F45" s="400"/>
      <c r="G45" s="400"/>
      <c r="H45" s="400"/>
      <c r="I45" s="1"/>
    </row>
    <row r="47" spans="2:9" ht="15" customHeight="1" thickBot="1" x14ac:dyDescent="0.3"/>
    <row r="48" spans="2:9" s="8" customFormat="1" ht="15" customHeight="1" thickTop="1" thickBot="1" x14ac:dyDescent="0.3">
      <c r="D48" s="182">
        <f>+D8</f>
        <v>2024</v>
      </c>
      <c r="E48" s="182">
        <f>+E8</f>
        <v>2025</v>
      </c>
      <c r="F48" s="182">
        <f>+F8</f>
        <v>2026</v>
      </c>
      <c r="G48" s="182">
        <f>+G8</f>
        <v>2027</v>
      </c>
      <c r="H48" s="182">
        <f>+H8</f>
        <v>2028</v>
      </c>
    </row>
    <row r="49" spans="2:8" ht="15" customHeight="1" thickTop="1" x14ac:dyDescent="0.25"/>
    <row r="50" spans="2:8" ht="15" customHeight="1" x14ac:dyDescent="0.25">
      <c r="B50" s="12" t="s">
        <v>261</v>
      </c>
      <c r="C50" s="12"/>
      <c r="D50" s="237">
        <f>+SUM(D52:D58)</f>
        <v>0</v>
      </c>
      <c r="E50" s="237">
        <f>+SUM(E52:E58)</f>
        <v>0</v>
      </c>
      <c r="F50" s="237">
        <f>+SUM(F52:F58)</f>
        <v>0</v>
      </c>
      <c r="G50" s="237">
        <f>+SUM(G52:G58)</f>
        <v>0</v>
      </c>
      <c r="H50" s="237">
        <f>+SUM(H52:H58)</f>
        <v>0</v>
      </c>
    </row>
    <row r="52" spans="2:8" ht="15" customHeight="1" x14ac:dyDescent="0.25">
      <c r="B52" s="127"/>
      <c r="C52" s="127" t="str">
        <f>'4. Resultaten'!C12</f>
        <v>(-)</v>
      </c>
      <c r="D52" s="184">
        <f>'4. Resultaten'!P12</f>
        <v>0</v>
      </c>
      <c r="E52" s="184">
        <f>'4. Resultaten'!AC12</f>
        <v>0</v>
      </c>
      <c r="F52" s="184">
        <f>'4. Resultaten'!AP12</f>
        <v>0</v>
      </c>
      <c r="G52" s="184">
        <f>'4. Resultaten'!BC12</f>
        <v>0</v>
      </c>
      <c r="H52" s="184">
        <f>'4. Resultaten'!BP12</f>
        <v>0</v>
      </c>
    </row>
    <row r="53" spans="2:8" ht="15" customHeight="1" x14ac:dyDescent="0.25">
      <c r="B53" s="127"/>
      <c r="C53" s="127" t="str">
        <f>'4. Resultaten'!C13</f>
        <v>(-)</v>
      </c>
      <c r="D53" s="184">
        <f>'4. Resultaten'!P13</f>
        <v>0</v>
      </c>
      <c r="E53" s="184">
        <f>'4. Resultaten'!AC13</f>
        <v>0</v>
      </c>
      <c r="F53" s="184">
        <f>'4. Resultaten'!AP13</f>
        <v>0</v>
      </c>
      <c r="G53" s="184">
        <f>'4. Resultaten'!BC13</f>
        <v>0</v>
      </c>
      <c r="H53" s="184">
        <f>'4. Resultaten'!BP13</f>
        <v>0</v>
      </c>
    </row>
    <row r="54" spans="2:8" ht="15" customHeight="1" x14ac:dyDescent="0.25">
      <c r="B54" s="127"/>
      <c r="C54" s="127" t="str">
        <f>'4. Resultaten'!C14</f>
        <v>(-)</v>
      </c>
      <c r="D54" s="184">
        <f>'4. Resultaten'!P14</f>
        <v>0</v>
      </c>
      <c r="E54" s="184">
        <f>'4. Resultaten'!AC14</f>
        <v>0</v>
      </c>
      <c r="F54" s="184">
        <f>'4. Resultaten'!AP14</f>
        <v>0</v>
      </c>
      <c r="G54" s="184">
        <f>'4. Resultaten'!BC14</f>
        <v>0</v>
      </c>
      <c r="H54" s="184">
        <f>'4. Resultaten'!BP14</f>
        <v>0</v>
      </c>
    </row>
    <row r="55" spans="2:8" ht="15" customHeight="1" x14ac:dyDescent="0.25">
      <c r="B55" s="127"/>
      <c r="C55" s="127" t="str">
        <f>'4. Resultaten'!C15</f>
        <v>(-)</v>
      </c>
      <c r="D55" s="184">
        <f>'4. Resultaten'!P15</f>
        <v>0</v>
      </c>
      <c r="E55" s="184">
        <f>'4. Resultaten'!AC15</f>
        <v>0</v>
      </c>
      <c r="F55" s="184">
        <f>'4. Resultaten'!AP15</f>
        <v>0</v>
      </c>
      <c r="G55" s="184">
        <f>'4. Resultaten'!BC15</f>
        <v>0</v>
      </c>
      <c r="H55" s="184">
        <f>'4. Resultaten'!BP15</f>
        <v>0</v>
      </c>
    </row>
    <row r="56" spans="2:8" ht="15" customHeight="1" x14ac:dyDescent="0.25">
      <c r="B56" s="127"/>
      <c r="C56" s="127" t="str">
        <f>'4. Resultaten'!C16</f>
        <v>(-)</v>
      </c>
      <c r="D56" s="184">
        <f>'4. Resultaten'!P16</f>
        <v>0</v>
      </c>
      <c r="E56" s="184">
        <f>'4. Resultaten'!AC16</f>
        <v>0</v>
      </c>
      <c r="F56" s="184">
        <f>'4. Resultaten'!AP16</f>
        <v>0</v>
      </c>
      <c r="G56" s="184">
        <f>'4. Resultaten'!BC16</f>
        <v>0</v>
      </c>
      <c r="H56" s="184">
        <f>'4. Resultaten'!BP16</f>
        <v>0</v>
      </c>
    </row>
    <row r="57" spans="2:8" ht="15" customHeight="1" x14ac:dyDescent="0.25">
      <c r="B57" s="127"/>
      <c r="C57" s="127" t="str">
        <f>'4. Resultaten'!C17</f>
        <v>(-)</v>
      </c>
      <c r="D57" s="184">
        <f>'4. Resultaten'!P17</f>
        <v>0</v>
      </c>
      <c r="E57" s="184">
        <f>'4. Resultaten'!AC17</f>
        <v>0</v>
      </c>
      <c r="F57" s="184">
        <f>'4. Resultaten'!AP17</f>
        <v>0</v>
      </c>
      <c r="G57" s="184">
        <f>'4. Resultaten'!BC17</f>
        <v>0</v>
      </c>
      <c r="H57" s="184">
        <f>'4. Resultaten'!BP17</f>
        <v>0</v>
      </c>
    </row>
    <row r="58" spans="2:8" ht="15" customHeight="1" x14ac:dyDescent="0.25">
      <c r="B58" s="127"/>
      <c r="C58" s="127" t="str">
        <f>'4. Resultaten'!C18</f>
        <v>Andere bedrijfsopbrengsten</v>
      </c>
      <c r="D58" s="184">
        <f>'4. Resultaten'!P18</f>
        <v>0</v>
      </c>
      <c r="E58" s="184">
        <f>'4. Resultaten'!AC18</f>
        <v>0</v>
      </c>
      <c r="F58" s="184">
        <f>'4. Resultaten'!AP18</f>
        <v>0</v>
      </c>
      <c r="G58" s="184">
        <f>'4. Resultaten'!BC18</f>
        <v>0</v>
      </c>
      <c r="H58" s="184">
        <f>'4. Resultaten'!BP18</f>
        <v>0</v>
      </c>
    </row>
    <row r="60" spans="2:8" ht="15" customHeight="1" x14ac:dyDescent="0.25">
      <c r="B60" s="12" t="s">
        <v>263</v>
      </c>
      <c r="C60" s="12"/>
      <c r="D60" s="190">
        <f>+SUM(D61:D62)</f>
        <v>0</v>
      </c>
      <c r="E60" s="190">
        <f>+SUM(E61:E62)</f>
        <v>0</v>
      </c>
      <c r="F60" s="190">
        <f>+SUM(F61:F62)</f>
        <v>0</v>
      </c>
      <c r="G60" s="190">
        <f>+SUM(G61:G62)</f>
        <v>0</v>
      </c>
      <c r="H60" s="190">
        <f>+SUM(H61:H62)</f>
        <v>0</v>
      </c>
    </row>
    <row r="61" spans="2:8" ht="15" customHeight="1" x14ac:dyDescent="0.25">
      <c r="B61" s="127"/>
      <c r="C61" s="1" t="s">
        <v>307</v>
      </c>
      <c r="D61" s="184">
        <f>'4. Resultaten'!P22</f>
        <v>0</v>
      </c>
      <c r="E61" s="184">
        <f>'4. Resultaten'!AC22</f>
        <v>0</v>
      </c>
      <c r="F61" s="184">
        <f>'4. Resultaten'!AP22</f>
        <v>0</v>
      </c>
      <c r="G61" s="184">
        <f>'4. Resultaten'!BC22</f>
        <v>0</v>
      </c>
      <c r="H61" s="184">
        <f>'4. Resultaten'!BP22</f>
        <v>0</v>
      </c>
    </row>
    <row r="62" spans="2:8" ht="15" customHeight="1" x14ac:dyDescent="0.25">
      <c r="B62" s="127"/>
      <c r="C62" s="1" t="s">
        <v>308</v>
      </c>
      <c r="D62" s="184">
        <f>'4. Resultaten'!P30</f>
        <v>0</v>
      </c>
      <c r="E62" s="184">
        <f>'4. Resultaten'!AC30</f>
        <v>0</v>
      </c>
      <c r="F62" s="184">
        <f>'4. Resultaten'!AP30</f>
        <v>0</v>
      </c>
      <c r="G62" s="184">
        <f>'4. Resultaten'!BC30</f>
        <v>0</v>
      </c>
      <c r="H62" s="184">
        <f>'4. Resultaten'!BP30</f>
        <v>0</v>
      </c>
    </row>
    <row r="64" spans="2:8" ht="15" customHeight="1" x14ac:dyDescent="0.25">
      <c r="B64" s="12" t="s">
        <v>267</v>
      </c>
      <c r="C64" s="12"/>
      <c r="D64" s="190">
        <f>+D50-D60</f>
        <v>0</v>
      </c>
      <c r="E64" s="190">
        <f>+E50-E60</f>
        <v>0</v>
      </c>
      <c r="F64" s="190">
        <f>+F50-F60</f>
        <v>0</v>
      </c>
      <c r="G64" s="190">
        <f>+G50-G60</f>
        <v>0</v>
      </c>
      <c r="H64" s="190">
        <f>+H50-H60</f>
        <v>0</v>
      </c>
    </row>
    <row r="65" spans="2:8" ht="15" customHeight="1" x14ac:dyDescent="0.25">
      <c r="C65" s="1" t="s">
        <v>266</v>
      </c>
      <c r="D65" s="189" t="str">
        <f>+IF(D64&gt;0,D64/D50," ")</f>
        <v xml:space="preserve"> </v>
      </c>
      <c r="E65" s="189" t="str">
        <f>+IF(E64&gt;0,E64/E50," ")</f>
        <v xml:space="preserve"> </v>
      </c>
      <c r="F65" s="189" t="str">
        <f>+IF(F64&gt;0,F64/F50," ")</f>
        <v xml:space="preserve"> </v>
      </c>
      <c r="G65" s="189" t="str">
        <f>+IF(G64&gt;0,G64/G50," ")</f>
        <v xml:space="preserve"> </v>
      </c>
      <c r="H65" s="189" t="str">
        <f>+IF(H64&gt;0,H64/H50," ")</f>
        <v xml:space="preserve"> </v>
      </c>
    </row>
    <row r="67" spans="2:8" ht="15" customHeight="1" x14ac:dyDescent="0.25">
      <c r="B67" s="12" t="s">
        <v>309</v>
      </c>
      <c r="C67" s="12"/>
      <c r="D67" s="190">
        <f>+D69+D91</f>
        <v>0</v>
      </c>
      <c r="E67" s="190">
        <f>+E69+E91</f>
        <v>0</v>
      </c>
      <c r="F67" s="190">
        <f>+F69+F91</f>
        <v>0</v>
      </c>
      <c r="G67" s="190">
        <f>+G69+G91</f>
        <v>0</v>
      </c>
      <c r="H67" s="190">
        <f>+H69+H91</f>
        <v>0</v>
      </c>
    </row>
    <row r="69" spans="2:8" ht="15" customHeight="1" x14ac:dyDescent="0.25">
      <c r="C69" s="129" t="s">
        <v>268</v>
      </c>
      <c r="D69" s="128">
        <f>SUM(D70:D89)</f>
        <v>0</v>
      </c>
      <c r="E69" s="128">
        <f>SUM(E70:E89)</f>
        <v>0</v>
      </c>
      <c r="F69" s="128">
        <f>SUM(F70:F89)</f>
        <v>0</v>
      </c>
      <c r="G69" s="128">
        <f>SUM(G70:G89)</f>
        <v>0</v>
      </c>
      <c r="H69" s="128">
        <f>SUM(H70:H89)</f>
        <v>0</v>
      </c>
    </row>
    <row r="70" spans="2:8" ht="15" customHeight="1" x14ac:dyDescent="0.25">
      <c r="B70" s="127"/>
      <c r="C70" s="127" t="str">
        <f>'4. Resultaten'!C45</f>
        <v>610 - Huur en huurlasten</v>
      </c>
      <c r="D70" s="184">
        <f>'4. Resultaten'!P45</f>
        <v>0</v>
      </c>
      <c r="E70" s="184">
        <f>'4. Resultaten'!AC45</f>
        <v>0</v>
      </c>
      <c r="F70" s="184">
        <f>'4. Resultaten'!AP45</f>
        <v>0</v>
      </c>
      <c r="G70" s="184">
        <f>'4. Resultaten'!BC45</f>
        <v>0</v>
      </c>
      <c r="H70" s="184">
        <f>'4. Resultaten'!BP45</f>
        <v>0</v>
      </c>
    </row>
    <row r="71" spans="2:8" ht="15" customHeight="1" x14ac:dyDescent="0.25">
      <c r="B71" s="127"/>
      <c r="C71" s="127" t="str">
        <f>'4. Resultaten'!C46</f>
        <v>612 - Leveringen - Water, gas, electriciteit</v>
      </c>
      <c r="D71" s="184">
        <f>'4. Resultaten'!P46</f>
        <v>0</v>
      </c>
      <c r="E71" s="184">
        <f>'4. Resultaten'!AC46</f>
        <v>0</v>
      </c>
      <c r="F71" s="184">
        <f>'4. Resultaten'!AP46</f>
        <v>0</v>
      </c>
      <c r="G71" s="184">
        <f>'4. Resultaten'!BC46</f>
        <v>0</v>
      </c>
      <c r="H71" s="184">
        <f>'4. Resultaten'!BP46</f>
        <v>0</v>
      </c>
    </row>
    <row r="72" spans="2:8" ht="15" customHeight="1" x14ac:dyDescent="0.25">
      <c r="B72" s="127"/>
      <c r="C72" s="127" t="str">
        <f>'4. Resultaten'!C47</f>
        <v>612 - Leveringen - Telefoon, GSM, Internet</v>
      </c>
      <c r="D72" s="184">
        <f>'4. Resultaten'!P47</f>
        <v>0</v>
      </c>
      <c r="E72" s="184">
        <f>'4. Resultaten'!AC47</f>
        <v>0</v>
      </c>
      <c r="F72" s="184">
        <f>'4. Resultaten'!AP47</f>
        <v>0</v>
      </c>
      <c r="G72" s="184">
        <f>'4. Resultaten'!BC47</f>
        <v>0</v>
      </c>
      <c r="H72" s="184">
        <f>'4. Resultaten'!BP47</f>
        <v>0</v>
      </c>
    </row>
    <row r="73" spans="2:8" ht="15" customHeight="1" x14ac:dyDescent="0.25">
      <c r="B73" s="127"/>
      <c r="C73" s="127" t="str">
        <f>'4. Resultaten'!C48</f>
        <v>612 - Leveringen - Andere</v>
      </c>
      <c r="D73" s="184">
        <f>'4. Resultaten'!P48</f>
        <v>0</v>
      </c>
      <c r="E73" s="184">
        <f>'4. Resultaten'!AC48</f>
        <v>0</v>
      </c>
      <c r="F73" s="184">
        <f>'4. Resultaten'!AP48</f>
        <v>0</v>
      </c>
      <c r="G73" s="184">
        <f>'4. Resultaten'!BC48</f>
        <v>0</v>
      </c>
      <c r="H73" s="184">
        <f>'4. Resultaten'!BP48</f>
        <v>0</v>
      </c>
    </row>
    <row r="74" spans="2:8" ht="15" customHeight="1" x14ac:dyDescent="0.25">
      <c r="B74" s="127"/>
      <c r="C74" s="127" t="str">
        <f>'4. Resultaten'!C49</f>
        <v>613 - Erelonen en dienstverlening - Boekhouders &amp; fiscalisten</v>
      </c>
      <c r="D74" s="184">
        <f>'4. Resultaten'!P49</f>
        <v>0</v>
      </c>
      <c r="E74" s="184">
        <f>'4. Resultaten'!AC49</f>
        <v>0</v>
      </c>
      <c r="F74" s="184">
        <f>'4. Resultaten'!AP49</f>
        <v>0</v>
      </c>
      <c r="G74" s="184">
        <f>'4. Resultaten'!BC49</f>
        <v>0</v>
      </c>
      <c r="H74" s="184">
        <f>'4. Resultaten'!BP49</f>
        <v>0</v>
      </c>
    </row>
    <row r="75" spans="2:8" ht="15" customHeight="1" x14ac:dyDescent="0.25">
      <c r="B75" s="127"/>
      <c r="C75" s="127" t="str">
        <f>'4. Resultaten'!C50</f>
        <v>613 - Erelonen en dienstverlening - Sociaal secretariaat</v>
      </c>
      <c r="D75" s="184">
        <f>'4. Resultaten'!P50</f>
        <v>0</v>
      </c>
      <c r="E75" s="184">
        <f>'4. Resultaten'!AC50</f>
        <v>0</v>
      </c>
      <c r="F75" s="184">
        <f>'4. Resultaten'!AP50</f>
        <v>0</v>
      </c>
      <c r="G75" s="184">
        <f>'4. Resultaten'!BC50</f>
        <v>0</v>
      </c>
      <c r="H75" s="184">
        <f>'4. Resultaten'!BP50</f>
        <v>0</v>
      </c>
    </row>
    <row r="76" spans="2:8" ht="15" customHeight="1" x14ac:dyDescent="0.25">
      <c r="B76" s="127"/>
      <c r="C76" s="127" t="str">
        <f>'4. Resultaten'!C51</f>
        <v>613 - Erelonen en dienstverlening - Advocaten</v>
      </c>
      <c r="D76" s="184">
        <f>'4. Resultaten'!P51</f>
        <v>0</v>
      </c>
      <c r="E76" s="184">
        <f>'4. Resultaten'!AC51</f>
        <v>0</v>
      </c>
      <c r="F76" s="184">
        <f>'4. Resultaten'!AP51</f>
        <v>0</v>
      </c>
      <c r="G76" s="184">
        <f>'4. Resultaten'!BC51</f>
        <v>0</v>
      </c>
      <c r="H76" s="184">
        <f>'4. Resultaten'!BP51</f>
        <v>0</v>
      </c>
    </row>
    <row r="77" spans="2:8" ht="15" customHeight="1" x14ac:dyDescent="0.25">
      <c r="B77" s="127"/>
      <c r="C77" s="127" t="str">
        <f>'4. Resultaten'!C52</f>
        <v>613 - Erelonen en dienstverlening - Andere</v>
      </c>
      <c r="D77" s="184">
        <f>'4. Resultaten'!P52</f>
        <v>0</v>
      </c>
      <c r="E77" s="184">
        <f>'4. Resultaten'!AC52</f>
        <v>0</v>
      </c>
      <c r="F77" s="184">
        <f>'4. Resultaten'!AP52</f>
        <v>0</v>
      </c>
      <c r="G77" s="184">
        <f>'4. Resultaten'!BC52</f>
        <v>0</v>
      </c>
      <c r="H77" s="184">
        <f>'4. Resultaten'!BP52</f>
        <v>0</v>
      </c>
    </row>
    <row r="78" spans="2:8" ht="15" customHeight="1" x14ac:dyDescent="0.25">
      <c r="B78" s="127"/>
      <c r="C78" s="127" t="str">
        <f>'4. Resultaten'!C53</f>
        <v>613 - Andere vergoedingen aan derden</v>
      </c>
      <c r="D78" s="184">
        <f>'4. Resultaten'!P53</f>
        <v>0</v>
      </c>
      <c r="E78" s="184">
        <f>'4. Resultaten'!AC53</f>
        <v>0</v>
      </c>
      <c r="F78" s="184">
        <f>'4. Resultaten'!AP53</f>
        <v>0</v>
      </c>
      <c r="G78" s="184">
        <f>'4. Resultaten'!BC53</f>
        <v>0</v>
      </c>
      <c r="H78" s="184">
        <f>'4. Resultaten'!BP53</f>
        <v>0</v>
      </c>
    </row>
    <row r="79" spans="2:8" ht="15" customHeight="1" x14ac:dyDescent="0.25">
      <c r="B79" s="127"/>
      <c r="C79" s="127" t="str">
        <f>'4. Resultaten'!C54</f>
        <v>6138 - Handelskosten - Advertenties en inlassingen</v>
      </c>
      <c r="D79" s="184">
        <f>'4. Resultaten'!P54</f>
        <v>0</v>
      </c>
      <c r="E79" s="184">
        <f>'4. Resultaten'!AC54</f>
        <v>0</v>
      </c>
      <c r="F79" s="184">
        <f>'4. Resultaten'!AP54</f>
        <v>0</v>
      </c>
      <c r="G79" s="184">
        <f>'4. Resultaten'!BC54</f>
        <v>0</v>
      </c>
      <c r="H79" s="184">
        <f>'4. Resultaten'!BP54</f>
        <v>0</v>
      </c>
    </row>
    <row r="80" spans="2:8" ht="15" customHeight="1" x14ac:dyDescent="0.25">
      <c r="B80" s="127"/>
      <c r="C80" s="127" t="str">
        <f>'4. Resultaten'!C55</f>
        <v>6138 - Handelskosten - Beurzen en tentoonstelligen</v>
      </c>
      <c r="D80" s="184">
        <f>'4. Resultaten'!P55</f>
        <v>0</v>
      </c>
      <c r="E80" s="184">
        <f>'4. Resultaten'!AC55</f>
        <v>0</v>
      </c>
      <c r="F80" s="184">
        <f>'4. Resultaten'!AP55</f>
        <v>0</v>
      </c>
      <c r="G80" s="184">
        <f>'4. Resultaten'!BC55</f>
        <v>0</v>
      </c>
      <c r="H80" s="184">
        <f>'4. Resultaten'!BP55</f>
        <v>0</v>
      </c>
    </row>
    <row r="81" spans="2:8" ht="15" customHeight="1" x14ac:dyDescent="0.25">
      <c r="B81" s="127"/>
      <c r="C81" s="127" t="str">
        <f>'4. Resultaten'!C56</f>
        <v>6138 - Handelskosten - Andere</v>
      </c>
      <c r="D81" s="184">
        <f>'4. Resultaten'!P56</f>
        <v>0</v>
      </c>
      <c r="E81" s="184">
        <f>'4. Resultaten'!AC56</f>
        <v>0</v>
      </c>
      <c r="F81" s="184">
        <f>'4. Resultaten'!AP56</f>
        <v>0</v>
      </c>
      <c r="G81" s="184">
        <f>'4. Resultaten'!BC56</f>
        <v>0</v>
      </c>
      <c r="H81" s="184">
        <f>'4. Resultaten'!BP56</f>
        <v>0</v>
      </c>
    </row>
    <row r="82" spans="2:8" ht="15" customHeight="1" x14ac:dyDescent="0.25">
      <c r="B82" s="127"/>
      <c r="C82" s="127" t="str">
        <f>'4. Resultaten'!C57</f>
        <v>614 - Verzekeringen andere dan voor het personeel</v>
      </c>
      <c r="D82" s="184">
        <f>'4. Resultaten'!P57</f>
        <v>0</v>
      </c>
      <c r="E82" s="184">
        <f>'4. Resultaten'!AC57</f>
        <v>0</v>
      </c>
      <c r="F82" s="184">
        <f>'4. Resultaten'!AP57</f>
        <v>0</v>
      </c>
      <c r="G82" s="184">
        <f>'4. Resultaten'!BC57</f>
        <v>0</v>
      </c>
      <c r="H82" s="184">
        <f>'4. Resultaten'!BP57</f>
        <v>0</v>
      </c>
    </row>
    <row r="83" spans="2:8" ht="15" customHeight="1" x14ac:dyDescent="0.25">
      <c r="B83" s="127"/>
      <c r="C83" s="127" t="str">
        <f>'4. Resultaten'!C58</f>
        <v>615 - Vervoerkosten - Personeel</v>
      </c>
      <c r="D83" s="184">
        <f>'4. Resultaten'!P58</f>
        <v>0</v>
      </c>
      <c r="E83" s="184">
        <f>'4. Resultaten'!AC58</f>
        <v>0</v>
      </c>
      <c r="F83" s="184">
        <f>'4. Resultaten'!AP58</f>
        <v>0</v>
      </c>
      <c r="G83" s="184">
        <f>'4. Resultaten'!BC58</f>
        <v>0</v>
      </c>
      <c r="H83" s="184">
        <f>'4. Resultaten'!BP58</f>
        <v>0</v>
      </c>
    </row>
    <row r="84" spans="2:8" ht="15" customHeight="1" x14ac:dyDescent="0.25">
      <c r="B84" s="127"/>
      <c r="C84" s="127" t="str">
        <f>'4. Resultaten'!C59</f>
        <v>615 - Vervoerkosten - Handelsreizen</v>
      </c>
      <c r="D84" s="184">
        <f>'4. Resultaten'!P59</f>
        <v>0</v>
      </c>
      <c r="E84" s="184">
        <f>'4. Resultaten'!AC59</f>
        <v>0</v>
      </c>
      <c r="F84" s="184">
        <f>'4. Resultaten'!AP59</f>
        <v>0</v>
      </c>
      <c r="G84" s="184">
        <f>'4. Resultaten'!BC59</f>
        <v>0</v>
      </c>
      <c r="H84" s="184">
        <f>'4. Resultaten'!BP59</f>
        <v>0</v>
      </c>
    </row>
    <row r="85" spans="2:8" ht="15" customHeight="1" x14ac:dyDescent="0.25">
      <c r="B85" s="127"/>
      <c r="C85" s="127" t="str">
        <f>'4. Resultaten'!C60</f>
        <v>615 - Vervoerkosten - Andere</v>
      </c>
      <c r="D85" s="184">
        <f>'4. Resultaten'!P60</f>
        <v>0</v>
      </c>
      <c r="E85" s="184">
        <f>'4. Resultaten'!AC60</f>
        <v>0</v>
      </c>
      <c r="F85" s="184">
        <f>'4. Resultaten'!AP60</f>
        <v>0</v>
      </c>
      <c r="G85" s="184">
        <f>'4. Resultaten'!BC60</f>
        <v>0</v>
      </c>
      <c r="H85" s="184">
        <f>'4. Resultaten'!BP60</f>
        <v>0</v>
      </c>
    </row>
    <row r="86" spans="2:8" ht="15" customHeight="1" x14ac:dyDescent="0.25">
      <c r="B86" s="127"/>
      <c r="C86" s="127" t="str">
        <f>'4. Resultaten'!C61</f>
        <v>623 - Andere personeelskosten - personeelsverzekeringen</v>
      </c>
      <c r="D86" s="184">
        <f>'4. Resultaten'!P61</f>
        <v>0</v>
      </c>
      <c r="E86" s="184">
        <f>'4. Resultaten'!AC61</f>
        <v>0</v>
      </c>
      <c r="F86" s="184">
        <f>'4. Resultaten'!AP61</f>
        <v>0</v>
      </c>
      <c r="G86" s="184">
        <f>'4. Resultaten'!BC61</f>
        <v>0</v>
      </c>
      <c r="H86" s="184">
        <f>'4. Resultaten'!BP61</f>
        <v>0</v>
      </c>
    </row>
    <row r="87" spans="2:8" ht="15" customHeight="1" x14ac:dyDescent="0.25">
      <c r="B87" s="127"/>
      <c r="C87" s="127" t="str">
        <f>'4. Resultaten'!C62</f>
        <v>640 - Bedrijfsbelastingen en Taksen - Voertuigen</v>
      </c>
      <c r="D87" s="184">
        <f>'4. Resultaten'!P62</f>
        <v>0</v>
      </c>
      <c r="E87" s="184">
        <f>'4. Resultaten'!AC62</f>
        <v>0</v>
      </c>
      <c r="F87" s="184">
        <f>'4. Resultaten'!AP62</f>
        <v>0</v>
      </c>
      <c r="G87" s="184">
        <f>'4. Resultaten'!BC62</f>
        <v>0</v>
      </c>
      <c r="H87" s="184">
        <f>'4. Resultaten'!BP62</f>
        <v>0</v>
      </c>
    </row>
    <row r="88" spans="2:8" ht="15" customHeight="1" x14ac:dyDescent="0.25">
      <c r="B88" s="127"/>
      <c r="C88" s="127" t="str">
        <f>'4. Resultaten'!C63</f>
        <v>640 - Bedrijfsbelastingen en Taksen - Gewest, Provincie, Gemeente</v>
      </c>
      <c r="D88" s="184">
        <f>'4. Resultaten'!P63</f>
        <v>0</v>
      </c>
      <c r="E88" s="184">
        <f>'4. Resultaten'!AC63</f>
        <v>0</v>
      </c>
      <c r="F88" s="184">
        <f>'4. Resultaten'!AP63</f>
        <v>0</v>
      </c>
      <c r="G88" s="184">
        <f>'4. Resultaten'!BC63</f>
        <v>0</v>
      </c>
      <c r="H88" s="184">
        <f>'4. Resultaten'!BP63</f>
        <v>0</v>
      </c>
    </row>
    <row r="89" spans="2:8" ht="15" customHeight="1" x14ac:dyDescent="0.25">
      <c r="B89" s="127"/>
      <c r="C89" s="127" t="str">
        <f>'4. Resultaten'!C64</f>
        <v>66 - Onverwachte Kosten</v>
      </c>
      <c r="D89" s="184">
        <f>'4. Resultaten'!P64</f>
        <v>0</v>
      </c>
      <c r="E89" s="184">
        <f>'4. Resultaten'!AC64</f>
        <v>0</v>
      </c>
      <c r="F89" s="184">
        <f>'4. Resultaten'!AP64</f>
        <v>0</v>
      </c>
      <c r="G89" s="184">
        <f>'4. Resultaten'!BC64</f>
        <v>0</v>
      </c>
      <c r="H89" s="184">
        <f>'4. Resultaten'!BP64</f>
        <v>0</v>
      </c>
    </row>
    <row r="90" spans="2:8" ht="15" customHeight="1" x14ac:dyDescent="0.25">
      <c r="D90" s="128"/>
      <c r="E90" s="128"/>
      <c r="F90" s="128"/>
      <c r="G90" s="128"/>
      <c r="H90" s="128"/>
    </row>
    <row r="91" spans="2:8" ht="15" customHeight="1" x14ac:dyDescent="0.25">
      <c r="C91" s="129" t="s">
        <v>310</v>
      </c>
      <c r="D91" s="128">
        <f>+SUM(D92:D94)</f>
        <v>0</v>
      </c>
      <c r="E91" s="128">
        <f>+SUM(E92:E94)</f>
        <v>0</v>
      </c>
      <c r="F91" s="128">
        <f>+SUM(F92:F94)</f>
        <v>0</v>
      </c>
      <c r="G91" s="128">
        <f>+SUM(G92:G94)</f>
        <v>0</v>
      </c>
      <c r="H91" s="128">
        <f>+SUM(H92:H94)</f>
        <v>0</v>
      </c>
    </row>
    <row r="92" spans="2:8" ht="15" customHeight="1" x14ac:dyDescent="0.25">
      <c r="B92" s="127"/>
      <c r="C92" s="127" t="str">
        <f>'4. Resultaten'!C67</f>
        <v>Personeel bediende</v>
      </c>
      <c r="D92" s="184">
        <f>'4. Resultaten'!P67</f>
        <v>0</v>
      </c>
      <c r="E92" s="184">
        <f>'4. Resultaten'!AC67</f>
        <v>0</v>
      </c>
      <c r="F92" s="184">
        <f>'4. Resultaten'!AP67</f>
        <v>0</v>
      </c>
      <c r="G92" s="184">
        <f>'4. Resultaten'!BC67</f>
        <v>0</v>
      </c>
      <c r="H92" s="184">
        <f>'4. Resultaten'!BP67</f>
        <v>0</v>
      </c>
    </row>
    <row r="93" spans="2:8" ht="15" customHeight="1" x14ac:dyDescent="0.25">
      <c r="B93" s="127"/>
      <c r="C93" s="127" t="str">
        <f>'4. Resultaten'!C68</f>
        <v>Personeel arbeider</v>
      </c>
      <c r="D93" s="184">
        <f>'4. Resultaten'!P68</f>
        <v>0</v>
      </c>
      <c r="E93" s="184">
        <f>'4. Resultaten'!AC68</f>
        <v>0</v>
      </c>
      <c r="F93" s="184">
        <f>'4. Resultaten'!AP68</f>
        <v>0</v>
      </c>
      <c r="G93" s="184">
        <f>'4. Resultaten'!BC68</f>
        <v>0</v>
      </c>
      <c r="H93" s="184">
        <f>'4. Resultaten'!BP68</f>
        <v>0</v>
      </c>
    </row>
    <row r="94" spans="2:8" ht="15" customHeight="1" x14ac:dyDescent="0.25">
      <c r="B94" s="127"/>
      <c r="C94" s="127" t="str">
        <f>'4. Resultaten'!C69</f>
        <v>Bestuurders en zaakvoerders</v>
      </c>
      <c r="D94" s="184">
        <f>'4. Resultaten'!P69</f>
        <v>0</v>
      </c>
      <c r="E94" s="184">
        <f>'4. Resultaten'!AC69</f>
        <v>0</v>
      </c>
      <c r="F94" s="184">
        <f>'4. Resultaten'!AP69</f>
        <v>0</v>
      </c>
      <c r="G94" s="184">
        <f>'4. Resultaten'!BC69</f>
        <v>0</v>
      </c>
      <c r="H94" s="184">
        <f>'4. Resultaten'!BP69</f>
        <v>0</v>
      </c>
    </row>
    <row r="96" spans="2:8" ht="15" customHeight="1" x14ac:dyDescent="0.25">
      <c r="B96" s="12" t="s">
        <v>4</v>
      </c>
      <c r="C96" s="12"/>
      <c r="D96" s="190">
        <f>+D64-D67</f>
        <v>0</v>
      </c>
      <c r="E96" s="190">
        <f>+E64-E67</f>
        <v>0</v>
      </c>
      <c r="F96" s="190">
        <f>+F64-F67</f>
        <v>0</v>
      </c>
      <c r="G96" s="190">
        <f>+G64-G67</f>
        <v>0</v>
      </c>
      <c r="H96" s="190">
        <f>+H64-H67</f>
        <v>0</v>
      </c>
    </row>
    <row r="98" spans="1:8" ht="15" customHeight="1" x14ac:dyDescent="0.25">
      <c r="B98" s="1" t="s">
        <v>234</v>
      </c>
      <c r="D98" s="184">
        <f>'4. Resultaten'!P73</f>
        <v>0</v>
      </c>
      <c r="E98" s="184">
        <f>'4. Resultaten'!AC73</f>
        <v>0</v>
      </c>
      <c r="F98" s="184">
        <f>'4. Resultaten'!AP73</f>
        <v>0</v>
      </c>
      <c r="G98" s="184">
        <f>'4. Resultaten'!BC73</f>
        <v>0</v>
      </c>
      <c r="H98" s="184">
        <f>'4. Resultaten'!BP73</f>
        <v>0</v>
      </c>
    </row>
    <row r="100" spans="1:8" ht="15" customHeight="1" x14ac:dyDescent="0.25">
      <c r="B100" s="12" t="s">
        <v>273</v>
      </c>
      <c r="C100" s="12"/>
      <c r="D100" s="190">
        <f>+D96-D98</f>
        <v>0</v>
      </c>
      <c r="E100" s="190">
        <f>+E96-E98</f>
        <v>0</v>
      </c>
      <c r="F100" s="190">
        <f>+F96-F98</f>
        <v>0</v>
      </c>
      <c r="G100" s="190">
        <f>+G96-G98</f>
        <v>0</v>
      </c>
      <c r="H100" s="190">
        <f>+H96-H98</f>
        <v>0</v>
      </c>
    </row>
    <row r="102" spans="1:8" ht="15" customHeight="1" x14ac:dyDescent="0.25">
      <c r="B102" s="231" t="s">
        <v>275</v>
      </c>
      <c r="D102" s="184">
        <f ca="1">'4. Resultaten'!P77</f>
        <v>0</v>
      </c>
      <c r="E102" s="184">
        <f ca="1">'4. Resultaten'!AC77</f>
        <v>0</v>
      </c>
      <c r="F102" s="184">
        <f ca="1">'4. Resultaten'!AP77</f>
        <v>0</v>
      </c>
      <c r="G102" s="184">
        <f ca="1">'4. Resultaten'!BC77</f>
        <v>0</v>
      </c>
      <c r="H102" s="184">
        <f ca="1">'4. Resultaten'!BP77</f>
        <v>0</v>
      </c>
    </row>
    <row r="103" spans="1:8" ht="15" customHeight="1" x14ac:dyDescent="0.25">
      <c r="A103" s="1" t="s">
        <v>6</v>
      </c>
      <c r="B103" s="1" t="s">
        <v>276</v>
      </c>
      <c r="D103" s="184">
        <f ca="1">'4. Resultaten'!P78</f>
        <v>0</v>
      </c>
      <c r="E103" s="184">
        <f ca="1">'4. Resultaten'!AC78</f>
        <v>0</v>
      </c>
      <c r="F103" s="184">
        <f ca="1">'4. Resultaten'!AP78</f>
        <v>0</v>
      </c>
      <c r="G103" s="184">
        <f ca="1">'4. Resultaten'!BC78</f>
        <v>0</v>
      </c>
      <c r="H103" s="184">
        <f ca="1">'4. Resultaten'!BP78</f>
        <v>0</v>
      </c>
    </row>
    <row r="104" spans="1:8" ht="15" customHeight="1" x14ac:dyDescent="0.25">
      <c r="B104" s="1" t="s">
        <v>277</v>
      </c>
      <c r="D104" s="184">
        <f>'4. Resultaten'!P79</f>
        <v>0</v>
      </c>
      <c r="E104" s="184">
        <f>'4. Resultaten'!AC79</f>
        <v>0</v>
      </c>
      <c r="F104" s="184">
        <f>'4. Resultaten'!AP79</f>
        <v>0</v>
      </c>
      <c r="G104" s="184">
        <f>'4. Resultaten'!BC79</f>
        <v>0</v>
      </c>
      <c r="H104" s="184">
        <f>'4. Resultaten'!BP79</f>
        <v>0</v>
      </c>
    </row>
    <row r="106" spans="1:8" ht="15" customHeight="1" x14ac:dyDescent="0.25">
      <c r="B106" s="12" t="s">
        <v>278</v>
      </c>
      <c r="C106" s="12"/>
      <c r="D106" s="190">
        <f ca="1">+D100-D102-D103-D104</f>
        <v>0</v>
      </c>
      <c r="E106" s="190">
        <f ca="1">+E100-E102-E103-E104</f>
        <v>0</v>
      </c>
      <c r="F106" s="190">
        <f ca="1">+F100-F102-F103-F104</f>
        <v>0</v>
      </c>
      <c r="G106" s="190">
        <f ca="1">+G100-G102-G103-G104</f>
        <v>0</v>
      </c>
      <c r="H106" s="190">
        <f ca="1">+H100-H102-H103-H104</f>
        <v>0</v>
      </c>
    </row>
    <row r="108" spans="1:8" ht="15" customHeight="1" x14ac:dyDescent="0.25">
      <c r="B108" s="1" t="s">
        <v>279</v>
      </c>
      <c r="D108" s="184">
        <f ca="1">'4. Resultaten'!P83</f>
        <v>0</v>
      </c>
      <c r="E108" s="184">
        <f ca="1">'4. Resultaten'!AC83</f>
        <v>0</v>
      </c>
      <c r="F108" s="184">
        <f ca="1">'4. Resultaten'!AP83</f>
        <v>0</v>
      </c>
      <c r="G108" s="184">
        <f ca="1">'4. Resultaten'!BC83</f>
        <v>0</v>
      </c>
      <c r="H108" s="184">
        <f ca="1">'4. Resultaten'!BP83</f>
        <v>0</v>
      </c>
    </row>
    <row r="110" spans="1:8" ht="15" customHeight="1" x14ac:dyDescent="0.25">
      <c r="B110" s="12" t="s">
        <v>280</v>
      </c>
      <c r="C110" s="12"/>
      <c r="D110" s="190">
        <f ca="1">+D106-D108</f>
        <v>0</v>
      </c>
      <c r="E110" s="190">
        <f ca="1">+E106-E108</f>
        <v>0</v>
      </c>
      <c r="F110" s="190">
        <f ca="1">+F106-F108</f>
        <v>0</v>
      </c>
      <c r="G110" s="190">
        <f ca="1">+G106-G108</f>
        <v>0</v>
      </c>
      <c r="H110" s="190">
        <f ca="1">+H106-H108</f>
        <v>0</v>
      </c>
    </row>
    <row r="113" spans="1:9" s="2" customFormat="1" ht="15" customHeight="1" x14ac:dyDescent="0.25">
      <c r="A113" s="2" t="s">
        <v>0</v>
      </c>
      <c r="B113" s="400" t="s">
        <v>12</v>
      </c>
      <c r="C113" s="400"/>
      <c r="D113" s="400"/>
      <c r="E113" s="400"/>
      <c r="F113" s="400"/>
      <c r="G113" s="400"/>
      <c r="H113" s="400"/>
      <c r="I113" s="1"/>
    </row>
    <row r="115" spans="1:9" ht="15" customHeight="1" thickBot="1" x14ac:dyDescent="0.3"/>
    <row r="116" spans="1:9" s="8" customFormat="1" ht="15" customHeight="1" thickTop="1" thickBot="1" x14ac:dyDescent="0.3">
      <c r="D116" s="182">
        <f>+D8</f>
        <v>2024</v>
      </c>
      <c r="E116" s="182">
        <f>+E8</f>
        <v>2025</v>
      </c>
      <c r="F116" s="182">
        <f>+F8</f>
        <v>2026</v>
      </c>
      <c r="G116" s="182">
        <f>+G8</f>
        <v>2027</v>
      </c>
      <c r="H116" s="182">
        <f>+H8</f>
        <v>2028</v>
      </c>
    </row>
    <row r="117" spans="1:9" ht="15" customHeight="1" thickTop="1" x14ac:dyDescent="0.25"/>
    <row r="118" spans="1:9" ht="15" customHeight="1" x14ac:dyDescent="0.25">
      <c r="B118" s="12" t="s">
        <v>3</v>
      </c>
      <c r="C118" s="12" t="s">
        <v>311</v>
      </c>
      <c r="D118" s="13"/>
      <c r="E118" s="13"/>
      <c r="F118" s="13"/>
      <c r="G118" s="13"/>
      <c r="H118" s="13"/>
    </row>
    <row r="120" spans="1:9" ht="15" customHeight="1" x14ac:dyDescent="0.25">
      <c r="C120" s="1" t="s">
        <v>244</v>
      </c>
      <c r="D120" s="128">
        <f ca="1">'5. Cash Flow'!P12</f>
        <v>0</v>
      </c>
      <c r="E120" s="128">
        <f ca="1">'5. Cash Flow'!AC12</f>
        <v>0</v>
      </c>
      <c r="F120" s="128">
        <f ca="1">'5. Cash Flow'!AP12</f>
        <v>0</v>
      </c>
      <c r="G120" s="128">
        <f ca="1">'5. Cash Flow'!BC12</f>
        <v>0</v>
      </c>
      <c r="H120" s="128">
        <f ca="1">'5. Cash Flow'!BP12</f>
        <v>0</v>
      </c>
    </row>
    <row r="121" spans="1:9" ht="15" customHeight="1" x14ac:dyDescent="0.25">
      <c r="A121" s="127"/>
      <c r="B121" s="127"/>
      <c r="C121" s="127"/>
      <c r="D121" s="128"/>
      <c r="E121" s="128"/>
      <c r="F121" s="128"/>
      <c r="G121" s="128"/>
      <c r="H121" s="128"/>
    </row>
    <row r="122" spans="1:9" ht="15" customHeight="1" x14ac:dyDescent="0.25">
      <c r="C122" s="5" t="s">
        <v>245</v>
      </c>
      <c r="D122" s="184">
        <f>+SUM(D123:D129)</f>
        <v>0</v>
      </c>
      <c r="E122" s="184">
        <f>+SUM(E123:E129)</f>
        <v>0</v>
      </c>
      <c r="F122" s="184">
        <f>+SUM(F123:F129)</f>
        <v>0</v>
      </c>
      <c r="G122" s="184">
        <f>+SUM(G123:G129)</f>
        <v>0</v>
      </c>
      <c r="H122" s="184">
        <f>+SUM(H123:H129)</f>
        <v>0</v>
      </c>
    </row>
    <row r="123" spans="1:9" ht="15" customHeight="1" x14ac:dyDescent="0.25">
      <c r="A123" s="127"/>
      <c r="B123" s="127"/>
      <c r="C123" s="127" t="s">
        <v>246</v>
      </c>
      <c r="D123" s="184">
        <f>'5. Cash Flow'!P15</f>
        <v>0</v>
      </c>
      <c r="E123" s="184">
        <f>'5. Cash Flow'!AC15</f>
        <v>0</v>
      </c>
      <c r="F123" s="184">
        <f>'5. Cash Flow'!AP15</f>
        <v>0</v>
      </c>
      <c r="G123" s="184">
        <f>'5. Cash Flow'!BC15</f>
        <v>0</v>
      </c>
      <c r="H123" s="184">
        <f>'5. Cash Flow'!BP15</f>
        <v>0</v>
      </c>
    </row>
    <row r="124" spans="1:9" ht="15" customHeight="1" x14ac:dyDescent="0.25">
      <c r="A124" s="127"/>
      <c r="B124" s="127"/>
      <c r="C124" s="127" t="s">
        <v>248</v>
      </c>
      <c r="D124" s="184">
        <f>'5. Cash Flow'!P16</f>
        <v>0</v>
      </c>
      <c r="E124" s="184">
        <f>'5. Cash Flow'!AC16</f>
        <v>0</v>
      </c>
      <c r="F124" s="184">
        <f>'5. Cash Flow'!AP16</f>
        <v>0</v>
      </c>
      <c r="G124" s="184">
        <f>'5. Cash Flow'!BC16</f>
        <v>0</v>
      </c>
      <c r="H124" s="184">
        <f>'5. Cash Flow'!BP16</f>
        <v>0</v>
      </c>
    </row>
    <row r="125" spans="1:9" ht="15" customHeight="1" x14ac:dyDescent="0.25">
      <c r="A125" s="127"/>
      <c r="B125" s="127"/>
      <c r="C125" s="127" t="s">
        <v>249</v>
      </c>
      <c r="D125" s="184">
        <f>'5. Cash Flow'!P17</f>
        <v>0</v>
      </c>
      <c r="E125" s="184">
        <f>'5. Cash Flow'!AC17</f>
        <v>0</v>
      </c>
      <c r="F125" s="184">
        <f>'5. Cash Flow'!AP17</f>
        <v>0</v>
      </c>
      <c r="G125" s="184">
        <f>'5. Cash Flow'!BC17</f>
        <v>0</v>
      </c>
      <c r="H125" s="184">
        <f>'5. Cash Flow'!BP17</f>
        <v>0</v>
      </c>
    </row>
    <row r="126" spans="1:9" ht="15" customHeight="1" x14ac:dyDescent="0.25">
      <c r="A126" s="127"/>
      <c r="B126" s="127"/>
      <c r="C126" s="127" t="s">
        <v>247</v>
      </c>
      <c r="D126" s="184">
        <f>'5. Cash Flow'!P18</f>
        <v>0</v>
      </c>
      <c r="E126" s="184">
        <f>'5. Cash Flow'!AC18</f>
        <v>0</v>
      </c>
      <c r="F126" s="184">
        <f>'5. Cash Flow'!AP18</f>
        <v>0</v>
      </c>
      <c r="G126" s="184">
        <f>'5. Cash Flow'!BC18</f>
        <v>0</v>
      </c>
      <c r="H126" s="184">
        <f>'5. Cash Flow'!BP18</f>
        <v>0</v>
      </c>
    </row>
    <row r="127" spans="1:9" ht="15" customHeight="1" x14ac:dyDescent="0.25">
      <c r="A127" s="127"/>
      <c r="B127" s="127"/>
      <c r="C127" s="127" t="s">
        <v>250</v>
      </c>
      <c r="D127" s="184">
        <f>'5. Cash Flow'!P19</f>
        <v>0</v>
      </c>
      <c r="E127" s="184">
        <f>'5. Cash Flow'!AC19</f>
        <v>0</v>
      </c>
      <c r="F127" s="184">
        <f>'5. Cash Flow'!AP19</f>
        <v>0</v>
      </c>
      <c r="G127" s="184">
        <f>'5. Cash Flow'!BC19</f>
        <v>0</v>
      </c>
      <c r="H127" s="184">
        <f>'5. Cash Flow'!BP19</f>
        <v>0</v>
      </c>
    </row>
    <row r="128" spans="1:9" ht="15" customHeight="1" x14ac:dyDescent="0.25">
      <c r="A128" s="127"/>
      <c r="B128" s="127"/>
      <c r="C128" s="127" t="s">
        <v>249</v>
      </c>
      <c r="D128" s="184">
        <f>'5. Cash Flow'!P20</f>
        <v>0</v>
      </c>
      <c r="E128" s="184">
        <f>'5. Cash Flow'!AC20</f>
        <v>0</v>
      </c>
      <c r="F128" s="184">
        <f>'5. Cash Flow'!AP20</f>
        <v>0</v>
      </c>
      <c r="G128" s="184">
        <f>'5. Cash Flow'!BC20</f>
        <v>0</v>
      </c>
      <c r="H128" s="184">
        <f>'5. Cash Flow'!BP20</f>
        <v>0</v>
      </c>
    </row>
    <row r="129" spans="1:8" ht="15" customHeight="1" x14ac:dyDescent="0.25">
      <c r="A129" s="127"/>
      <c r="B129" s="127"/>
      <c r="C129" s="127" t="s">
        <v>251</v>
      </c>
      <c r="D129" s="184">
        <f>'5. Cash Flow'!P21</f>
        <v>0</v>
      </c>
      <c r="E129" s="184">
        <f>'5. Cash Flow'!AC21</f>
        <v>0</v>
      </c>
      <c r="F129" s="184">
        <f>'5. Cash Flow'!AP21</f>
        <v>0</v>
      </c>
      <c r="G129" s="184">
        <f>'5. Cash Flow'!BC21</f>
        <v>0</v>
      </c>
      <c r="H129" s="184">
        <f>'5. Cash Flow'!BP21</f>
        <v>0</v>
      </c>
    </row>
    <row r="130" spans="1:8" ht="15" customHeight="1" x14ac:dyDescent="0.25">
      <c r="A130" s="127"/>
      <c r="B130" s="127"/>
      <c r="C130" s="127"/>
      <c r="D130" s="128"/>
      <c r="E130" s="128"/>
      <c r="F130" s="128"/>
      <c r="G130" s="128"/>
      <c r="H130" s="128"/>
    </row>
    <row r="131" spans="1:8" s="8" customFormat="1" ht="15" customHeight="1" x14ac:dyDescent="0.25">
      <c r="A131" s="131"/>
      <c r="B131" s="131"/>
      <c r="C131" s="8" t="s">
        <v>312</v>
      </c>
      <c r="D131" s="128">
        <f ca="1">+D120+D122</f>
        <v>0</v>
      </c>
      <c r="E131" s="128">
        <f ca="1">+E120+E122</f>
        <v>0</v>
      </c>
      <c r="F131" s="128">
        <f ca="1">+F120+F122</f>
        <v>0</v>
      </c>
      <c r="G131" s="128">
        <f ca="1">+G120+G122</f>
        <v>0</v>
      </c>
      <c r="H131" s="128">
        <f ca="1">+H120+H122</f>
        <v>0</v>
      </c>
    </row>
    <row r="133" spans="1:8" ht="15" customHeight="1" x14ac:dyDescent="0.25">
      <c r="B133" s="12" t="s">
        <v>2</v>
      </c>
      <c r="C133" s="12" t="s">
        <v>313</v>
      </c>
      <c r="D133" s="13"/>
      <c r="E133" s="13"/>
      <c r="F133" s="13"/>
      <c r="G133" s="13"/>
      <c r="H133" s="13"/>
    </row>
    <row r="135" spans="1:8" ht="15" customHeight="1" x14ac:dyDescent="0.25">
      <c r="C135" s="1" t="s">
        <v>316</v>
      </c>
      <c r="D135" s="128">
        <f ca="1">+SUM(D136:D139)</f>
        <v>0</v>
      </c>
      <c r="E135" s="128">
        <f ca="1">+SUM(E136:E139)</f>
        <v>0</v>
      </c>
      <c r="F135" s="128">
        <f ca="1">+SUM(F136:F139)</f>
        <v>0</v>
      </c>
      <c r="G135" s="128">
        <f ca="1">+SUM(G136:G139)</f>
        <v>0</v>
      </c>
      <c r="H135" s="128">
        <f ca="1">+SUM(H136:H139)</f>
        <v>0</v>
      </c>
    </row>
    <row r="136" spans="1:8" s="127" customFormat="1" ht="15" customHeight="1" x14ac:dyDescent="0.25">
      <c r="C136" s="127" t="str">
        <f>'5. Cash Flow'!C28</f>
        <v>Kapitaal</v>
      </c>
      <c r="D136" s="184">
        <f>'5. Cash Flow'!P28</f>
        <v>0</v>
      </c>
      <c r="E136" s="184">
        <f>'5. Cash Flow'!AC28</f>
        <v>0</v>
      </c>
      <c r="F136" s="184">
        <f>'5. Cash Flow'!AP28</f>
        <v>0</v>
      </c>
      <c r="G136" s="184">
        <f>'5. Cash Flow'!BC28</f>
        <v>0</v>
      </c>
      <c r="H136" s="184">
        <f>'5. Cash Flow'!BP28</f>
        <v>0</v>
      </c>
    </row>
    <row r="137" spans="1:8" s="127" customFormat="1" ht="15" customHeight="1" x14ac:dyDescent="0.25">
      <c r="C137" s="127" t="str">
        <f>'5. Cash Flow'!C29</f>
        <v>Lening 1 - (-)</v>
      </c>
      <c r="D137" s="184">
        <f ca="1">'5. Cash Flow'!P29</f>
        <v>0</v>
      </c>
      <c r="E137" s="184">
        <f ca="1">'5. Cash Flow'!AC29</f>
        <v>0</v>
      </c>
      <c r="F137" s="184">
        <f ca="1">'5. Cash Flow'!AP29</f>
        <v>0</v>
      </c>
      <c r="G137" s="184">
        <f ca="1">'5. Cash Flow'!BC29</f>
        <v>0</v>
      </c>
      <c r="H137" s="184">
        <f ca="1">'5. Cash Flow'!BP29</f>
        <v>0</v>
      </c>
    </row>
    <row r="138" spans="1:8" s="127" customFormat="1" ht="15" customHeight="1" x14ac:dyDescent="0.25">
      <c r="C138" s="127" t="str">
        <f>'5. Cash Flow'!C30</f>
        <v>Lening 2 - (-)</v>
      </c>
      <c r="D138" s="184">
        <f ca="1">'5. Cash Flow'!P30</f>
        <v>0</v>
      </c>
      <c r="E138" s="184">
        <f ca="1">'5. Cash Flow'!AC30</f>
        <v>0</v>
      </c>
      <c r="F138" s="184">
        <f ca="1">'5. Cash Flow'!AP30</f>
        <v>0</v>
      </c>
      <c r="G138" s="184">
        <f ca="1">'5. Cash Flow'!BC30</f>
        <v>0</v>
      </c>
      <c r="H138" s="184">
        <f ca="1">'5. Cash Flow'!BP30</f>
        <v>0</v>
      </c>
    </row>
    <row r="139" spans="1:8" s="127" customFormat="1" ht="15" customHeight="1" x14ac:dyDescent="0.25">
      <c r="C139" s="127" t="str">
        <f>'5. Cash Flow'!C31</f>
        <v>Lening 3 - (-)</v>
      </c>
      <c r="D139" s="184">
        <f ca="1">'5. Cash Flow'!P31</f>
        <v>0</v>
      </c>
      <c r="E139" s="184">
        <f ca="1">'5. Cash Flow'!AC31</f>
        <v>0</v>
      </c>
      <c r="F139" s="184">
        <f ca="1">'5. Cash Flow'!AP31</f>
        <v>0</v>
      </c>
      <c r="G139" s="184">
        <f ca="1">'5. Cash Flow'!BC31</f>
        <v>0</v>
      </c>
      <c r="H139" s="184">
        <f ca="1">'5. Cash Flow'!BP31</f>
        <v>0</v>
      </c>
    </row>
    <row r="140" spans="1:8" ht="15" customHeight="1" x14ac:dyDescent="0.25">
      <c r="A140" s="127"/>
      <c r="B140" s="127"/>
      <c r="C140" s="127"/>
      <c r="D140" s="128"/>
      <c r="E140" s="128"/>
      <c r="F140" s="128"/>
      <c r="G140" s="128"/>
      <c r="H140" s="128"/>
    </row>
    <row r="141" spans="1:8" ht="15" customHeight="1" x14ac:dyDescent="0.25">
      <c r="C141" s="1" t="s">
        <v>254</v>
      </c>
      <c r="D141" s="128">
        <f ca="1">+SUM(D142:D145)</f>
        <v>0</v>
      </c>
      <c r="E141" s="128">
        <f ca="1">+SUM(E142:E145)</f>
        <v>0</v>
      </c>
      <c r="F141" s="128">
        <f ca="1">+SUM(F142:F145)</f>
        <v>0</v>
      </c>
      <c r="G141" s="128">
        <f ca="1">+SUM(G142:G145)</f>
        <v>0</v>
      </c>
      <c r="H141" s="128">
        <f ca="1">+SUM(H142:H145)</f>
        <v>0</v>
      </c>
    </row>
    <row r="142" spans="1:8" ht="15" customHeight="1" x14ac:dyDescent="0.25">
      <c r="A142" s="127"/>
      <c r="B142" s="127"/>
      <c r="C142" s="127" t="str">
        <f>'5. Cash Flow'!C34</f>
        <v>Lening 1 - (-)</v>
      </c>
      <c r="D142" s="184">
        <f ca="1">'5. Cash Flow'!P34</f>
        <v>0</v>
      </c>
      <c r="E142" s="184">
        <f ca="1">'5. Cash Flow'!AC34</f>
        <v>0</v>
      </c>
      <c r="F142" s="184">
        <f ca="1">'5. Cash Flow'!AP34</f>
        <v>0</v>
      </c>
      <c r="G142" s="184">
        <f ca="1">'5. Cash Flow'!BC34</f>
        <v>0</v>
      </c>
      <c r="H142" s="184">
        <f ca="1">'5. Cash Flow'!BP34</f>
        <v>0</v>
      </c>
    </row>
    <row r="143" spans="1:8" ht="15" customHeight="1" x14ac:dyDescent="0.25">
      <c r="A143" s="127"/>
      <c r="B143" s="127"/>
      <c r="C143" s="127" t="str">
        <f>'5. Cash Flow'!C35</f>
        <v>Lening 2 - (-)</v>
      </c>
      <c r="D143" s="184">
        <f ca="1">'5. Cash Flow'!P35</f>
        <v>0</v>
      </c>
      <c r="E143" s="184">
        <f ca="1">'5. Cash Flow'!AC35</f>
        <v>0</v>
      </c>
      <c r="F143" s="184">
        <f ca="1">'5. Cash Flow'!AP35</f>
        <v>0</v>
      </c>
      <c r="G143" s="184">
        <f ca="1">'5. Cash Flow'!BC35</f>
        <v>0</v>
      </c>
      <c r="H143" s="184">
        <f ca="1">'5. Cash Flow'!BP35</f>
        <v>0</v>
      </c>
    </row>
    <row r="144" spans="1:8" ht="15" customHeight="1" x14ac:dyDescent="0.25">
      <c r="A144" s="127"/>
      <c r="B144" s="127"/>
      <c r="C144" s="127" t="str">
        <f>'5. Cash Flow'!C36</f>
        <v>Lening 3 - (-)</v>
      </c>
      <c r="D144" s="184">
        <f ca="1">'5. Cash Flow'!P36</f>
        <v>0</v>
      </c>
      <c r="E144" s="184">
        <f ca="1">'5. Cash Flow'!AC36</f>
        <v>0</v>
      </c>
      <c r="F144" s="184">
        <f ca="1">'5. Cash Flow'!AP36</f>
        <v>0</v>
      </c>
      <c r="G144" s="184">
        <f ca="1">'5. Cash Flow'!BC36</f>
        <v>0</v>
      </c>
      <c r="H144" s="184">
        <f ca="1">'5. Cash Flow'!BP36</f>
        <v>0</v>
      </c>
    </row>
    <row r="145" spans="1:8" ht="15" customHeight="1" x14ac:dyDescent="0.25">
      <c r="A145" s="127"/>
      <c r="B145" s="127"/>
      <c r="C145" s="127"/>
      <c r="D145" s="128"/>
      <c r="E145" s="128"/>
      <c r="F145" s="128"/>
      <c r="G145" s="128"/>
      <c r="H145" s="128"/>
    </row>
    <row r="146" spans="1:8" s="8" customFormat="1" ht="15" customHeight="1" x14ac:dyDescent="0.25">
      <c r="A146" s="131"/>
      <c r="B146" s="131"/>
      <c r="C146" s="8" t="s">
        <v>313</v>
      </c>
      <c r="D146" s="128">
        <f ca="1">+D135+D141</f>
        <v>0</v>
      </c>
      <c r="E146" s="128">
        <f ca="1">+E135+E141</f>
        <v>0</v>
      </c>
      <c r="F146" s="128">
        <f ca="1">+F135+F141</f>
        <v>0</v>
      </c>
      <c r="G146" s="128">
        <f ca="1">+G135+G141</f>
        <v>0</v>
      </c>
      <c r="H146" s="128">
        <f ca="1">+H135+H141</f>
        <v>0</v>
      </c>
    </row>
    <row r="147" spans="1:8" ht="15" customHeight="1" x14ac:dyDescent="0.25">
      <c r="A147" s="127"/>
      <c r="B147" s="127"/>
      <c r="C147" s="127"/>
      <c r="D147" s="127"/>
      <c r="E147" s="127"/>
      <c r="F147" s="127"/>
      <c r="G147" s="127"/>
      <c r="H147" s="127"/>
    </row>
    <row r="148" spans="1:8" ht="15" customHeight="1" x14ac:dyDescent="0.25">
      <c r="B148" s="12" t="s">
        <v>1</v>
      </c>
      <c r="C148" s="12" t="s">
        <v>225</v>
      </c>
      <c r="D148" s="13"/>
      <c r="E148" s="13"/>
      <c r="F148" s="13"/>
      <c r="G148" s="13"/>
      <c r="H148" s="13"/>
    </row>
    <row r="149" spans="1:8" ht="15" customHeight="1" x14ac:dyDescent="0.25">
      <c r="A149" s="127"/>
      <c r="B149" s="127"/>
      <c r="C149" s="127"/>
      <c r="D149" s="127"/>
      <c r="E149" s="127"/>
      <c r="F149" s="127"/>
      <c r="G149" s="127"/>
      <c r="H149" s="127"/>
    </row>
    <row r="150" spans="1:8" s="8" customFormat="1" ht="15" customHeight="1" x14ac:dyDescent="0.25">
      <c r="A150" s="131"/>
      <c r="B150" s="131"/>
      <c r="C150" s="8" t="s">
        <v>225</v>
      </c>
      <c r="D150" s="184">
        <f>'5. Cash Flow'!P42</f>
        <v>0</v>
      </c>
      <c r="E150" s="184">
        <f>'5. Cash Flow'!AC42</f>
        <v>0</v>
      </c>
      <c r="F150" s="184">
        <f>'5. Cash Flow'!AP42</f>
        <v>0</v>
      </c>
      <c r="G150" s="184">
        <f>'5. Cash Flow'!BC42</f>
        <v>0</v>
      </c>
      <c r="H150" s="184">
        <f>'5. Cash Flow'!BP42</f>
        <v>0</v>
      </c>
    </row>
    <row r="151" spans="1:8" ht="15" customHeight="1" x14ac:dyDescent="0.25">
      <c r="A151" s="127"/>
      <c r="B151" s="127"/>
      <c r="C151" s="127"/>
      <c r="D151" s="127"/>
      <c r="E151" s="127"/>
      <c r="F151" s="127"/>
      <c r="G151" s="127"/>
      <c r="H151" s="127"/>
    </row>
    <row r="152" spans="1:8" ht="15" customHeight="1" x14ac:dyDescent="0.25">
      <c r="B152" s="12" t="s">
        <v>255</v>
      </c>
      <c r="C152" s="12"/>
      <c r="D152" s="190">
        <f ca="1">+D131+D146+D150</f>
        <v>0</v>
      </c>
      <c r="E152" s="190">
        <f ca="1">+E131+E146+E150</f>
        <v>0</v>
      </c>
      <c r="F152" s="190">
        <f ca="1">+F131+F146+F150</f>
        <v>0</v>
      </c>
      <c r="G152" s="190">
        <f ca="1">+G131+G146+G150</f>
        <v>0</v>
      </c>
      <c r="H152" s="190">
        <f ca="1">+H131+H146+H150</f>
        <v>0</v>
      </c>
    </row>
    <row r="153" spans="1:8" ht="15" customHeight="1" x14ac:dyDescent="0.25">
      <c r="D153" s="124" t="str">
        <f>+IF(D145&gt;0,D145/D114," ")</f>
        <v xml:space="preserve"> </v>
      </c>
      <c r="E153" s="124" t="str">
        <f>+IF(E145&gt;0,E145/E114," ")</f>
        <v xml:space="preserve"> </v>
      </c>
      <c r="F153" s="124" t="str">
        <f>+IF(F145&gt;0,F145/F114," ")</f>
        <v xml:space="preserve"> </v>
      </c>
      <c r="G153" s="124" t="str">
        <f>+IF(G145&gt;0,G145/G114," ")</f>
        <v xml:space="preserve"> </v>
      </c>
      <c r="H153" s="124" t="str">
        <f>+IF(H145&gt;0,H145/H114," ")</f>
        <v xml:space="preserve"> </v>
      </c>
    </row>
    <row r="154" spans="1:8" ht="15" customHeight="1" x14ac:dyDescent="0.25">
      <c r="B154" s="12" t="s">
        <v>256</v>
      </c>
      <c r="C154" s="12"/>
      <c r="D154" s="190">
        <f ca="1">+D152</f>
        <v>0</v>
      </c>
      <c r="E154" s="190">
        <f ca="1">D154+E152</f>
        <v>0</v>
      </c>
      <c r="F154" s="190">
        <f ca="1">E154+F152</f>
        <v>0</v>
      </c>
      <c r="G154" s="190">
        <f ca="1">F154+G152</f>
        <v>0</v>
      </c>
      <c r="H154" s="190">
        <f ca="1">G154+H152</f>
        <v>0</v>
      </c>
    </row>
    <row r="155" spans="1:8" ht="15" customHeight="1" x14ac:dyDescent="0.25">
      <c r="D155" s="124" t="str">
        <f>+IF(D151&gt;0,D151/D117," ")</f>
        <v xml:space="preserve"> </v>
      </c>
      <c r="E155" s="124" t="str">
        <f>+IF(E151&gt;0,E151/E117," ")</f>
        <v xml:space="preserve"> </v>
      </c>
      <c r="F155" s="124" t="str">
        <f>+IF(F151&gt;0,F151/F117," ")</f>
        <v xml:space="preserve"> </v>
      </c>
      <c r="G155" s="124" t="str">
        <f>+IF(G151&gt;0,G151/G117," ")</f>
        <v xml:space="preserve"> </v>
      </c>
      <c r="H155" s="124"/>
    </row>
    <row r="156" spans="1:8" ht="15" customHeight="1" x14ac:dyDescent="0.25">
      <c r="C156" s="1" t="s">
        <v>317</v>
      </c>
      <c r="D156" s="184">
        <f ca="1">+IF(D154&lt;0,MIN(-D154,Basisgegevens!$C$273),0)</f>
        <v>0</v>
      </c>
      <c r="E156" s="184">
        <f ca="1">+IF(E154&lt;0,MIN(-E154,Basisgegevens!$C$273),0)</f>
        <v>0</v>
      </c>
      <c r="F156" s="184">
        <f ca="1">+IF(F154&lt;0,MIN(-F154,Basisgegevens!$C$273),0)</f>
        <v>0</v>
      </c>
      <c r="G156" s="184">
        <f ca="1">+IF(G154&lt;0,MIN(-G154,Basisgegevens!$C$273),0)</f>
        <v>0</v>
      </c>
      <c r="H156" s="184">
        <f ca="1">+IF(H154&lt;0,MIN(-H154,Basisgegevens!$C$273),0)</f>
        <v>0</v>
      </c>
    </row>
    <row r="157" spans="1:8" ht="15" customHeight="1" x14ac:dyDescent="0.25">
      <c r="A157" s="127"/>
      <c r="B157" s="127"/>
      <c r="C157" s="1" t="s">
        <v>258</v>
      </c>
      <c r="D157" s="184">
        <f ca="1">+D154-D156</f>
        <v>0</v>
      </c>
      <c r="E157" s="184">
        <f ca="1">+E154-E156</f>
        <v>0</v>
      </c>
      <c r="F157" s="184">
        <f ca="1">+F154-F156</f>
        <v>0</v>
      </c>
      <c r="G157" s="184">
        <f ca="1">+G154-G156</f>
        <v>0</v>
      </c>
      <c r="H157" s="184">
        <f ca="1">+H154-H156</f>
        <v>0</v>
      </c>
    </row>
  </sheetData>
  <mergeCells count="4">
    <mergeCell ref="B5:H5"/>
    <mergeCell ref="B2:H2"/>
    <mergeCell ref="B45:H45"/>
    <mergeCell ref="B113:H113"/>
  </mergeCells>
  <phoneticPr fontId="2" type="noConversion"/>
  <printOptions horizontalCentered="1"/>
  <pageMargins left="0.78740157480314998" right="0.78740157480314998" top="0.25" bottom="0.25" header="0" footer="0"/>
  <pageSetup scale="65" fitToHeight="2" orientation="portrait" r:id="rId1"/>
  <headerFooter alignWithMargins="0">
    <oddFooter>&amp;L&amp;A&amp;RPage &amp;P</oddFooter>
  </headerFooter>
  <rowBreaks count="2" manualBreakCount="2">
    <brk id="43" max="16383" man="1"/>
    <brk id="1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BU48"/>
  <sheetViews>
    <sheetView workbookViewId="0">
      <pane xSplit="3" ySplit="8" topLeftCell="D9" activePane="bottomRight" state="frozen"/>
      <selection pane="topRight" activeCell="D1" sqref="D1"/>
      <selection pane="bottomLeft" activeCell="A9" sqref="A9"/>
      <selection pane="bottomRight" activeCell="B12" sqref="B12"/>
    </sheetView>
  </sheetViews>
  <sheetFormatPr baseColWidth="10" defaultColWidth="11.44140625" defaultRowHeight="15" customHeight="1" outlineLevelCol="1" x14ac:dyDescent="0.25"/>
  <cols>
    <col min="1" max="2" width="2.6640625" style="1" customWidth="1"/>
    <col min="3" max="3" width="50.6640625" style="1" customWidth="1"/>
    <col min="4" max="15" width="10.33203125" style="1" customWidth="1"/>
    <col min="16" max="16" width="10.33203125" style="16" customWidth="1"/>
    <col min="17" max="17" width="13.109375" style="1" hidden="1" customWidth="1" outlineLevel="1"/>
    <col min="18" max="28" width="10.33203125" style="1" hidden="1" customWidth="1" outlineLevel="1"/>
    <col min="29" max="29" width="10.33203125" style="16" customWidth="1" collapsed="1"/>
    <col min="30" max="41" width="10.33203125" style="1" hidden="1" customWidth="1" outlineLevel="1"/>
    <col min="42" max="42" width="10.33203125" style="16" customWidth="1" collapsed="1"/>
    <col min="43" max="54" width="10.33203125" style="1" hidden="1" customWidth="1" outlineLevel="1"/>
    <col min="55" max="55" width="10.33203125" style="16" customWidth="1" collapsed="1"/>
    <col min="56" max="67" width="10.33203125" style="1" hidden="1" customWidth="1" outlineLevel="1"/>
    <col min="68" max="68" width="10.33203125" style="16" customWidth="1" collapsed="1"/>
    <col min="69" max="16384" width="11.44140625" style="1"/>
  </cols>
  <sheetData>
    <row r="1" spans="2:73" ht="15" customHeight="1" thickBot="1" x14ac:dyDescent="0.3"/>
    <row r="2" spans="2:73" ht="30" customHeight="1" thickBot="1" x14ac:dyDescent="0.3">
      <c r="B2" s="407" t="s">
        <v>304</v>
      </c>
      <c r="C2" s="408"/>
      <c r="D2" s="408"/>
      <c r="E2" s="408"/>
      <c r="F2" s="408"/>
      <c r="G2" s="408"/>
      <c r="H2" s="408"/>
      <c r="I2" s="408"/>
      <c r="J2" s="408"/>
      <c r="K2" s="408"/>
      <c r="L2" s="408"/>
      <c r="M2" s="408"/>
      <c r="N2" s="408"/>
      <c r="O2" s="408"/>
      <c r="P2" s="408"/>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4"/>
    </row>
    <row r="5" spans="2:73"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73" ht="15" customHeight="1" x14ac:dyDescent="0.25">
      <c r="P6" s="405"/>
      <c r="AC6" s="405"/>
      <c r="AP6" s="405"/>
      <c r="BC6" s="405"/>
      <c r="BP6" s="405"/>
    </row>
    <row r="7" spans="2:73"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8" spans="2:73" s="8" customFormat="1" ht="15" customHeight="1" x14ac:dyDescent="0.25">
      <c r="P8" s="45"/>
      <c r="AC8" s="45"/>
      <c r="AP8" s="45"/>
      <c r="BC8" s="45"/>
      <c r="BP8" s="45"/>
      <c r="BQ8" s="1"/>
      <c r="BR8" s="1"/>
      <c r="BS8" s="1"/>
      <c r="BT8" s="1"/>
      <c r="BU8" s="1"/>
    </row>
    <row r="10" spans="2:73" ht="15" customHeight="1" x14ac:dyDescent="0.25">
      <c r="B10" s="12" t="s">
        <v>287</v>
      </c>
      <c r="C10" s="13"/>
      <c r="D10" s="13">
        <f>+SUM(D12:D15)</f>
        <v>0</v>
      </c>
      <c r="E10" s="13">
        <f t="shared" ref="E10:O10" si="0">+SUM(E12:E15)</f>
        <v>0</v>
      </c>
      <c r="F10" s="13">
        <f t="shared" si="0"/>
        <v>0</v>
      </c>
      <c r="G10" s="13">
        <f t="shared" si="0"/>
        <v>0</v>
      </c>
      <c r="H10" s="13">
        <f t="shared" si="0"/>
        <v>0</v>
      </c>
      <c r="I10" s="13">
        <f t="shared" si="0"/>
        <v>0</v>
      </c>
      <c r="J10" s="13">
        <f t="shared" si="0"/>
        <v>0</v>
      </c>
      <c r="K10" s="13">
        <f t="shared" si="0"/>
        <v>0</v>
      </c>
      <c r="L10" s="13">
        <f t="shared" si="0"/>
        <v>0</v>
      </c>
      <c r="M10" s="13">
        <f t="shared" si="0"/>
        <v>0</v>
      </c>
      <c r="N10" s="13">
        <f t="shared" si="0"/>
        <v>0</v>
      </c>
      <c r="O10" s="13">
        <f t="shared" si="0"/>
        <v>0</v>
      </c>
      <c r="P10" s="136">
        <f>O10</f>
        <v>0</v>
      </c>
      <c r="Q10" s="13">
        <f>+SUM(Q12:Q15)</f>
        <v>0</v>
      </c>
      <c r="R10" s="13">
        <f t="shared" ref="R10:AB10" si="1">+SUM(R12:R15)</f>
        <v>0</v>
      </c>
      <c r="S10" s="13">
        <f t="shared" si="1"/>
        <v>0</v>
      </c>
      <c r="T10" s="13">
        <f t="shared" si="1"/>
        <v>0</v>
      </c>
      <c r="U10" s="13">
        <f t="shared" si="1"/>
        <v>0</v>
      </c>
      <c r="V10" s="13">
        <f t="shared" si="1"/>
        <v>0</v>
      </c>
      <c r="W10" s="13">
        <f t="shared" si="1"/>
        <v>0</v>
      </c>
      <c r="X10" s="13">
        <f t="shared" si="1"/>
        <v>0</v>
      </c>
      <c r="Y10" s="13">
        <f t="shared" si="1"/>
        <v>0</v>
      </c>
      <c r="Z10" s="13">
        <f t="shared" si="1"/>
        <v>0</v>
      </c>
      <c r="AA10" s="13">
        <f t="shared" si="1"/>
        <v>0</v>
      </c>
      <c r="AB10" s="13">
        <f t="shared" si="1"/>
        <v>0</v>
      </c>
      <c r="AC10" s="136">
        <f>AB10</f>
        <v>0</v>
      </c>
      <c r="AD10" s="13">
        <f>+SUM(AD12:AD15)</f>
        <v>0</v>
      </c>
      <c r="AE10" s="13">
        <f t="shared" ref="AE10:AO10" si="2">+SUM(AE12:AE15)</f>
        <v>0</v>
      </c>
      <c r="AF10" s="13">
        <f t="shared" si="2"/>
        <v>0</v>
      </c>
      <c r="AG10" s="13">
        <f t="shared" si="2"/>
        <v>0</v>
      </c>
      <c r="AH10" s="13">
        <f t="shared" si="2"/>
        <v>0</v>
      </c>
      <c r="AI10" s="13">
        <f t="shared" si="2"/>
        <v>0</v>
      </c>
      <c r="AJ10" s="13">
        <f t="shared" si="2"/>
        <v>0</v>
      </c>
      <c r="AK10" s="13">
        <f t="shared" si="2"/>
        <v>0</v>
      </c>
      <c r="AL10" s="13">
        <f t="shared" si="2"/>
        <v>0</v>
      </c>
      <c r="AM10" s="13">
        <f t="shared" si="2"/>
        <v>0</v>
      </c>
      <c r="AN10" s="13">
        <f t="shared" si="2"/>
        <v>0</v>
      </c>
      <c r="AO10" s="13">
        <f t="shared" si="2"/>
        <v>0</v>
      </c>
      <c r="AP10" s="136">
        <f>AO10</f>
        <v>0</v>
      </c>
      <c r="AQ10" s="13">
        <f>+SUM(AQ12:AQ15)</f>
        <v>0</v>
      </c>
      <c r="AR10" s="13">
        <f t="shared" ref="AR10:BB10" si="3">+SUM(AR12:AR15)</f>
        <v>0</v>
      </c>
      <c r="AS10" s="13">
        <f t="shared" si="3"/>
        <v>0</v>
      </c>
      <c r="AT10" s="13">
        <f t="shared" si="3"/>
        <v>0</v>
      </c>
      <c r="AU10" s="13">
        <f t="shared" si="3"/>
        <v>0</v>
      </c>
      <c r="AV10" s="13">
        <f t="shared" si="3"/>
        <v>0</v>
      </c>
      <c r="AW10" s="13">
        <f t="shared" si="3"/>
        <v>0</v>
      </c>
      <c r="AX10" s="13">
        <f t="shared" si="3"/>
        <v>0</v>
      </c>
      <c r="AY10" s="13">
        <f t="shared" si="3"/>
        <v>0</v>
      </c>
      <c r="AZ10" s="13">
        <f t="shared" si="3"/>
        <v>0</v>
      </c>
      <c r="BA10" s="13">
        <f t="shared" si="3"/>
        <v>0</v>
      </c>
      <c r="BB10" s="13">
        <f t="shared" si="3"/>
        <v>0</v>
      </c>
      <c r="BC10" s="136">
        <f>BB10</f>
        <v>0</v>
      </c>
      <c r="BD10" s="13">
        <f>+SUM(BD12:BD15)</f>
        <v>0</v>
      </c>
      <c r="BE10" s="13">
        <f t="shared" ref="BE10:BO10" si="4">+SUM(BE12:BE15)</f>
        <v>0</v>
      </c>
      <c r="BF10" s="13">
        <f t="shared" si="4"/>
        <v>0</v>
      </c>
      <c r="BG10" s="13">
        <f t="shared" si="4"/>
        <v>0</v>
      </c>
      <c r="BH10" s="13">
        <f t="shared" si="4"/>
        <v>0</v>
      </c>
      <c r="BI10" s="13">
        <f t="shared" si="4"/>
        <v>0</v>
      </c>
      <c r="BJ10" s="13">
        <f t="shared" si="4"/>
        <v>0</v>
      </c>
      <c r="BK10" s="13">
        <f t="shared" si="4"/>
        <v>0</v>
      </c>
      <c r="BL10" s="13">
        <f t="shared" si="4"/>
        <v>0</v>
      </c>
      <c r="BM10" s="13">
        <f t="shared" si="4"/>
        <v>0</v>
      </c>
      <c r="BN10" s="13">
        <f t="shared" si="4"/>
        <v>0</v>
      </c>
      <c r="BO10" s="13">
        <f t="shared" si="4"/>
        <v>0</v>
      </c>
      <c r="BP10" s="136">
        <f>BO10</f>
        <v>0</v>
      </c>
    </row>
    <row r="11" spans="2:73" ht="15" customHeight="1" x14ac:dyDescent="0.25">
      <c r="BR11" s="127"/>
      <c r="BS11" s="127"/>
      <c r="BT11" s="127"/>
      <c r="BU11" s="127"/>
    </row>
    <row r="12" spans="2:73" s="127" customFormat="1" ht="15" customHeight="1" x14ac:dyDescent="0.25">
      <c r="C12" s="1" t="s">
        <v>288</v>
      </c>
      <c r="D12" s="184">
        <f>'6. Vaste activa'!X13</f>
        <v>0</v>
      </c>
      <c r="E12" s="184">
        <f>'6. Vaste activa'!Y13</f>
        <v>0</v>
      </c>
      <c r="F12" s="184">
        <f>'6. Vaste activa'!Z13</f>
        <v>0</v>
      </c>
      <c r="G12" s="184">
        <f>'6. Vaste activa'!AA13</f>
        <v>0</v>
      </c>
      <c r="H12" s="184">
        <f>'6. Vaste activa'!AB13</f>
        <v>0</v>
      </c>
      <c r="I12" s="184">
        <f>'6. Vaste activa'!AC13</f>
        <v>0</v>
      </c>
      <c r="J12" s="184">
        <f>'6. Vaste activa'!AD13</f>
        <v>0</v>
      </c>
      <c r="K12" s="184">
        <f>'6. Vaste activa'!AE13</f>
        <v>0</v>
      </c>
      <c r="L12" s="184">
        <f>'6. Vaste activa'!AF13</f>
        <v>0</v>
      </c>
      <c r="M12" s="184">
        <f>'6. Vaste activa'!AG13</f>
        <v>0</v>
      </c>
      <c r="N12" s="184">
        <f>'6. Vaste activa'!AH13</f>
        <v>0</v>
      </c>
      <c r="O12" s="184">
        <f>'6. Vaste activa'!AI13</f>
        <v>0</v>
      </c>
      <c r="P12" s="193">
        <f>O12</f>
        <v>0</v>
      </c>
      <c r="Q12" s="184">
        <f>'6. Vaste activa'!AK13</f>
        <v>0</v>
      </c>
      <c r="R12" s="184">
        <f>'6. Vaste activa'!AL13</f>
        <v>0</v>
      </c>
      <c r="S12" s="184">
        <f>'6. Vaste activa'!AM13</f>
        <v>0</v>
      </c>
      <c r="T12" s="184">
        <f>'6. Vaste activa'!AN13</f>
        <v>0</v>
      </c>
      <c r="U12" s="184">
        <f>'6. Vaste activa'!AO13</f>
        <v>0</v>
      </c>
      <c r="V12" s="184">
        <f>'6. Vaste activa'!AP13</f>
        <v>0</v>
      </c>
      <c r="W12" s="184">
        <f>'6. Vaste activa'!AQ13</f>
        <v>0</v>
      </c>
      <c r="X12" s="184">
        <f>'6. Vaste activa'!AR13</f>
        <v>0</v>
      </c>
      <c r="Y12" s="184">
        <f>'6. Vaste activa'!AS13</f>
        <v>0</v>
      </c>
      <c r="Z12" s="184">
        <f>'6. Vaste activa'!AT13</f>
        <v>0</v>
      </c>
      <c r="AA12" s="184">
        <f>'6. Vaste activa'!AU13</f>
        <v>0</v>
      </c>
      <c r="AB12" s="184">
        <f>'6. Vaste activa'!AV13</f>
        <v>0</v>
      </c>
      <c r="AC12" s="193">
        <f>AB12</f>
        <v>0</v>
      </c>
      <c r="AD12" s="184">
        <f>'6. Vaste activa'!AX13</f>
        <v>0</v>
      </c>
      <c r="AE12" s="184">
        <f>'6. Vaste activa'!AY13</f>
        <v>0</v>
      </c>
      <c r="AF12" s="184">
        <f>'6. Vaste activa'!AZ13</f>
        <v>0</v>
      </c>
      <c r="AG12" s="184">
        <f>'6. Vaste activa'!BA13</f>
        <v>0</v>
      </c>
      <c r="AH12" s="184">
        <f>'6. Vaste activa'!BB13</f>
        <v>0</v>
      </c>
      <c r="AI12" s="184">
        <f>'6. Vaste activa'!BC13</f>
        <v>0</v>
      </c>
      <c r="AJ12" s="184">
        <f>'6. Vaste activa'!BD13</f>
        <v>0</v>
      </c>
      <c r="AK12" s="184">
        <f>'6. Vaste activa'!BE13</f>
        <v>0</v>
      </c>
      <c r="AL12" s="184">
        <f>'6. Vaste activa'!BF13</f>
        <v>0</v>
      </c>
      <c r="AM12" s="184">
        <f>'6. Vaste activa'!BG13</f>
        <v>0</v>
      </c>
      <c r="AN12" s="184">
        <f>'6. Vaste activa'!BH13</f>
        <v>0</v>
      </c>
      <c r="AO12" s="184">
        <f>'6. Vaste activa'!BI13</f>
        <v>0</v>
      </c>
      <c r="AP12" s="193">
        <f>AO12</f>
        <v>0</v>
      </c>
      <c r="AQ12" s="184">
        <f>'6. Vaste activa'!BK13</f>
        <v>0</v>
      </c>
      <c r="AR12" s="184">
        <f>'6. Vaste activa'!BL13</f>
        <v>0</v>
      </c>
      <c r="AS12" s="184">
        <f>'6. Vaste activa'!BM13</f>
        <v>0</v>
      </c>
      <c r="AT12" s="184">
        <f>'6. Vaste activa'!BN13</f>
        <v>0</v>
      </c>
      <c r="AU12" s="184">
        <f>'6. Vaste activa'!BO13</f>
        <v>0</v>
      </c>
      <c r="AV12" s="184">
        <f>'6. Vaste activa'!BP13</f>
        <v>0</v>
      </c>
      <c r="AW12" s="184">
        <f>'6. Vaste activa'!BQ13</f>
        <v>0</v>
      </c>
      <c r="AX12" s="184">
        <f>'6. Vaste activa'!BR13</f>
        <v>0</v>
      </c>
      <c r="AY12" s="184">
        <f>'6. Vaste activa'!BS13</f>
        <v>0</v>
      </c>
      <c r="AZ12" s="184">
        <f>'6. Vaste activa'!BT13</f>
        <v>0</v>
      </c>
      <c r="BA12" s="184">
        <f>'6. Vaste activa'!BU13</f>
        <v>0</v>
      </c>
      <c r="BB12" s="184">
        <f>'6. Vaste activa'!BV13</f>
        <v>0</v>
      </c>
      <c r="BC12" s="193">
        <f>BB12</f>
        <v>0</v>
      </c>
      <c r="BD12" s="184">
        <f>'6. Vaste activa'!BX13</f>
        <v>0</v>
      </c>
      <c r="BE12" s="184">
        <f>'6. Vaste activa'!BY13</f>
        <v>0</v>
      </c>
      <c r="BF12" s="184">
        <f>'6. Vaste activa'!BZ13</f>
        <v>0</v>
      </c>
      <c r="BG12" s="184">
        <f>'6. Vaste activa'!CA13</f>
        <v>0</v>
      </c>
      <c r="BH12" s="184">
        <f>'6. Vaste activa'!CB13</f>
        <v>0</v>
      </c>
      <c r="BI12" s="184">
        <f>'6. Vaste activa'!CC13</f>
        <v>0</v>
      </c>
      <c r="BJ12" s="184">
        <f>'6. Vaste activa'!CD13</f>
        <v>0</v>
      </c>
      <c r="BK12" s="184">
        <f>'6. Vaste activa'!CE13</f>
        <v>0</v>
      </c>
      <c r="BL12" s="184">
        <f>'6. Vaste activa'!CF13</f>
        <v>0</v>
      </c>
      <c r="BM12" s="184">
        <f>'6. Vaste activa'!CG13</f>
        <v>0</v>
      </c>
      <c r="BN12" s="184">
        <f>'6. Vaste activa'!CH13</f>
        <v>0</v>
      </c>
      <c r="BO12" s="184">
        <f>'6. Vaste activa'!CI13</f>
        <v>0</v>
      </c>
      <c r="BP12" s="193">
        <f>BO12</f>
        <v>0</v>
      </c>
      <c r="BQ12" s="1"/>
    </row>
    <row r="13" spans="2:73" s="127" customFormat="1" ht="15" customHeight="1" x14ac:dyDescent="0.25">
      <c r="C13" s="1" t="s">
        <v>103</v>
      </c>
      <c r="D13" s="184">
        <f>'6. Vaste activa'!X27</f>
        <v>0</v>
      </c>
      <c r="E13" s="184">
        <f>'6. Vaste activa'!Y27</f>
        <v>0</v>
      </c>
      <c r="F13" s="184">
        <f>'6. Vaste activa'!Z27</f>
        <v>0</v>
      </c>
      <c r="G13" s="184">
        <f>'6. Vaste activa'!AA27</f>
        <v>0</v>
      </c>
      <c r="H13" s="184">
        <f>'6. Vaste activa'!AB27</f>
        <v>0</v>
      </c>
      <c r="I13" s="184">
        <f>'6. Vaste activa'!AC27</f>
        <v>0</v>
      </c>
      <c r="J13" s="184">
        <f>'6. Vaste activa'!AD27</f>
        <v>0</v>
      </c>
      <c r="K13" s="184">
        <f>'6. Vaste activa'!AE27</f>
        <v>0</v>
      </c>
      <c r="L13" s="184">
        <f>'6. Vaste activa'!AF27</f>
        <v>0</v>
      </c>
      <c r="M13" s="184">
        <f>'6. Vaste activa'!AG27</f>
        <v>0</v>
      </c>
      <c r="N13" s="184">
        <f>'6. Vaste activa'!AH27</f>
        <v>0</v>
      </c>
      <c r="O13" s="184">
        <f>'6. Vaste activa'!AI27</f>
        <v>0</v>
      </c>
      <c r="P13" s="193">
        <f>O13</f>
        <v>0</v>
      </c>
      <c r="Q13" s="184">
        <f>'6. Vaste activa'!AK27</f>
        <v>0</v>
      </c>
      <c r="R13" s="184">
        <f>'6. Vaste activa'!AL27</f>
        <v>0</v>
      </c>
      <c r="S13" s="184">
        <f>'6. Vaste activa'!AM27</f>
        <v>0</v>
      </c>
      <c r="T13" s="184">
        <f>'6. Vaste activa'!AN27</f>
        <v>0</v>
      </c>
      <c r="U13" s="184">
        <f>'6. Vaste activa'!AO27</f>
        <v>0</v>
      </c>
      <c r="V13" s="184">
        <f>'6. Vaste activa'!AP27</f>
        <v>0</v>
      </c>
      <c r="W13" s="184">
        <f>'6. Vaste activa'!AQ27</f>
        <v>0</v>
      </c>
      <c r="X13" s="184">
        <f>'6. Vaste activa'!AR27</f>
        <v>0</v>
      </c>
      <c r="Y13" s="184">
        <f>'6. Vaste activa'!AS27</f>
        <v>0</v>
      </c>
      <c r="Z13" s="184">
        <f>'6. Vaste activa'!AT27</f>
        <v>0</v>
      </c>
      <c r="AA13" s="184">
        <f>'6. Vaste activa'!AU27</f>
        <v>0</v>
      </c>
      <c r="AB13" s="184">
        <f>'6. Vaste activa'!AV27</f>
        <v>0</v>
      </c>
      <c r="AC13" s="193">
        <f>AB13</f>
        <v>0</v>
      </c>
      <c r="AD13" s="184">
        <f>'6. Vaste activa'!AX27</f>
        <v>0</v>
      </c>
      <c r="AE13" s="184">
        <f>'6. Vaste activa'!AY27</f>
        <v>0</v>
      </c>
      <c r="AF13" s="184">
        <f>'6. Vaste activa'!AZ27</f>
        <v>0</v>
      </c>
      <c r="AG13" s="184">
        <f>'6. Vaste activa'!BA27</f>
        <v>0</v>
      </c>
      <c r="AH13" s="184">
        <f>'6. Vaste activa'!BB27</f>
        <v>0</v>
      </c>
      <c r="AI13" s="184">
        <f>'6. Vaste activa'!BC27</f>
        <v>0</v>
      </c>
      <c r="AJ13" s="184">
        <f>'6. Vaste activa'!BD27</f>
        <v>0</v>
      </c>
      <c r="AK13" s="184">
        <f>'6. Vaste activa'!BE27</f>
        <v>0</v>
      </c>
      <c r="AL13" s="184">
        <f>'6. Vaste activa'!BF27</f>
        <v>0</v>
      </c>
      <c r="AM13" s="184">
        <f>'6. Vaste activa'!BG27</f>
        <v>0</v>
      </c>
      <c r="AN13" s="184">
        <f>'6. Vaste activa'!BH27</f>
        <v>0</v>
      </c>
      <c r="AO13" s="184">
        <f>'6. Vaste activa'!BI27</f>
        <v>0</v>
      </c>
      <c r="AP13" s="193">
        <f>AO13</f>
        <v>0</v>
      </c>
      <c r="AQ13" s="184">
        <f>'6. Vaste activa'!BK27</f>
        <v>0</v>
      </c>
      <c r="AR13" s="184">
        <f>'6. Vaste activa'!BL27</f>
        <v>0</v>
      </c>
      <c r="AS13" s="184">
        <f>'6. Vaste activa'!BM27</f>
        <v>0</v>
      </c>
      <c r="AT13" s="184">
        <f>'6. Vaste activa'!BN27</f>
        <v>0</v>
      </c>
      <c r="AU13" s="184">
        <f>'6. Vaste activa'!BO27</f>
        <v>0</v>
      </c>
      <c r="AV13" s="184">
        <f>'6. Vaste activa'!BP27</f>
        <v>0</v>
      </c>
      <c r="AW13" s="184">
        <f>'6. Vaste activa'!BQ27</f>
        <v>0</v>
      </c>
      <c r="AX13" s="184">
        <f>'6. Vaste activa'!BR27</f>
        <v>0</v>
      </c>
      <c r="AY13" s="184">
        <f>'6. Vaste activa'!BS27</f>
        <v>0</v>
      </c>
      <c r="AZ13" s="184">
        <f>'6. Vaste activa'!BT27</f>
        <v>0</v>
      </c>
      <c r="BA13" s="184">
        <f>'6. Vaste activa'!BU27</f>
        <v>0</v>
      </c>
      <c r="BB13" s="184">
        <f>'6. Vaste activa'!BV27</f>
        <v>0</v>
      </c>
      <c r="BC13" s="193">
        <f>BB13</f>
        <v>0</v>
      </c>
      <c r="BD13" s="184">
        <f>'6. Vaste activa'!BX27</f>
        <v>0</v>
      </c>
      <c r="BE13" s="184">
        <f>'6. Vaste activa'!BY27</f>
        <v>0</v>
      </c>
      <c r="BF13" s="184">
        <f>'6. Vaste activa'!BZ27</f>
        <v>0</v>
      </c>
      <c r="BG13" s="184">
        <f>'6. Vaste activa'!CA27</f>
        <v>0</v>
      </c>
      <c r="BH13" s="184">
        <f>'6. Vaste activa'!CB27</f>
        <v>0</v>
      </c>
      <c r="BI13" s="184">
        <f>'6. Vaste activa'!CC27</f>
        <v>0</v>
      </c>
      <c r="BJ13" s="184">
        <f>'6. Vaste activa'!CD27</f>
        <v>0</v>
      </c>
      <c r="BK13" s="184">
        <f>'6. Vaste activa'!CE27</f>
        <v>0</v>
      </c>
      <c r="BL13" s="184">
        <f>'6. Vaste activa'!CF27</f>
        <v>0</v>
      </c>
      <c r="BM13" s="184">
        <f>'6. Vaste activa'!CG27</f>
        <v>0</v>
      </c>
      <c r="BN13" s="184">
        <f>'6. Vaste activa'!CH27</f>
        <v>0</v>
      </c>
      <c r="BO13" s="184">
        <f>'6. Vaste activa'!CI27</f>
        <v>0</v>
      </c>
      <c r="BP13" s="193">
        <f>BO13</f>
        <v>0</v>
      </c>
      <c r="BQ13" s="1"/>
    </row>
    <row r="14" spans="2:73" s="127" customFormat="1" ht="15" customHeight="1" x14ac:dyDescent="0.25">
      <c r="C14" s="1" t="s">
        <v>289</v>
      </c>
      <c r="D14" s="184">
        <f>'6. Vaste activa'!X58</f>
        <v>0</v>
      </c>
      <c r="E14" s="184">
        <f>'6. Vaste activa'!Y58</f>
        <v>0</v>
      </c>
      <c r="F14" s="184">
        <f>'6. Vaste activa'!Z58</f>
        <v>0</v>
      </c>
      <c r="G14" s="184">
        <f>'6. Vaste activa'!AA58</f>
        <v>0</v>
      </c>
      <c r="H14" s="184">
        <f>'6. Vaste activa'!AB58</f>
        <v>0</v>
      </c>
      <c r="I14" s="184">
        <f>'6. Vaste activa'!AC58</f>
        <v>0</v>
      </c>
      <c r="J14" s="184">
        <f>'6. Vaste activa'!AD58</f>
        <v>0</v>
      </c>
      <c r="K14" s="184">
        <f>'6. Vaste activa'!AE58</f>
        <v>0</v>
      </c>
      <c r="L14" s="184">
        <f>'6. Vaste activa'!AF58</f>
        <v>0</v>
      </c>
      <c r="M14" s="184">
        <f>'6. Vaste activa'!AG58</f>
        <v>0</v>
      </c>
      <c r="N14" s="184">
        <f>'6. Vaste activa'!AH58</f>
        <v>0</v>
      </c>
      <c r="O14" s="184">
        <f>'6. Vaste activa'!AI58</f>
        <v>0</v>
      </c>
      <c r="P14" s="193">
        <f>O14</f>
        <v>0</v>
      </c>
      <c r="Q14" s="184">
        <f>'6. Vaste activa'!AK58</f>
        <v>0</v>
      </c>
      <c r="R14" s="184">
        <f>'6. Vaste activa'!AL58</f>
        <v>0</v>
      </c>
      <c r="S14" s="184">
        <f>'6. Vaste activa'!AM58</f>
        <v>0</v>
      </c>
      <c r="T14" s="184">
        <f>'6. Vaste activa'!AN58</f>
        <v>0</v>
      </c>
      <c r="U14" s="184">
        <f>'6. Vaste activa'!AO58</f>
        <v>0</v>
      </c>
      <c r="V14" s="184">
        <f>'6. Vaste activa'!AP58</f>
        <v>0</v>
      </c>
      <c r="W14" s="184">
        <f>'6. Vaste activa'!AQ58</f>
        <v>0</v>
      </c>
      <c r="X14" s="184">
        <f>'6. Vaste activa'!AR58</f>
        <v>0</v>
      </c>
      <c r="Y14" s="184">
        <f>'6. Vaste activa'!AS58</f>
        <v>0</v>
      </c>
      <c r="Z14" s="184">
        <f>'6. Vaste activa'!AT58</f>
        <v>0</v>
      </c>
      <c r="AA14" s="184">
        <f>'6. Vaste activa'!AU58</f>
        <v>0</v>
      </c>
      <c r="AB14" s="184">
        <f>'6. Vaste activa'!AV58</f>
        <v>0</v>
      </c>
      <c r="AC14" s="193">
        <f>AB14</f>
        <v>0</v>
      </c>
      <c r="AD14" s="184">
        <f>'6. Vaste activa'!AX58</f>
        <v>0</v>
      </c>
      <c r="AE14" s="184">
        <f>'6. Vaste activa'!AY58</f>
        <v>0</v>
      </c>
      <c r="AF14" s="184">
        <f>'6. Vaste activa'!AZ58</f>
        <v>0</v>
      </c>
      <c r="AG14" s="184">
        <f>'6. Vaste activa'!BA58</f>
        <v>0</v>
      </c>
      <c r="AH14" s="184">
        <f>'6. Vaste activa'!BB58</f>
        <v>0</v>
      </c>
      <c r="AI14" s="184">
        <f>'6. Vaste activa'!BC58</f>
        <v>0</v>
      </c>
      <c r="AJ14" s="184">
        <f>'6. Vaste activa'!BD58</f>
        <v>0</v>
      </c>
      <c r="AK14" s="184">
        <f>'6. Vaste activa'!BE58</f>
        <v>0</v>
      </c>
      <c r="AL14" s="184">
        <f>'6. Vaste activa'!BF58</f>
        <v>0</v>
      </c>
      <c r="AM14" s="184">
        <f>'6. Vaste activa'!BG58</f>
        <v>0</v>
      </c>
      <c r="AN14" s="184">
        <f>'6. Vaste activa'!BH58</f>
        <v>0</v>
      </c>
      <c r="AO14" s="184">
        <f>'6. Vaste activa'!BI58</f>
        <v>0</v>
      </c>
      <c r="AP14" s="193">
        <f>AO14</f>
        <v>0</v>
      </c>
      <c r="AQ14" s="184">
        <f>'6. Vaste activa'!BK58</f>
        <v>0</v>
      </c>
      <c r="AR14" s="184">
        <f>'6. Vaste activa'!BL58</f>
        <v>0</v>
      </c>
      <c r="AS14" s="184">
        <f>'6. Vaste activa'!BM58</f>
        <v>0</v>
      </c>
      <c r="AT14" s="184">
        <f>'6. Vaste activa'!BN58</f>
        <v>0</v>
      </c>
      <c r="AU14" s="184">
        <f>'6. Vaste activa'!BO58</f>
        <v>0</v>
      </c>
      <c r="AV14" s="184">
        <f>'6. Vaste activa'!BP58</f>
        <v>0</v>
      </c>
      <c r="AW14" s="184">
        <f>'6. Vaste activa'!BQ58</f>
        <v>0</v>
      </c>
      <c r="AX14" s="184">
        <f>'6. Vaste activa'!BR58</f>
        <v>0</v>
      </c>
      <c r="AY14" s="184">
        <f>'6. Vaste activa'!BS58</f>
        <v>0</v>
      </c>
      <c r="AZ14" s="184">
        <f>'6. Vaste activa'!BT58</f>
        <v>0</v>
      </c>
      <c r="BA14" s="184">
        <f>'6. Vaste activa'!BU58</f>
        <v>0</v>
      </c>
      <c r="BB14" s="184">
        <f>'6. Vaste activa'!BV58</f>
        <v>0</v>
      </c>
      <c r="BC14" s="193">
        <f>BB14</f>
        <v>0</v>
      </c>
      <c r="BD14" s="184">
        <f>'6. Vaste activa'!BX58</f>
        <v>0</v>
      </c>
      <c r="BE14" s="184">
        <f>'6. Vaste activa'!BY58</f>
        <v>0</v>
      </c>
      <c r="BF14" s="184">
        <f>'6. Vaste activa'!BZ58</f>
        <v>0</v>
      </c>
      <c r="BG14" s="184">
        <f>'6. Vaste activa'!CA58</f>
        <v>0</v>
      </c>
      <c r="BH14" s="184">
        <f>'6. Vaste activa'!CB58</f>
        <v>0</v>
      </c>
      <c r="BI14" s="184">
        <f>'6. Vaste activa'!CC58</f>
        <v>0</v>
      </c>
      <c r="BJ14" s="184">
        <f>'6. Vaste activa'!CD58</f>
        <v>0</v>
      </c>
      <c r="BK14" s="184">
        <f>'6. Vaste activa'!CE58</f>
        <v>0</v>
      </c>
      <c r="BL14" s="184">
        <f>'6. Vaste activa'!CF58</f>
        <v>0</v>
      </c>
      <c r="BM14" s="184">
        <f>'6. Vaste activa'!CG58</f>
        <v>0</v>
      </c>
      <c r="BN14" s="184">
        <f>'6. Vaste activa'!CH58</f>
        <v>0</v>
      </c>
      <c r="BO14" s="184">
        <f>'6. Vaste activa'!CI58</f>
        <v>0</v>
      </c>
      <c r="BP14" s="193">
        <f>BO14</f>
        <v>0</v>
      </c>
      <c r="BQ14" s="1"/>
    </row>
    <row r="15" spans="2:73" s="127" customFormat="1" ht="15" customHeight="1" x14ac:dyDescent="0.25">
      <c r="C15" s="1" t="s">
        <v>290</v>
      </c>
      <c r="D15" s="192">
        <f>-'6. Vaste activa'!CN60</f>
        <v>0</v>
      </c>
      <c r="E15" s="192">
        <f>-'6. Vaste activa'!CO60</f>
        <v>0</v>
      </c>
      <c r="F15" s="192">
        <f>-'6. Vaste activa'!CP60</f>
        <v>0</v>
      </c>
      <c r="G15" s="192">
        <f>-'6. Vaste activa'!CQ60</f>
        <v>0</v>
      </c>
      <c r="H15" s="192">
        <f>-'6. Vaste activa'!CR60</f>
        <v>0</v>
      </c>
      <c r="I15" s="192">
        <f>-'6. Vaste activa'!CS60</f>
        <v>0</v>
      </c>
      <c r="J15" s="192">
        <f>-'6. Vaste activa'!CT60</f>
        <v>0</v>
      </c>
      <c r="K15" s="192">
        <f>-'6. Vaste activa'!CU60</f>
        <v>0</v>
      </c>
      <c r="L15" s="192">
        <f>-'6. Vaste activa'!CV60</f>
        <v>0</v>
      </c>
      <c r="M15" s="192">
        <f>-'6. Vaste activa'!CW60</f>
        <v>0</v>
      </c>
      <c r="N15" s="192">
        <f>-'6. Vaste activa'!CX60</f>
        <v>0</v>
      </c>
      <c r="O15" s="192">
        <f>-'6. Vaste activa'!CY60</f>
        <v>0</v>
      </c>
      <c r="P15" s="193">
        <f>O15</f>
        <v>0</v>
      </c>
      <c r="Q15" s="192">
        <f>-'6. Vaste activa'!DB60</f>
        <v>0</v>
      </c>
      <c r="R15" s="192">
        <f>-'6. Vaste activa'!DC60</f>
        <v>0</v>
      </c>
      <c r="S15" s="192">
        <f>-'6. Vaste activa'!DD60</f>
        <v>0</v>
      </c>
      <c r="T15" s="192">
        <f>-'6. Vaste activa'!DE60</f>
        <v>0</v>
      </c>
      <c r="U15" s="192">
        <f>-'6. Vaste activa'!DF60</f>
        <v>0</v>
      </c>
      <c r="V15" s="192">
        <f>-'6. Vaste activa'!DG60</f>
        <v>0</v>
      </c>
      <c r="W15" s="192">
        <f>-'6. Vaste activa'!DH60</f>
        <v>0</v>
      </c>
      <c r="X15" s="192">
        <f>-'6. Vaste activa'!DI60</f>
        <v>0</v>
      </c>
      <c r="Y15" s="192">
        <f>-'6. Vaste activa'!DJ60</f>
        <v>0</v>
      </c>
      <c r="Z15" s="192">
        <f>-'6. Vaste activa'!DK60</f>
        <v>0</v>
      </c>
      <c r="AA15" s="192">
        <f>-'6. Vaste activa'!DL60</f>
        <v>0</v>
      </c>
      <c r="AB15" s="192">
        <f>-'6. Vaste activa'!DM60</f>
        <v>0</v>
      </c>
      <c r="AC15" s="193">
        <f>AB15</f>
        <v>0</v>
      </c>
      <c r="AD15" s="192">
        <f>-'6. Vaste activa'!DP60</f>
        <v>0</v>
      </c>
      <c r="AE15" s="192">
        <f>-'6. Vaste activa'!DQ60</f>
        <v>0</v>
      </c>
      <c r="AF15" s="192">
        <f>-'6. Vaste activa'!DR60</f>
        <v>0</v>
      </c>
      <c r="AG15" s="192">
        <f>-'6. Vaste activa'!DS60</f>
        <v>0</v>
      </c>
      <c r="AH15" s="192">
        <f>-'6. Vaste activa'!DT60</f>
        <v>0</v>
      </c>
      <c r="AI15" s="192">
        <f>-'6. Vaste activa'!DU60</f>
        <v>0</v>
      </c>
      <c r="AJ15" s="192">
        <f>-'6. Vaste activa'!DV60</f>
        <v>0</v>
      </c>
      <c r="AK15" s="192">
        <f>-'6. Vaste activa'!DW60</f>
        <v>0</v>
      </c>
      <c r="AL15" s="192">
        <f>-'6. Vaste activa'!DX60</f>
        <v>0</v>
      </c>
      <c r="AM15" s="192">
        <f>-'6. Vaste activa'!DY60</f>
        <v>0</v>
      </c>
      <c r="AN15" s="192">
        <f>-'6. Vaste activa'!DZ60</f>
        <v>0</v>
      </c>
      <c r="AO15" s="192">
        <f>-'6. Vaste activa'!EA60</f>
        <v>0</v>
      </c>
      <c r="AP15" s="193">
        <f>AO15</f>
        <v>0</v>
      </c>
      <c r="AQ15" s="192">
        <f>-'6. Vaste activa'!ED60</f>
        <v>0</v>
      </c>
      <c r="AR15" s="192">
        <f>-'6. Vaste activa'!EE60</f>
        <v>0</v>
      </c>
      <c r="AS15" s="192">
        <f>-'6. Vaste activa'!EF60</f>
        <v>0</v>
      </c>
      <c r="AT15" s="192">
        <f>-'6. Vaste activa'!EG60</f>
        <v>0</v>
      </c>
      <c r="AU15" s="192">
        <f>-'6. Vaste activa'!EH60</f>
        <v>0</v>
      </c>
      <c r="AV15" s="192">
        <f>-'6. Vaste activa'!EI60</f>
        <v>0</v>
      </c>
      <c r="AW15" s="192">
        <f>-'6. Vaste activa'!EJ60</f>
        <v>0</v>
      </c>
      <c r="AX15" s="192">
        <f>-'6. Vaste activa'!EK60</f>
        <v>0</v>
      </c>
      <c r="AY15" s="192">
        <f>-'6. Vaste activa'!EL60</f>
        <v>0</v>
      </c>
      <c r="AZ15" s="192">
        <f>-'6. Vaste activa'!EM60</f>
        <v>0</v>
      </c>
      <c r="BA15" s="192">
        <f>-'6. Vaste activa'!EN60</f>
        <v>0</v>
      </c>
      <c r="BB15" s="192">
        <f>-'6. Vaste activa'!EO60</f>
        <v>0</v>
      </c>
      <c r="BC15" s="193">
        <f>BB15</f>
        <v>0</v>
      </c>
      <c r="BD15" s="192">
        <f>-'6. Vaste activa'!ER60</f>
        <v>0</v>
      </c>
      <c r="BE15" s="192">
        <f>-'6. Vaste activa'!ES60</f>
        <v>0</v>
      </c>
      <c r="BF15" s="192">
        <f>-'6. Vaste activa'!ET60</f>
        <v>0</v>
      </c>
      <c r="BG15" s="192">
        <f>-'6. Vaste activa'!EU60</f>
        <v>0</v>
      </c>
      <c r="BH15" s="192">
        <f>-'6. Vaste activa'!EV60</f>
        <v>0</v>
      </c>
      <c r="BI15" s="192">
        <f>-'6. Vaste activa'!EW60</f>
        <v>0</v>
      </c>
      <c r="BJ15" s="192">
        <f>-'6. Vaste activa'!EX60</f>
        <v>0</v>
      </c>
      <c r="BK15" s="192">
        <f>-'6. Vaste activa'!EY60</f>
        <v>0</v>
      </c>
      <c r="BL15" s="192">
        <f>-'6. Vaste activa'!EZ60</f>
        <v>0</v>
      </c>
      <c r="BM15" s="192">
        <f>-'6. Vaste activa'!FA60</f>
        <v>0</v>
      </c>
      <c r="BN15" s="192">
        <f>-'6. Vaste activa'!FB60</f>
        <v>0</v>
      </c>
      <c r="BO15" s="192">
        <f>-'6. Vaste activa'!FC60</f>
        <v>0</v>
      </c>
      <c r="BP15" s="193">
        <f>BO15</f>
        <v>0</v>
      </c>
      <c r="BQ15" s="1"/>
      <c r="BR15" s="1"/>
      <c r="BS15" s="1"/>
      <c r="BT15" s="1"/>
      <c r="BU15" s="1"/>
    </row>
    <row r="17" spans="2:73" ht="15" customHeight="1" x14ac:dyDescent="0.25">
      <c r="B17" s="12" t="s">
        <v>291</v>
      </c>
      <c r="C17" s="13"/>
      <c r="D17" s="13">
        <f>+SUM(D19:D23)</f>
        <v>0</v>
      </c>
      <c r="E17" s="13">
        <f t="shared" ref="E17:O17" ca="1" si="5">+SUM(E19:E23)</f>
        <v>0</v>
      </c>
      <c r="F17" s="13">
        <f t="shared" ca="1" si="5"/>
        <v>0</v>
      </c>
      <c r="G17" s="13">
        <f t="shared" ca="1" si="5"/>
        <v>0</v>
      </c>
      <c r="H17" s="13">
        <f t="shared" ca="1" si="5"/>
        <v>0</v>
      </c>
      <c r="I17" s="13">
        <f t="shared" ca="1" si="5"/>
        <v>0</v>
      </c>
      <c r="J17" s="13">
        <f t="shared" ca="1" si="5"/>
        <v>0</v>
      </c>
      <c r="K17" s="13">
        <f t="shared" ca="1" si="5"/>
        <v>0</v>
      </c>
      <c r="L17" s="13">
        <f t="shared" ca="1" si="5"/>
        <v>0</v>
      </c>
      <c r="M17" s="13">
        <f t="shared" ca="1" si="5"/>
        <v>0</v>
      </c>
      <c r="N17" s="13">
        <f t="shared" ca="1" si="5"/>
        <v>0</v>
      </c>
      <c r="O17" s="13">
        <f t="shared" ca="1" si="5"/>
        <v>0</v>
      </c>
      <c r="P17" s="136">
        <f ca="1">O17</f>
        <v>0</v>
      </c>
      <c r="Q17" s="13">
        <f ca="1">+SUM(Q19:Q23)</f>
        <v>0</v>
      </c>
      <c r="R17" s="13">
        <f t="shared" ref="R17:AB17" ca="1" si="6">+SUM(R19:R23)</f>
        <v>0</v>
      </c>
      <c r="S17" s="13">
        <f t="shared" ca="1" si="6"/>
        <v>0</v>
      </c>
      <c r="T17" s="13">
        <f t="shared" ca="1" si="6"/>
        <v>0</v>
      </c>
      <c r="U17" s="13">
        <f t="shared" ca="1" si="6"/>
        <v>0</v>
      </c>
      <c r="V17" s="13">
        <f t="shared" ca="1" si="6"/>
        <v>0</v>
      </c>
      <c r="W17" s="13">
        <f t="shared" ca="1" si="6"/>
        <v>0</v>
      </c>
      <c r="X17" s="13">
        <f t="shared" ca="1" si="6"/>
        <v>0</v>
      </c>
      <c r="Y17" s="13">
        <f t="shared" ca="1" si="6"/>
        <v>0</v>
      </c>
      <c r="Z17" s="13">
        <f t="shared" ca="1" si="6"/>
        <v>0</v>
      </c>
      <c r="AA17" s="13">
        <f t="shared" ca="1" si="6"/>
        <v>0</v>
      </c>
      <c r="AB17" s="13">
        <f t="shared" ca="1" si="6"/>
        <v>0</v>
      </c>
      <c r="AC17" s="136">
        <f ca="1">AB17</f>
        <v>0</v>
      </c>
      <c r="AD17" s="13">
        <f ca="1">+SUM(AD19:AD23)</f>
        <v>0</v>
      </c>
      <c r="AE17" s="13">
        <f t="shared" ref="AE17:AO17" ca="1" si="7">+SUM(AE19:AE23)</f>
        <v>0</v>
      </c>
      <c r="AF17" s="13">
        <f t="shared" ca="1" si="7"/>
        <v>0</v>
      </c>
      <c r="AG17" s="13">
        <f t="shared" ca="1" si="7"/>
        <v>0</v>
      </c>
      <c r="AH17" s="13">
        <f t="shared" ca="1" si="7"/>
        <v>0</v>
      </c>
      <c r="AI17" s="13">
        <f t="shared" ca="1" si="7"/>
        <v>0</v>
      </c>
      <c r="AJ17" s="13">
        <f t="shared" ca="1" si="7"/>
        <v>0</v>
      </c>
      <c r="AK17" s="13">
        <f t="shared" ca="1" si="7"/>
        <v>0</v>
      </c>
      <c r="AL17" s="13">
        <f t="shared" ca="1" si="7"/>
        <v>0</v>
      </c>
      <c r="AM17" s="13">
        <f t="shared" ca="1" si="7"/>
        <v>0</v>
      </c>
      <c r="AN17" s="13">
        <f t="shared" ca="1" si="7"/>
        <v>0</v>
      </c>
      <c r="AO17" s="13">
        <f t="shared" ca="1" si="7"/>
        <v>0</v>
      </c>
      <c r="AP17" s="136">
        <f ca="1">AO17</f>
        <v>0</v>
      </c>
      <c r="AQ17" s="13">
        <f ca="1">+SUM(AQ19:AQ23)</f>
        <v>0</v>
      </c>
      <c r="AR17" s="13">
        <f t="shared" ref="AR17:BB17" ca="1" si="8">+SUM(AR19:AR23)</f>
        <v>0</v>
      </c>
      <c r="AS17" s="13">
        <f t="shared" ca="1" si="8"/>
        <v>0</v>
      </c>
      <c r="AT17" s="13">
        <f t="shared" ca="1" si="8"/>
        <v>0</v>
      </c>
      <c r="AU17" s="13">
        <f t="shared" ca="1" si="8"/>
        <v>0</v>
      </c>
      <c r="AV17" s="13">
        <f t="shared" ca="1" si="8"/>
        <v>0</v>
      </c>
      <c r="AW17" s="13">
        <f t="shared" ca="1" si="8"/>
        <v>0</v>
      </c>
      <c r="AX17" s="13">
        <f t="shared" ca="1" si="8"/>
        <v>0</v>
      </c>
      <c r="AY17" s="13">
        <f t="shared" ca="1" si="8"/>
        <v>0</v>
      </c>
      <c r="AZ17" s="13">
        <f t="shared" ca="1" si="8"/>
        <v>0</v>
      </c>
      <c r="BA17" s="13">
        <f t="shared" ca="1" si="8"/>
        <v>0</v>
      </c>
      <c r="BB17" s="13">
        <f t="shared" ca="1" si="8"/>
        <v>0</v>
      </c>
      <c r="BC17" s="136">
        <f ca="1">BB17</f>
        <v>0</v>
      </c>
      <c r="BD17" s="13">
        <f ca="1">+SUM(BD19:BD23)</f>
        <v>0</v>
      </c>
      <c r="BE17" s="13">
        <f t="shared" ref="BE17:BO17" ca="1" si="9">+SUM(BE19:BE23)</f>
        <v>0</v>
      </c>
      <c r="BF17" s="13">
        <f t="shared" ca="1" si="9"/>
        <v>0</v>
      </c>
      <c r="BG17" s="13">
        <f t="shared" ca="1" si="9"/>
        <v>0</v>
      </c>
      <c r="BH17" s="13">
        <f t="shared" ca="1" si="9"/>
        <v>0</v>
      </c>
      <c r="BI17" s="13">
        <f t="shared" ca="1" si="9"/>
        <v>0</v>
      </c>
      <c r="BJ17" s="13">
        <f t="shared" ca="1" si="9"/>
        <v>0</v>
      </c>
      <c r="BK17" s="13">
        <f t="shared" ca="1" si="9"/>
        <v>0</v>
      </c>
      <c r="BL17" s="13">
        <f t="shared" ca="1" si="9"/>
        <v>0</v>
      </c>
      <c r="BM17" s="13">
        <f t="shared" ca="1" si="9"/>
        <v>0</v>
      </c>
      <c r="BN17" s="13">
        <f t="shared" ca="1" si="9"/>
        <v>0</v>
      </c>
      <c r="BO17" s="13">
        <f t="shared" ca="1" si="9"/>
        <v>0</v>
      </c>
      <c r="BP17" s="136">
        <f ca="1">BO17</f>
        <v>0</v>
      </c>
    </row>
    <row r="18" spans="2:73" ht="15" customHeight="1" x14ac:dyDescent="0.25">
      <c r="BQ18" s="127"/>
      <c r="BR18" s="127"/>
      <c r="BS18" s="127"/>
      <c r="BT18" s="127"/>
      <c r="BU18" s="127"/>
    </row>
    <row r="19" spans="2:73" s="127" customFormat="1" ht="15" customHeight="1" x14ac:dyDescent="0.25">
      <c r="C19" s="1" t="s">
        <v>172</v>
      </c>
      <c r="D19" s="184">
        <f>'10. Voorraden'!D12</f>
        <v>0</v>
      </c>
      <c r="E19" s="184">
        <f>'10. Voorraden'!E12</f>
        <v>0</v>
      </c>
      <c r="F19" s="184">
        <f>'10. Voorraden'!F12</f>
        <v>0</v>
      </c>
      <c r="G19" s="184">
        <f>'10. Voorraden'!G12</f>
        <v>0</v>
      </c>
      <c r="H19" s="184">
        <f>'10. Voorraden'!H12</f>
        <v>0</v>
      </c>
      <c r="I19" s="184">
        <f>'10. Voorraden'!I12</f>
        <v>0</v>
      </c>
      <c r="J19" s="184">
        <f>'10. Voorraden'!J12</f>
        <v>0</v>
      </c>
      <c r="K19" s="184">
        <f>'10. Voorraden'!K12</f>
        <v>0</v>
      </c>
      <c r="L19" s="184">
        <f>'10. Voorraden'!L12</f>
        <v>0</v>
      </c>
      <c r="M19" s="184">
        <f>'10. Voorraden'!M12</f>
        <v>0</v>
      </c>
      <c r="N19" s="184">
        <f>'10. Voorraden'!N12</f>
        <v>0</v>
      </c>
      <c r="O19" s="184">
        <f>'10. Voorraden'!O12</f>
        <v>0</v>
      </c>
      <c r="P19" s="193">
        <f>O19</f>
        <v>0</v>
      </c>
      <c r="Q19" s="184">
        <f>'10. Voorraden'!Q12</f>
        <v>0</v>
      </c>
      <c r="R19" s="184">
        <f>'10. Voorraden'!R12</f>
        <v>0</v>
      </c>
      <c r="S19" s="184">
        <f>'10. Voorraden'!S12</f>
        <v>0</v>
      </c>
      <c r="T19" s="184">
        <f>'10. Voorraden'!T12</f>
        <v>0</v>
      </c>
      <c r="U19" s="184">
        <f>'10. Voorraden'!U12</f>
        <v>0</v>
      </c>
      <c r="V19" s="184">
        <f>'10. Voorraden'!V12</f>
        <v>0</v>
      </c>
      <c r="W19" s="184">
        <f>'10. Voorraden'!W12</f>
        <v>0</v>
      </c>
      <c r="X19" s="184">
        <f>'10. Voorraden'!X12</f>
        <v>0</v>
      </c>
      <c r="Y19" s="184">
        <f>'10. Voorraden'!Y12</f>
        <v>0</v>
      </c>
      <c r="Z19" s="184">
        <f>'10. Voorraden'!Z12</f>
        <v>0</v>
      </c>
      <c r="AA19" s="184">
        <f>'10. Voorraden'!AA12</f>
        <v>0</v>
      </c>
      <c r="AB19" s="184">
        <f>'10. Voorraden'!AB12</f>
        <v>0</v>
      </c>
      <c r="AC19" s="193">
        <f>AB19</f>
        <v>0</v>
      </c>
      <c r="AD19" s="184">
        <f>'10. Voorraden'!AD12</f>
        <v>0</v>
      </c>
      <c r="AE19" s="184">
        <f>'10. Voorraden'!AE12</f>
        <v>0</v>
      </c>
      <c r="AF19" s="184">
        <f>'10. Voorraden'!AF12</f>
        <v>0</v>
      </c>
      <c r="AG19" s="184">
        <f>'10. Voorraden'!AG12</f>
        <v>0</v>
      </c>
      <c r="AH19" s="184">
        <f>'10. Voorraden'!AH12</f>
        <v>0</v>
      </c>
      <c r="AI19" s="184">
        <f>'10. Voorraden'!AI12</f>
        <v>0</v>
      </c>
      <c r="AJ19" s="184">
        <f>'10. Voorraden'!AJ12</f>
        <v>0</v>
      </c>
      <c r="AK19" s="184">
        <f>'10. Voorraden'!AK12</f>
        <v>0</v>
      </c>
      <c r="AL19" s="184">
        <f>'10. Voorraden'!AL12</f>
        <v>0</v>
      </c>
      <c r="AM19" s="184">
        <f>'10. Voorraden'!AM12</f>
        <v>0</v>
      </c>
      <c r="AN19" s="184">
        <f>'10. Voorraden'!AN12</f>
        <v>0</v>
      </c>
      <c r="AO19" s="184">
        <f>'10. Voorraden'!AO12</f>
        <v>0</v>
      </c>
      <c r="AP19" s="193">
        <f>AO19</f>
        <v>0</v>
      </c>
      <c r="AQ19" s="184">
        <f>'10. Voorraden'!AQ12</f>
        <v>0</v>
      </c>
      <c r="AR19" s="184">
        <f>'10. Voorraden'!AR12</f>
        <v>0</v>
      </c>
      <c r="AS19" s="184">
        <f>'10. Voorraden'!AS12</f>
        <v>0</v>
      </c>
      <c r="AT19" s="184">
        <f>'10. Voorraden'!AT12</f>
        <v>0</v>
      </c>
      <c r="AU19" s="184">
        <f>'10. Voorraden'!AU12</f>
        <v>0</v>
      </c>
      <c r="AV19" s="184">
        <f>'10. Voorraden'!AV12</f>
        <v>0</v>
      </c>
      <c r="AW19" s="184">
        <f>'10. Voorraden'!AW12</f>
        <v>0</v>
      </c>
      <c r="AX19" s="184">
        <f>'10. Voorraden'!AX12</f>
        <v>0</v>
      </c>
      <c r="AY19" s="184">
        <f>'10. Voorraden'!AY12</f>
        <v>0</v>
      </c>
      <c r="AZ19" s="184">
        <f>'10. Voorraden'!AZ12</f>
        <v>0</v>
      </c>
      <c r="BA19" s="184">
        <f>'10. Voorraden'!BA12</f>
        <v>0</v>
      </c>
      <c r="BB19" s="184">
        <f>'10. Voorraden'!BB12</f>
        <v>0</v>
      </c>
      <c r="BC19" s="193">
        <f>BB19</f>
        <v>0</v>
      </c>
      <c r="BD19" s="184">
        <f>'10. Voorraden'!BD12</f>
        <v>0</v>
      </c>
      <c r="BE19" s="184">
        <f>'10. Voorraden'!BE12</f>
        <v>0</v>
      </c>
      <c r="BF19" s="184">
        <f>'10. Voorraden'!BF12</f>
        <v>0</v>
      </c>
      <c r="BG19" s="184">
        <f>'10. Voorraden'!BG12</f>
        <v>0</v>
      </c>
      <c r="BH19" s="184">
        <f>'10. Voorraden'!BH12</f>
        <v>0</v>
      </c>
      <c r="BI19" s="184">
        <f>'10. Voorraden'!BI12</f>
        <v>0</v>
      </c>
      <c r="BJ19" s="184">
        <f>'10. Voorraden'!BJ12</f>
        <v>0</v>
      </c>
      <c r="BK19" s="184">
        <f>'10. Voorraden'!BK12</f>
        <v>0</v>
      </c>
      <c r="BL19" s="184">
        <f>'10. Voorraden'!BL12</f>
        <v>0</v>
      </c>
      <c r="BM19" s="184">
        <f>'10. Voorraden'!BM12</f>
        <v>0</v>
      </c>
      <c r="BN19" s="184">
        <f>'10. Voorraden'!BN12</f>
        <v>0</v>
      </c>
      <c r="BO19" s="184">
        <f>'10. Voorraden'!BO12</f>
        <v>0</v>
      </c>
      <c r="BP19" s="193">
        <f>BO19</f>
        <v>0</v>
      </c>
    </row>
    <row r="20" spans="2:73" s="127" customFormat="1" ht="15" customHeight="1" x14ac:dyDescent="0.25">
      <c r="C20" s="1" t="s">
        <v>292</v>
      </c>
      <c r="D20" s="184">
        <f>+IF(Basisgegevens!$F$96&lt;0.5,0,'9. BTW'!D28)</f>
        <v>0</v>
      </c>
      <c r="E20" s="184">
        <f>+IF(Basisgegevens!$F$96&lt;0.5,0,IF(Basisgegevens!$F$96&lt;1.5,'9. BTW'!E28,SUM('9. BTW'!D28:E28)))</f>
        <v>0</v>
      </c>
      <c r="F20" s="184">
        <f>+IF(Basisgegevens!$F$96&lt;0.5,0,IF(Basisgegevens!$F$96&lt;1.5,'9. BTW'!F28,IF(Basisgegevens!$F$96&lt;2.5,SUM('9. BTW'!E28:F28),SUM('9. BTW'!D28:F28))))</f>
        <v>0</v>
      </c>
      <c r="G20" s="184">
        <f>+IF(Basisgegevens!$F$96&lt;0.5,0,IF(Basisgegevens!$F$96&lt;1.5,'9. BTW'!G28,IF(Basisgegevens!$F$96&lt;2.5,SUM('9. BTW'!F28:G28),IF(Basisgegevens!$F$96&lt;3.5,SUM('9. BTW'!E28:G28),SUM('9. BTW'!D28:G28)))))</f>
        <v>0</v>
      </c>
      <c r="H20" s="184">
        <f>+IF(Basisgegevens!$F$96&lt;0.5,0,IF(Basisgegevens!$F$96&lt;1.5,'9. BTW'!H28,IF(Basisgegevens!$F$96&lt;2.5,SUM('9. BTW'!G28:H28),IF(Basisgegevens!$F$96&lt;3.5,SUM('9. BTW'!F28:H28),IF(Basisgegevens!$F$96&lt;4.5,SUM('9. BTW'!E28:H28),SUM('9. BTW'!D28:H28))))))</f>
        <v>0</v>
      </c>
      <c r="I20" s="184">
        <f>+IF(Basisgegevens!$F$96&lt;0.5,0,IF(Basisgegevens!$F$96&lt;1.5,'9. BTW'!I28,IF(Basisgegevens!$F$96&lt;2.5,SUM('9. BTW'!H28:I28),IF(Basisgegevens!$F$96&lt;3.5,SUM('9. BTW'!G28:I28),IF(Basisgegevens!$F$96&lt;4.5,SUM('9. BTW'!F28:I28),IF(Basisgegevens!$F$96&lt;5.5,SUM('9. BTW'!E28:I28),SUM('9. BTW'!D28:I28)))))))</f>
        <v>0</v>
      </c>
      <c r="J20" s="184">
        <f>+IF(Basisgegevens!$F$96&lt;0.5,0,IF(Basisgegevens!$F$96&lt;1.5,'9. BTW'!J28,IF(Basisgegevens!$F$96&lt;2.5,SUM('9. BTW'!I28:J28),IF(Basisgegevens!$F$96&lt;3.5,SUM('9. BTW'!H28:J28),IF(Basisgegevens!$F$96&lt;4.5,SUM('9. BTW'!G28:J28),IF(Basisgegevens!$F$96&lt;5.5,SUM('9. BTW'!F28:J28),SUM('9. BTW'!E28:J28)))))))</f>
        <v>0</v>
      </c>
      <c r="K20" s="184">
        <f>+IF(Basisgegevens!$F$96&lt;0.5,0,IF(Basisgegevens!$F$96&lt;1.5,'9. BTW'!K28,IF(Basisgegevens!$F$96&lt;2.5,SUM('9. BTW'!J28:K28),IF(Basisgegevens!$F$96&lt;3.5,SUM('9. BTW'!I28:K28),IF(Basisgegevens!$F$96&lt;4.5,SUM('9. BTW'!H28:K28),IF(Basisgegevens!$F$96&lt;5.5,SUM('9. BTW'!G28:K28),SUM('9. BTW'!F28:K28)))))))</f>
        <v>0</v>
      </c>
      <c r="L20" s="184">
        <f>+IF(Basisgegevens!$F$96&lt;0.5,0,IF(Basisgegevens!$F$96&lt;1.5,'9. BTW'!L28,IF(Basisgegevens!$F$96&lt;2.5,SUM('9. BTW'!K28:L28),IF(Basisgegevens!$F$96&lt;3.5,SUM('9. BTW'!J28:L28),IF(Basisgegevens!$F$96&lt;4.5,SUM('9. BTW'!I28:L28),IF(Basisgegevens!$F$96&lt;5.5,SUM('9. BTW'!H28:L28),SUM('9. BTW'!G28:L28)))))))</f>
        <v>0</v>
      </c>
      <c r="M20" s="184">
        <f>+IF(Basisgegevens!$F$96&lt;0.5,0,IF(Basisgegevens!$F$96&lt;1.5,'9. BTW'!M28,IF(Basisgegevens!$F$96&lt;2.5,SUM('9. BTW'!L28:M28),IF(Basisgegevens!$F$96&lt;3.5,SUM('9. BTW'!K28:M28),IF(Basisgegevens!$F$96&lt;4.5,SUM('9. BTW'!J28:M28),IF(Basisgegevens!$F$96&lt;5.5,SUM('9. BTW'!I28:M28),SUM('9. BTW'!H28:M28)))))))</f>
        <v>0</v>
      </c>
      <c r="N20" s="184">
        <f>+IF(Basisgegevens!$F$96&lt;0.5,0,IF(Basisgegevens!$F$96&lt;1.5,'9. BTW'!N28,IF(Basisgegevens!$F$96&lt;2.5,SUM('9. BTW'!M28:N28),IF(Basisgegevens!$F$96&lt;3.5,SUM('9. BTW'!L28:N28),IF(Basisgegevens!$F$96&lt;4.5,SUM('9. BTW'!K28:N28),IF(Basisgegevens!$F$96&lt;5.5,SUM('9. BTW'!J28:N28),SUM('9. BTW'!I28:N28)))))))</f>
        <v>0</v>
      </c>
      <c r="O20" s="184">
        <f>+IF(Basisgegevens!$F$96&lt;0.5,0,IF(Basisgegevens!$F$96&lt;1.5,'9. BTW'!O28,IF(Basisgegevens!$F$96&lt;2.5,SUM('9. BTW'!N28:O28),IF(Basisgegevens!$F$96&lt;3.5,SUM('9. BTW'!M28:O28),IF(Basisgegevens!$F$96&lt;4.5,SUM('9. BTW'!L28:O28),IF(Basisgegevens!$F$96&lt;5.5,SUM('9. BTW'!K28:O28),SUM('9. BTW'!J28:O28)))))))</f>
        <v>0</v>
      </c>
      <c r="P20" s="193">
        <f>O20</f>
        <v>0</v>
      </c>
      <c r="Q20" s="184">
        <f>+IF(Basisgegevens!$F$96&lt;0.5,0,IF(Basisgegevens!$F$96&lt;1.5,'9. BTW'!Q28,IF(Basisgegevens!$F$96&lt;2.5,SUM('9. BTW'!O28,'9. BTW'!Q28),IF(Basisgegevens!$F$96&lt;3.5,SUM('9. BTW'!N28,'9. BTW'!O28,'9. BTW'!Q28),IF(Basisgegevens!$F$96&lt;4.5,SUM('9. BTW'!M28:O28,'9. BTW'!Q28),IF(Basisgegevens!$F$96&lt;5.5,SUM('9. BTW'!L28:O28,'9. BTW'!Q28),SUM('9. BTW'!K28:O28,'9. BTW'!Q28)))))))</f>
        <v>0</v>
      </c>
      <c r="R20" s="184">
        <f>+IF(Basisgegevens!$F$96&lt;0.5,0,IF(Basisgegevens!$F$96&lt;1.5,'9. BTW'!R28,IF(Basisgegevens!$F$96&lt;2.5,SUM('9. BTW'!Q28:R28),IF(Basisgegevens!$F$96&lt;3.5,SUM('9. BTW'!O28,'9. BTW'!Q28:R28),IF(Basisgegevens!$F$96&lt;4.5,SUM('9. BTW'!N28:O28,'9. BTW'!Q28:R28),IF(Basisgegevens!$F$96&lt;5.5,SUM('9. BTW'!M28:O28,'9. BTW'!Q28:R28),SUM('9. BTW'!L28:O28,'9. BTW'!Q28:R28)))))))</f>
        <v>0</v>
      </c>
      <c r="S20" s="184">
        <f>+IF(Basisgegevens!$F$96&lt;0.5,0,IF(Basisgegevens!$F$96&lt;1.5,'9. BTW'!S28,IF(Basisgegevens!$F$96&lt;2.5,SUM('9. BTW'!R28:S28),IF(Basisgegevens!$F$96&lt;3.5,SUM('9. BTW'!Q28:S28),IF(Basisgegevens!$F$96&lt;4.5,SUM('9. BTW'!O28,'9. BTW'!Q28:S28),IF(Basisgegevens!$F$96&lt;5.5,SUM('9. BTW'!N28:O28,'9. BTW'!Q28:S28),SUM('9. BTW'!M28:O28,'9. BTW'!Q28:S28)))))))</f>
        <v>0</v>
      </c>
      <c r="T20" s="184">
        <f>+IF(Basisgegevens!$F$96&lt;0.5,0,IF(Basisgegevens!$F$96&lt;1.5,'9. BTW'!T28,IF(Basisgegevens!$F$96&lt;2.5,SUM('9. BTW'!S28:T28),IF(Basisgegevens!$F$96&lt;3.5,SUM('9. BTW'!R28:T28),IF(Basisgegevens!$F$96&lt;4.5,SUM('9. BTW'!Q28:T28),IF(Basisgegevens!$F$96&lt;5.5,SUM('9. BTW'!O28,'9. BTW'!Q28:T28),SUM('9. BTW'!N28:O28,'9. BTW'!Q28:T28)))))))</f>
        <v>0</v>
      </c>
      <c r="U20" s="184">
        <f>+IF(Basisgegevens!$F$96&lt;0.5,0,IF(Basisgegevens!$F$96&lt;1.5,'9. BTW'!U28,IF(Basisgegevens!$F$96&lt;2.5,SUM('9. BTW'!T28:U28),IF(Basisgegevens!$F$96&lt;3.5,SUM('9. BTW'!S28:U28),IF(Basisgegevens!$F$96&lt;4.5,SUM('9. BTW'!R28:U28),IF(Basisgegevens!$F$96&lt;5.5,SUM('9. BTW'!Q28:U28),SUM('9. BTW'!O28,'9. BTW'!Q28:U28)))))))</f>
        <v>0</v>
      </c>
      <c r="V20" s="184">
        <f>+IF(Basisgegevens!$F$96&lt;0.5,0,IF(Basisgegevens!$F$96&lt;1.5,'9. BTW'!V28,IF(Basisgegevens!$F$96&lt;2.5,SUM('9. BTW'!U28:V28),IF(Basisgegevens!$F$96&lt;3.5,SUM('9. BTW'!T28:V28),IF(Basisgegevens!$F$96&lt;4.5,SUM('9. BTW'!S28:V28),IF(Basisgegevens!$F$96&lt;5.5,SUM('9. BTW'!R28:V28),SUM('9. BTW'!Q28:V28)))))))</f>
        <v>0</v>
      </c>
      <c r="W20" s="184">
        <f>+IF(Basisgegevens!$F$96&lt;0.5,0,IF(Basisgegevens!$F$96&lt;1.5,'9. BTW'!W28,IF(Basisgegevens!$F$96&lt;2.5,SUM('9. BTW'!V28:W28),IF(Basisgegevens!$F$96&lt;3.5,SUM('9. BTW'!U28:W28),IF(Basisgegevens!$F$96&lt;4.5,SUM('9. BTW'!T28:W28),IF(Basisgegevens!$F$96&lt;5.5,SUM('9. BTW'!S28:W28),SUM('9. BTW'!R28:W28)))))))</f>
        <v>0</v>
      </c>
      <c r="X20" s="184">
        <f>+IF(Basisgegevens!$F$96&lt;0.5,0,IF(Basisgegevens!$F$96&lt;1.5,'9. BTW'!X28,IF(Basisgegevens!$F$96&lt;2.5,SUM('9. BTW'!W28:X28),IF(Basisgegevens!$F$96&lt;3.5,SUM('9. BTW'!V28:X28),IF(Basisgegevens!$F$96&lt;4.5,SUM('9. BTW'!U28:X28),IF(Basisgegevens!$F$96&lt;5.5,SUM('9. BTW'!T28:X28),SUM('9. BTW'!S28:X28)))))))</f>
        <v>0</v>
      </c>
      <c r="Y20" s="184">
        <f>+IF(Basisgegevens!$F$96&lt;0.5,0,IF(Basisgegevens!$F$96&lt;1.5,'9. BTW'!Y28,IF(Basisgegevens!$F$96&lt;2.5,SUM('9. BTW'!X28:Y28),IF(Basisgegevens!$F$96&lt;3.5,SUM('9. BTW'!W28:Y28),IF(Basisgegevens!$F$96&lt;4.5,SUM('9. BTW'!V28:Y28),IF(Basisgegevens!$F$96&lt;5.5,SUM('9. BTW'!U28:Y28),SUM('9. BTW'!T28:Y28)))))))</f>
        <v>0</v>
      </c>
      <c r="Z20" s="184">
        <f>+IF(Basisgegevens!$F$96&lt;0.5,0,IF(Basisgegevens!$F$96&lt;1.5,'9. BTW'!Z28,IF(Basisgegevens!$F$96&lt;2.5,SUM('9. BTW'!Y28:Z28),IF(Basisgegevens!$F$96&lt;3.5,SUM('9. BTW'!X28:Z28),IF(Basisgegevens!$F$96&lt;4.5,SUM('9. BTW'!W28:Z28),IF(Basisgegevens!$F$96&lt;5.5,SUM('9. BTW'!V28:Z28),SUM('9. BTW'!U28:Z28)))))))</f>
        <v>0</v>
      </c>
      <c r="AA20" s="184">
        <f>+IF(Basisgegevens!$F$96&lt;0.5,0,IF(Basisgegevens!$F$96&lt;1.5,'9. BTW'!AA28,IF(Basisgegevens!$F$96&lt;2.5,SUM('9. BTW'!Z28:AA28),IF(Basisgegevens!$F$96&lt;3.5,SUM('9. BTW'!Y28:AA28),IF(Basisgegevens!$F$96&lt;4.5,SUM('9. BTW'!X28:AA28),IF(Basisgegevens!$F$96&lt;5.5,SUM('9. BTW'!W28:AA28),SUM('9. BTW'!V28:AA28)))))))</f>
        <v>0</v>
      </c>
      <c r="AB20" s="184">
        <f>+IF(Basisgegevens!$F$96&lt;0.5,0,IF(Basisgegevens!$F$96&lt;1.5,'9. BTW'!AB28,IF(Basisgegevens!$F$96&lt;2.5,SUM('9. BTW'!AA28:AB28),IF(Basisgegevens!$F$96&lt;3.5,SUM('9. BTW'!Z28:AB28),IF(Basisgegevens!$F$96&lt;4.5,SUM('9. BTW'!Y28:AB28),IF(Basisgegevens!$F$96&lt;5.5,SUM('9. BTW'!X28:AB28),SUM('9. BTW'!W28:AB28)))))))</f>
        <v>0</v>
      </c>
      <c r="AC20" s="193">
        <f>AB20</f>
        <v>0</v>
      </c>
      <c r="AD20" s="184">
        <f>+IF(Basisgegevens!$F$96&lt;0.5,0,IF(Basisgegevens!$F$96&lt;1.5,'9. BTW'!AD28,IF(Basisgegevens!$F$96&lt;2.5,SUM('9. BTW'!AB28,'9. BTW'!AD28),IF(Basisgegevens!$F$96&lt;3.5,SUM('9. BTW'!AA28,'9. BTW'!AB28,'9. BTW'!AD28),IF(Basisgegevens!$F$96&lt;4.5,SUM('9. BTW'!Z28:AB28,'9. BTW'!AD28),IF(Basisgegevens!$F$96&lt;5.5,SUM('9. BTW'!Y28:AB28,'9. BTW'!AD28),SUM('9. BTW'!X28:AB28,'9. BTW'!AD28)))))))</f>
        <v>0</v>
      </c>
      <c r="AE20" s="184">
        <f>+IF(Basisgegevens!$F$96&lt;0.5,0,IF(Basisgegevens!$F$96&lt;1.5,'9. BTW'!AE28,IF(Basisgegevens!$F$96&lt;2.5,SUM('9. BTW'!AD28:AE28),IF(Basisgegevens!$F$96&lt;3.5,SUM('9. BTW'!AB28,'9. BTW'!AD28:AE28),IF(Basisgegevens!$F$96&lt;4.5,SUM('9. BTW'!AA28:AB28,'9. BTW'!AD28:AE28),IF(Basisgegevens!$F$96&lt;5.5,SUM('9. BTW'!Z28:AB28,'9. BTW'!AD28:AE28),SUM('9. BTW'!Y28:AB28,'9. BTW'!AD28:AE28)))))))</f>
        <v>0</v>
      </c>
      <c r="AF20" s="184">
        <f>+IF(Basisgegevens!$F$96&lt;0.5,0,IF(Basisgegevens!$F$96&lt;1.5,'9. BTW'!AF28,IF(Basisgegevens!$F$96&lt;2.5,SUM('9. BTW'!AE28:AF28),IF(Basisgegevens!$F$96&lt;3.5,SUM('9. BTW'!AD28:AF28),IF(Basisgegevens!$F$96&lt;4.5,SUM('9. BTW'!AB28,'9. BTW'!AD28:AF28),IF(Basisgegevens!$F$96&lt;5.5,SUM('9. BTW'!AA28:AB28,'9. BTW'!AD28:AF28),SUM('9. BTW'!Z28:AB28,'9. BTW'!AD28:AF28)))))))</f>
        <v>0</v>
      </c>
      <c r="AG20" s="184">
        <f>+IF(Basisgegevens!$F$96&lt;0.5,0,IF(Basisgegevens!$F$96&lt;1.5,'9. BTW'!AG28,IF(Basisgegevens!$F$96&lt;2.5,SUM('9. BTW'!AF28:AG28),IF(Basisgegevens!$F$96&lt;3.5,SUM('9. BTW'!AE28:AG28),IF(Basisgegevens!$F$96&lt;4.5,SUM('9. BTW'!AD28:AG28),IF(Basisgegevens!$F$96&lt;5.5,SUM('9. BTW'!AB28,'9. BTW'!AD28:AG28),SUM('9. BTW'!AA28:AB28,'9. BTW'!AD28:AG28)))))))</f>
        <v>0</v>
      </c>
      <c r="AH20" s="184">
        <f>+IF(Basisgegevens!$F$96&lt;0.5,0,IF(Basisgegevens!$F$96&lt;1.5,'9. BTW'!AH28,IF(Basisgegevens!$F$96&lt;2.5,SUM('9. BTW'!AG28:AH28),IF(Basisgegevens!$F$96&lt;3.5,SUM('9. BTW'!AF28:AH28),IF(Basisgegevens!$F$96&lt;4.5,SUM('9. BTW'!AE28:AH28),IF(Basisgegevens!$F$96&lt;5.5,SUM('9. BTW'!AD28:AH28),SUM('9. BTW'!AB28,'9. BTW'!AD28:AH28)))))))</f>
        <v>0</v>
      </c>
      <c r="AI20" s="184">
        <f>+IF(Basisgegevens!$F$96&lt;0.5,0,IF(Basisgegevens!$F$96&lt;1.5,'9. BTW'!AI28,IF(Basisgegevens!$F$96&lt;2.5,SUM('9. BTW'!AH28:AI28),IF(Basisgegevens!$F$96&lt;3.5,SUM('9. BTW'!AG28:AI28),IF(Basisgegevens!$F$96&lt;4.5,SUM('9. BTW'!AF28:AI28),IF(Basisgegevens!$F$96&lt;5.5,SUM('9. BTW'!AE28:AI28),SUM('9. BTW'!AD28:AI28)))))))</f>
        <v>0</v>
      </c>
      <c r="AJ20" s="184">
        <f>+IF(Basisgegevens!$F$96&lt;0.5,0,IF(Basisgegevens!$F$96&lt;1.5,'9. BTW'!AJ28,IF(Basisgegevens!$F$96&lt;2.5,SUM('9. BTW'!AI28:AJ28),IF(Basisgegevens!$F$96&lt;3.5,SUM('9. BTW'!AH28:AJ28),IF(Basisgegevens!$F$96&lt;4.5,SUM('9. BTW'!AG28:AJ28),IF(Basisgegevens!$F$96&lt;5.5,SUM('9. BTW'!AF28:AJ28),SUM('9. BTW'!AE28:AJ28)))))))</f>
        <v>0</v>
      </c>
      <c r="AK20" s="184">
        <f>+IF(Basisgegevens!$F$96&lt;0.5,0,IF(Basisgegevens!$F$96&lt;1.5,'9. BTW'!AK28,IF(Basisgegevens!$F$96&lt;2.5,SUM('9. BTW'!AJ28:AK28),IF(Basisgegevens!$F$96&lt;3.5,SUM('9. BTW'!AI28:AK28),IF(Basisgegevens!$F$96&lt;4.5,SUM('9. BTW'!AH28:AK28),IF(Basisgegevens!$F$96&lt;5.5,SUM('9. BTW'!AG28:AK28),SUM('9. BTW'!AF28:AK28)))))))</f>
        <v>0</v>
      </c>
      <c r="AL20" s="184">
        <f>+IF(Basisgegevens!$F$96&lt;0.5,0,IF(Basisgegevens!$F$96&lt;1.5,'9. BTW'!AL28,IF(Basisgegevens!$F$96&lt;2.5,SUM('9. BTW'!AK28:AL28),IF(Basisgegevens!$F$96&lt;3.5,SUM('9. BTW'!AJ28:AL28),IF(Basisgegevens!$F$96&lt;4.5,SUM('9. BTW'!AI28:AL28),IF(Basisgegevens!$F$96&lt;5.5,SUM('9. BTW'!AH28:AL28),SUM('9. BTW'!AG28:AL28)))))))</f>
        <v>0</v>
      </c>
      <c r="AM20" s="184">
        <f>+IF(Basisgegevens!$F$96&lt;0.5,0,IF(Basisgegevens!$F$96&lt;1.5,'9. BTW'!AM28,IF(Basisgegevens!$F$96&lt;2.5,SUM('9. BTW'!AL28:AM28),IF(Basisgegevens!$F$96&lt;3.5,SUM('9. BTW'!AK28:AM28),IF(Basisgegevens!$F$96&lt;4.5,SUM('9. BTW'!AJ28:AM28),IF(Basisgegevens!$F$96&lt;5.5,SUM('9. BTW'!AI28:AM28),SUM('9. BTW'!AH28:AM28)))))))</f>
        <v>0</v>
      </c>
      <c r="AN20" s="184">
        <f>+IF(Basisgegevens!$F$96&lt;0.5,0,IF(Basisgegevens!$F$96&lt;1.5,'9. BTW'!AN28,IF(Basisgegevens!$F$96&lt;2.5,SUM('9. BTW'!AM28:AN28),IF(Basisgegevens!$F$96&lt;3.5,SUM('9. BTW'!AL28:AN28),IF(Basisgegevens!$F$96&lt;4.5,SUM('9. BTW'!AK28:AN28),IF(Basisgegevens!$F$96&lt;5.5,SUM('9. BTW'!AJ28:AN28),SUM('9. BTW'!AI28:AN28)))))))</f>
        <v>0</v>
      </c>
      <c r="AO20" s="184">
        <f>+IF(Basisgegevens!$F$96&lt;0.5,0,IF(Basisgegevens!$F$96&lt;1.5,'9. BTW'!AO28,IF(Basisgegevens!$F$96&lt;2.5,SUM('9. BTW'!AN28:AO28),IF(Basisgegevens!$F$96&lt;3.5,SUM('9. BTW'!AM28:AO28),IF(Basisgegevens!$F$96&lt;4.5,SUM('9. BTW'!AL28:AO28),IF(Basisgegevens!$F$96&lt;5.5,SUM('9. BTW'!AK28:AO28),SUM('9. BTW'!AJ28:AO28)))))))</f>
        <v>0</v>
      </c>
      <c r="AP20" s="193">
        <f>AO20</f>
        <v>0</v>
      </c>
      <c r="AQ20" s="184">
        <f>+IF(Basisgegevens!$F$96&lt;0.5,0,IF(Basisgegevens!$F$96&lt;1.5,'9. BTW'!AQ28,IF(Basisgegevens!$F$96&lt;2.5,SUM('9. BTW'!AO28,'9. BTW'!AQ28),IF(Basisgegevens!$F$96&lt;3.5,SUM('9. BTW'!AN28,'9. BTW'!AO28,'9. BTW'!AQ28),IF(Basisgegevens!$F$96&lt;4.5,SUM('9. BTW'!AM28:AO28,'9. BTW'!AQ28),IF(Basisgegevens!$F$96&lt;5.5,SUM('9. BTW'!AL28:AO28,'9. BTW'!AQ28),SUM('9. BTW'!AK28:AO28,'9. BTW'!AQ28)))))))</f>
        <v>0</v>
      </c>
      <c r="AR20" s="184">
        <f>+IF(Basisgegevens!$F$96&lt;0.5,0,IF(Basisgegevens!$F$96&lt;1.5,'9. BTW'!AR28,IF(Basisgegevens!$F$96&lt;2.5,SUM('9. BTW'!AQ28:AR28),IF(Basisgegevens!$F$96&lt;3.5,SUM('9. BTW'!AO28,'9. BTW'!AQ28:AR28),IF(Basisgegevens!$F$96&lt;4.5,SUM('9. BTW'!AN28:AO28,'9. BTW'!AQ28:AR28),IF(Basisgegevens!$F$96&lt;5.5,SUM('9. BTW'!AM28:AO28,'9. BTW'!AQ28:AR28),SUM('9. BTW'!AL28:AO28,'9. BTW'!AQ28:AR28)))))))</f>
        <v>0</v>
      </c>
      <c r="AS20" s="184">
        <f>+IF(Basisgegevens!$F$96&lt;0.5,0,IF(Basisgegevens!$F$96&lt;1.5,'9. BTW'!AS28,IF(Basisgegevens!$F$96&lt;2.5,SUM('9. BTW'!AR28:AS28),IF(Basisgegevens!$F$96&lt;3.5,SUM('9. BTW'!AQ28:AS28),IF(Basisgegevens!$F$96&lt;4.5,SUM('9. BTW'!AO28,'9. BTW'!AQ28:AS28),IF(Basisgegevens!$F$96&lt;5.5,SUM('9. BTW'!AN28:AO28,'9. BTW'!AQ28:AS28),SUM('9. BTW'!AM28:AO28,'9. BTW'!AQ28:AS28)))))))</f>
        <v>0</v>
      </c>
      <c r="AT20" s="184">
        <f>+IF(Basisgegevens!$F$96&lt;0.5,0,IF(Basisgegevens!$F$96&lt;1.5,'9. BTW'!AT28,IF(Basisgegevens!$F$96&lt;2.5,SUM('9. BTW'!AS28:AT28),IF(Basisgegevens!$F$96&lt;3.5,SUM('9. BTW'!AR28:AT28),IF(Basisgegevens!$F$96&lt;4.5,SUM('9. BTW'!AQ28:AT28),IF(Basisgegevens!$F$96&lt;5.5,SUM('9. BTW'!AO28,'9. BTW'!AQ28:AT28),SUM('9. BTW'!AN28:AO28,'9. BTW'!AQ28:AT28)))))))</f>
        <v>0</v>
      </c>
      <c r="AU20" s="184">
        <f>+IF(Basisgegevens!$F$96&lt;0.5,0,IF(Basisgegevens!$F$96&lt;1.5,'9. BTW'!AU28,IF(Basisgegevens!$F$96&lt;2.5,SUM('9. BTW'!AT28:AU28),IF(Basisgegevens!$F$96&lt;3.5,SUM('9. BTW'!AS28:AU28),IF(Basisgegevens!$F$96&lt;4.5,SUM('9. BTW'!AR28:AU28),IF(Basisgegevens!$F$96&lt;5.5,SUM('9. BTW'!AQ28:AU28),SUM('9. BTW'!AO28,'9. BTW'!AQ28:AU28)))))))</f>
        <v>0</v>
      </c>
      <c r="AV20" s="184">
        <f>+IF(Basisgegevens!$F$96&lt;0.5,0,IF(Basisgegevens!$F$96&lt;1.5,'9. BTW'!AV28,IF(Basisgegevens!$F$96&lt;2.5,SUM('9. BTW'!AU28:AV28),IF(Basisgegevens!$F$96&lt;3.5,SUM('9. BTW'!AT28:AV28),IF(Basisgegevens!$F$96&lt;4.5,SUM('9. BTW'!AS28:AV28),IF(Basisgegevens!$F$96&lt;5.5,SUM('9. BTW'!AR28:AV28),SUM('9. BTW'!AQ28:AV28)))))))</f>
        <v>0</v>
      </c>
      <c r="AW20" s="184">
        <f>+IF(Basisgegevens!$F$96&lt;0.5,0,IF(Basisgegevens!$F$96&lt;1.5,'9. BTW'!AW28,IF(Basisgegevens!$F$96&lt;2.5,SUM('9. BTW'!AV28:AW28),IF(Basisgegevens!$F$96&lt;3.5,SUM('9. BTW'!AU28:AW28),IF(Basisgegevens!$F$96&lt;4.5,SUM('9. BTW'!AT28:AW28),IF(Basisgegevens!$F$96&lt;5.5,SUM('9. BTW'!AS28:AW28),SUM('9. BTW'!AR28:AW28)))))))</f>
        <v>0</v>
      </c>
      <c r="AX20" s="184">
        <f>+IF(Basisgegevens!$F$96&lt;0.5,0,IF(Basisgegevens!$F$96&lt;1.5,'9. BTW'!AX28,IF(Basisgegevens!$F$96&lt;2.5,SUM('9. BTW'!AW28:AX28),IF(Basisgegevens!$F$96&lt;3.5,SUM('9. BTW'!AV28:AX28),IF(Basisgegevens!$F$96&lt;4.5,SUM('9. BTW'!AU28:AX28),IF(Basisgegevens!$F$96&lt;5.5,SUM('9. BTW'!AT28:AX28),SUM('9. BTW'!AS28:AX28)))))))</f>
        <v>0</v>
      </c>
      <c r="AY20" s="184">
        <f>+IF(Basisgegevens!$F$96&lt;0.5,0,IF(Basisgegevens!$F$96&lt;1.5,'9. BTW'!AY28,IF(Basisgegevens!$F$96&lt;2.5,SUM('9. BTW'!AX28:AY28),IF(Basisgegevens!$F$96&lt;3.5,SUM('9. BTW'!AW28:AY28),IF(Basisgegevens!$F$96&lt;4.5,SUM('9. BTW'!AV28:AY28),IF(Basisgegevens!$F$96&lt;5.5,SUM('9. BTW'!AU28:AY28),SUM('9. BTW'!AT28:AY28)))))))</f>
        <v>0</v>
      </c>
      <c r="AZ20" s="184">
        <f>+IF(Basisgegevens!$F$96&lt;0.5,0,IF(Basisgegevens!$F$96&lt;1.5,'9. BTW'!AZ28,IF(Basisgegevens!$F$96&lt;2.5,SUM('9. BTW'!AY28:AZ28),IF(Basisgegevens!$F$96&lt;3.5,SUM('9. BTW'!AX28:AZ28),IF(Basisgegevens!$F$96&lt;4.5,SUM('9. BTW'!AW28:AZ28),IF(Basisgegevens!$F$96&lt;5.5,SUM('9. BTW'!AV28:AZ28),SUM('9. BTW'!AU28:AZ28)))))))</f>
        <v>0</v>
      </c>
      <c r="BA20" s="184">
        <f>+IF(Basisgegevens!$F$96&lt;0.5,0,IF(Basisgegevens!$F$96&lt;1.5,'9. BTW'!BA28,IF(Basisgegevens!$F$96&lt;2.5,SUM('9. BTW'!AZ28:BA28),IF(Basisgegevens!$F$96&lt;3.5,SUM('9. BTW'!AY28:BA28),IF(Basisgegevens!$F$96&lt;4.5,SUM('9. BTW'!AX28:BA28),IF(Basisgegevens!$F$96&lt;5.5,SUM('9. BTW'!AW28:BA28),SUM('9. BTW'!AV28:BA28)))))))</f>
        <v>0</v>
      </c>
      <c r="BB20" s="184">
        <f>+IF(Basisgegevens!$F$96&lt;0.5,0,IF(Basisgegevens!$F$96&lt;1.5,'9. BTW'!BB28,IF(Basisgegevens!$F$96&lt;2.5,SUM('9. BTW'!BA28:BB28),IF(Basisgegevens!$F$96&lt;3.5,SUM('9. BTW'!AZ28:BB28),IF(Basisgegevens!$F$96&lt;4.5,SUM('9. BTW'!AY28:BB28),IF(Basisgegevens!$F$96&lt;5.5,SUM('9. BTW'!AX28:BB28),SUM('9. BTW'!AW28:BB28)))))))</f>
        <v>0</v>
      </c>
      <c r="BC20" s="193">
        <f>BB20</f>
        <v>0</v>
      </c>
      <c r="BD20" s="184">
        <f>+IF(Basisgegevens!$F$96&lt;0.5,0,IF(Basisgegevens!$F$96&lt;1.5,'9. BTW'!BD28,IF(Basisgegevens!$F$96&lt;2.5,SUM('9. BTW'!BB28,'9. BTW'!BD28),IF(Basisgegevens!$F$96&lt;3.5,SUM('9. BTW'!BA28,'9. BTW'!BB28,'9. BTW'!BD28),IF(Basisgegevens!$F$96&lt;4.5,SUM('9. BTW'!AZ28:BB28,'9. BTW'!BD28),IF(Basisgegevens!$F$96&lt;5.5,SUM('9. BTW'!AY28:BB28,'9. BTW'!BD28),SUM('9. BTW'!AX28:BB28,'9. BTW'!BD28)))))))</f>
        <v>0</v>
      </c>
      <c r="BE20" s="184">
        <f>+IF(Basisgegevens!$F$96&lt;0.5,0,IF(Basisgegevens!$F$96&lt;1.5,'9. BTW'!BE28,IF(Basisgegevens!$F$96&lt;2.5,SUM('9. BTW'!BD28:BE28),IF(Basisgegevens!$F$96&lt;3.5,SUM('9. BTW'!BB28,'9. BTW'!BD28:BE28),IF(Basisgegevens!$F$96&lt;4.5,SUM('9. BTW'!BA28:BB28,'9. BTW'!BD28:BE28),IF(Basisgegevens!$F$96&lt;5.5,SUM('9. BTW'!AZ28:BB28,'9. BTW'!BD28:BE28),SUM('9. BTW'!AY28:BB28,'9. BTW'!BD28:BE28)))))))</f>
        <v>0</v>
      </c>
      <c r="BF20" s="184">
        <f>+IF(Basisgegevens!$F$96&lt;0.5,0,IF(Basisgegevens!$F$96&lt;1.5,'9. BTW'!BF28,IF(Basisgegevens!$F$96&lt;2.5,SUM('9. BTW'!BE28:BF28),IF(Basisgegevens!$F$96&lt;3.5,SUM('9. BTW'!BD28:BF28),IF(Basisgegevens!$F$96&lt;4.5,SUM('9. BTW'!BB28,'9. BTW'!BD28:BF28),IF(Basisgegevens!$F$96&lt;5.5,SUM('9. BTW'!BA28:BB28,'9. BTW'!BD28:BF28),SUM('9. BTW'!AZ28:BB28,'9. BTW'!BD28:BF28)))))))</f>
        <v>0</v>
      </c>
      <c r="BG20" s="184">
        <f>+IF(Basisgegevens!$F$96&lt;0.5,0,IF(Basisgegevens!$F$96&lt;1.5,'9. BTW'!BG28,IF(Basisgegevens!$F$96&lt;2.5,SUM('9. BTW'!BF28:BG28),IF(Basisgegevens!$F$96&lt;3.5,SUM('9. BTW'!BE28:BG28),IF(Basisgegevens!$F$96&lt;4.5,SUM('9. BTW'!BD28:BG28),IF(Basisgegevens!$F$96&lt;5.5,SUM('9. BTW'!BB28,'9. BTW'!BD28:BG28),SUM('9. BTW'!BA28:BB28,'9. BTW'!BD28:BG28)))))))</f>
        <v>0</v>
      </c>
      <c r="BH20" s="184">
        <f>+IF(Basisgegevens!$F$96&lt;0.5,0,IF(Basisgegevens!$F$96&lt;1.5,'9. BTW'!BH28,IF(Basisgegevens!$F$96&lt;2.5,SUM('9. BTW'!BG28:BH28),IF(Basisgegevens!$F$96&lt;3.5,SUM('9. BTW'!BF28:BH28),IF(Basisgegevens!$F$96&lt;4.5,SUM('9. BTW'!BE28:BH28),IF(Basisgegevens!$F$96&lt;5.5,SUM('9. BTW'!BD28:BH28),SUM('9. BTW'!BB28,'9. BTW'!BD28:BH28)))))))</f>
        <v>0</v>
      </c>
      <c r="BI20" s="184">
        <f>+IF(Basisgegevens!$F$96&lt;0.5,0,IF(Basisgegevens!$F$96&lt;1.5,'9. BTW'!BI28,IF(Basisgegevens!$F$96&lt;2.5,SUM('9. BTW'!BH28:BI28),IF(Basisgegevens!$F$96&lt;3.5,SUM('9. BTW'!BG28:BI28),IF(Basisgegevens!$F$96&lt;4.5,SUM('9. BTW'!BF28:BI28),IF(Basisgegevens!$F$96&lt;5.5,SUM('9. BTW'!BE28:BI28),SUM('9. BTW'!BD28:BI28)))))))</f>
        <v>0</v>
      </c>
      <c r="BJ20" s="184">
        <f>+IF(Basisgegevens!$F$96&lt;0.5,0,IF(Basisgegevens!$F$96&lt;1.5,'9. BTW'!BJ28,IF(Basisgegevens!$F$96&lt;2.5,SUM('9. BTW'!BI28:BJ28),IF(Basisgegevens!$F$96&lt;3.5,SUM('9. BTW'!BH28:BJ28),IF(Basisgegevens!$F$96&lt;4.5,SUM('9. BTW'!BG28:BJ28),IF(Basisgegevens!$F$96&lt;5.5,SUM('9. BTW'!BF28:BJ28),SUM('9. BTW'!BE28:BJ28)))))))</f>
        <v>0</v>
      </c>
      <c r="BK20" s="184">
        <f>+IF(Basisgegevens!$F$96&lt;0.5,0,IF(Basisgegevens!$F$96&lt;1.5,'9. BTW'!BK28,IF(Basisgegevens!$F$96&lt;2.5,SUM('9. BTW'!BJ28:BK28),IF(Basisgegevens!$F$96&lt;3.5,SUM('9. BTW'!BI28:BK28),IF(Basisgegevens!$F$96&lt;4.5,SUM('9. BTW'!BH28:BK28),IF(Basisgegevens!$F$96&lt;5.5,SUM('9. BTW'!BG28:BK28),SUM('9. BTW'!BF28:BK28)))))))</f>
        <v>0</v>
      </c>
      <c r="BL20" s="184">
        <f>+IF(Basisgegevens!$F$96&lt;0.5,0,IF(Basisgegevens!$F$96&lt;1.5,'9. BTW'!BL28,IF(Basisgegevens!$F$96&lt;2.5,SUM('9. BTW'!BK28:BL28),IF(Basisgegevens!$F$96&lt;3.5,SUM('9. BTW'!BJ28:BL28),IF(Basisgegevens!$F$96&lt;4.5,SUM('9. BTW'!BI28:BL28),IF(Basisgegevens!$F$96&lt;5.5,SUM('9. BTW'!BH28:BL28),SUM('9. BTW'!BG28:BL28)))))))</f>
        <v>0</v>
      </c>
      <c r="BM20" s="184">
        <f>+IF(Basisgegevens!$F$96&lt;0.5,0,IF(Basisgegevens!$F$96&lt;1.5,'9. BTW'!BM28,IF(Basisgegevens!$F$96&lt;2.5,SUM('9. BTW'!BL28:BM28),IF(Basisgegevens!$F$96&lt;3.5,SUM('9. BTW'!BK28:BM28),IF(Basisgegevens!$F$96&lt;4.5,SUM('9. BTW'!BJ28:BM28),IF(Basisgegevens!$F$96&lt;5.5,SUM('9. BTW'!BI28:BM28),SUM('9. BTW'!BH28:BM28)))))))</f>
        <v>0</v>
      </c>
      <c r="BN20" s="184">
        <f>+IF(Basisgegevens!$F$96&lt;0.5,0,IF(Basisgegevens!$F$96&lt;1.5,'9. BTW'!BN28,IF(Basisgegevens!$F$96&lt;2.5,SUM('9. BTW'!BM28:BN28),IF(Basisgegevens!$F$96&lt;3.5,SUM('9. BTW'!BL28:BN28),IF(Basisgegevens!$F$96&lt;4.5,SUM('9. BTW'!BK28:BN28),IF(Basisgegevens!$F$96&lt;5.5,SUM('9. BTW'!BJ28:BN28),SUM('9. BTW'!BI28:BN28)))))))</f>
        <v>0</v>
      </c>
      <c r="BO20" s="184">
        <f>+IF(Basisgegevens!$F$96&lt;0.5,0,IF(Basisgegevens!$F$96&lt;1.5,'9. BTW'!BO28,IF(Basisgegevens!$F$96&lt;2.5,SUM('9. BTW'!BN28:BO28),IF(Basisgegevens!$F$96&lt;3.5,SUM('9. BTW'!BM28:BO28),IF(Basisgegevens!$F$96&lt;4.5,SUM('9. BTW'!BL28:BO28),IF(Basisgegevens!$F$96&lt;5.5,SUM('9. BTW'!BK28:BO28),SUM('9. BTW'!BJ28:BO28)))))))</f>
        <v>0</v>
      </c>
      <c r="BP20" s="193">
        <f>BO20</f>
        <v>0</v>
      </c>
    </row>
    <row r="21" spans="2:73" s="127" customFormat="1" ht="15" customHeight="1" x14ac:dyDescent="0.25">
      <c r="C21" s="1" t="s">
        <v>293</v>
      </c>
      <c r="D21" s="184">
        <f>'9. BTW'!D17</f>
        <v>0</v>
      </c>
      <c r="E21" s="184">
        <f>'9. BTW'!E17</f>
        <v>0</v>
      </c>
      <c r="F21" s="184">
        <f>'9. BTW'!F17</f>
        <v>0</v>
      </c>
      <c r="G21" s="184">
        <f>'9. BTW'!G17</f>
        <v>0</v>
      </c>
      <c r="H21" s="184">
        <f>'9. BTW'!H17</f>
        <v>0</v>
      </c>
      <c r="I21" s="184">
        <f>'9. BTW'!I17</f>
        <v>0</v>
      </c>
      <c r="J21" s="184">
        <f>'9. BTW'!J17</f>
        <v>0</v>
      </c>
      <c r="K21" s="184">
        <f>'9. BTW'!K17</f>
        <v>0</v>
      </c>
      <c r="L21" s="184">
        <f>'9. BTW'!L17</f>
        <v>0</v>
      </c>
      <c r="M21" s="184">
        <f>'9. BTW'!M17</f>
        <v>0</v>
      </c>
      <c r="N21" s="184">
        <f>'9. BTW'!N17</f>
        <v>0</v>
      </c>
      <c r="O21" s="184">
        <f>'9. BTW'!O17</f>
        <v>0</v>
      </c>
      <c r="P21" s="193">
        <f>O21</f>
        <v>0</v>
      </c>
      <c r="Q21" s="184">
        <f>'9. BTW'!Q17</f>
        <v>0</v>
      </c>
      <c r="R21" s="184">
        <f>'9. BTW'!R17</f>
        <v>0</v>
      </c>
      <c r="S21" s="184">
        <f>'9. BTW'!S17</f>
        <v>0</v>
      </c>
      <c r="T21" s="184">
        <f>'9. BTW'!T17</f>
        <v>0</v>
      </c>
      <c r="U21" s="184">
        <f>'9. BTW'!U17</f>
        <v>0</v>
      </c>
      <c r="V21" s="184">
        <f>'9. BTW'!V17</f>
        <v>0</v>
      </c>
      <c r="W21" s="184">
        <f>'9. BTW'!W17</f>
        <v>0</v>
      </c>
      <c r="X21" s="184">
        <f>'9. BTW'!X17</f>
        <v>0</v>
      </c>
      <c r="Y21" s="184">
        <f>'9. BTW'!Y17</f>
        <v>0</v>
      </c>
      <c r="Z21" s="184">
        <f>'9. BTW'!Z17</f>
        <v>0</v>
      </c>
      <c r="AA21" s="184">
        <f>'9. BTW'!AA17</f>
        <v>0</v>
      </c>
      <c r="AB21" s="184">
        <f>'9. BTW'!AB17</f>
        <v>0</v>
      </c>
      <c r="AC21" s="193">
        <f>AB21</f>
        <v>0</v>
      </c>
      <c r="AD21" s="184">
        <f>'9. BTW'!AD17</f>
        <v>0</v>
      </c>
      <c r="AE21" s="184">
        <f>'9. BTW'!AE17</f>
        <v>0</v>
      </c>
      <c r="AF21" s="184">
        <f>'9. BTW'!AF17</f>
        <v>0</v>
      </c>
      <c r="AG21" s="184">
        <f>'9. BTW'!AG17</f>
        <v>0</v>
      </c>
      <c r="AH21" s="184">
        <f>'9. BTW'!AH17</f>
        <v>0</v>
      </c>
      <c r="AI21" s="184">
        <f>'9. BTW'!AI17</f>
        <v>0</v>
      </c>
      <c r="AJ21" s="184">
        <f>'9. BTW'!AJ17</f>
        <v>0</v>
      </c>
      <c r="AK21" s="184">
        <f>'9. BTW'!AK17</f>
        <v>0</v>
      </c>
      <c r="AL21" s="184">
        <f>'9. BTW'!AL17</f>
        <v>0</v>
      </c>
      <c r="AM21" s="184">
        <f>'9. BTW'!AM17</f>
        <v>0</v>
      </c>
      <c r="AN21" s="184">
        <f>'9. BTW'!AN17</f>
        <v>0</v>
      </c>
      <c r="AO21" s="184">
        <f>'9. BTW'!AO17</f>
        <v>0</v>
      </c>
      <c r="AP21" s="193">
        <f>AO21</f>
        <v>0</v>
      </c>
      <c r="AQ21" s="184">
        <f>'9. BTW'!AQ17</f>
        <v>0</v>
      </c>
      <c r="AR21" s="184">
        <f>'9. BTW'!AR17</f>
        <v>0</v>
      </c>
      <c r="AS21" s="184">
        <f>'9. BTW'!AS17</f>
        <v>0</v>
      </c>
      <c r="AT21" s="184">
        <f>'9. BTW'!AT17</f>
        <v>0</v>
      </c>
      <c r="AU21" s="184">
        <f>'9. BTW'!AU17</f>
        <v>0</v>
      </c>
      <c r="AV21" s="184">
        <f>'9. BTW'!AV17</f>
        <v>0</v>
      </c>
      <c r="AW21" s="184">
        <f>'9. BTW'!AW17</f>
        <v>0</v>
      </c>
      <c r="AX21" s="184">
        <f>'9. BTW'!AX17</f>
        <v>0</v>
      </c>
      <c r="AY21" s="184">
        <f>'9. BTW'!AY17</f>
        <v>0</v>
      </c>
      <c r="AZ21" s="184">
        <f>'9. BTW'!AZ17</f>
        <v>0</v>
      </c>
      <c r="BA21" s="184">
        <f>'9. BTW'!BA17</f>
        <v>0</v>
      </c>
      <c r="BB21" s="184">
        <f>'9. BTW'!BB17</f>
        <v>0</v>
      </c>
      <c r="BC21" s="193">
        <f>BB21</f>
        <v>0</v>
      </c>
      <c r="BD21" s="184">
        <f>'9. BTW'!BD17</f>
        <v>0</v>
      </c>
      <c r="BE21" s="184">
        <f>'9. BTW'!BE17</f>
        <v>0</v>
      </c>
      <c r="BF21" s="184">
        <f>'9. BTW'!BF17</f>
        <v>0</v>
      </c>
      <c r="BG21" s="184">
        <f>'9. BTW'!BG17</f>
        <v>0</v>
      </c>
      <c r="BH21" s="184">
        <f>'9. BTW'!BH17</f>
        <v>0</v>
      </c>
      <c r="BI21" s="184">
        <f>'9. BTW'!BI17</f>
        <v>0</v>
      </c>
      <c r="BJ21" s="184">
        <f>'9. BTW'!BJ17</f>
        <v>0</v>
      </c>
      <c r="BK21" s="184">
        <f>'9. BTW'!BK17</f>
        <v>0</v>
      </c>
      <c r="BL21" s="184">
        <f>'9. BTW'!BL17</f>
        <v>0</v>
      </c>
      <c r="BM21" s="184">
        <f>'9. BTW'!BM17</f>
        <v>0</v>
      </c>
      <c r="BN21" s="184">
        <f>'9. BTW'!BN17</f>
        <v>0</v>
      </c>
      <c r="BO21" s="184">
        <f>'9. BTW'!BO17</f>
        <v>0</v>
      </c>
      <c r="BP21" s="193">
        <f>BO21</f>
        <v>0</v>
      </c>
    </row>
    <row r="22" spans="2:73" s="127" customFormat="1" ht="15" customHeight="1" x14ac:dyDescent="0.25">
      <c r="C22" s="1" t="s">
        <v>130</v>
      </c>
      <c r="D22" s="184">
        <f>Basisgegevens!C285</f>
        <v>0</v>
      </c>
      <c r="E22" s="184">
        <f>Basisgegevens!D285</f>
        <v>0</v>
      </c>
      <c r="F22" s="184">
        <f>Basisgegevens!E285</f>
        <v>0</v>
      </c>
      <c r="G22" s="184">
        <f>Basisgegevens!F285</f>
        <v>0</v>
      </c>
      <c r="H22" s="184">
        <f>Basisgegevens!G285</f>
        <v>0</v>
      </c>
      <c r="I22" s="184">
        <f>Basisgegevens!H285</f>
        <v>0</v>
      </c>
      <c r="J22" s="184">
        <f>Basisgegevens!I285</f>
        <v>0</v>
      </c>
      <c r="K22" s="184">
        <f>Basisgegevens!J285</f>
        <v>0</v>
      </c>
      <c r="L22" s="184">
        <f>Basisgegevens!K285</f>
        <v>0</v>
      </c>
      <c r="M22" s="184">
        <f>Basisgegevens!L285</f>
        <v>0</v>
      </c>
      <c r="N22" s="184">
        <f>Basisgegevens!M285</f>
        <v>0</v>
      </c>
      <c r="O22" s="184">
        <f>Basisgegevens!N285</f>
        <v>0</v>
      </c>
      <c r="P22" s="193">
        <f>O22</f>
        <v>0</v>
      </c>
      <c r="Q22" s="184">
        <f>Basisgegevens!P285</f>
        <v>0</v>
      </c>
      <c r="R22" s="184">
        <f>Basisgegevens!Q285</f>
        <v>0</v>
      </c>
      <c r="S22" s="184">
        <f>Basisgegevens!R285</f>
        <v>0</v>
      </c>
      <c r="T22" s="184">
        <f>Basisgegevens!S285</f>
        <v>0</v>
      </c>
      <c r="U22" s="184">
        <f>Basisgegevens!T285</f>
        <v>0</v>
      </c>
      <c r="V22" s="184">
        <f>Basisgegevens!U285</f>
        <v>0</v>
      </c>
      <c r="W22" s="184">
        <f>Basisgegevens!V285</f>
        <v>0</v>
      </c>
      <c r="X22" s="184">
        <f>Basisgegevens!W285</f>
        <v>0</v>
      </c>
      <c r="Y22" s="184">
        <f>Basisgegevens!X285</f>
        <v>0</v>
      </c>
      <c r="Z22" s="184">
        <f>Basisgegevens!Y285</f>
        <v>0</v>
      </c>
      <c r="AA22" s="184">
        <f>Basisgegevens!Z285</f>
        <v>0</v>
      </c>
      <c r="AB22" s="184">
        <f>Basisgegevens!AA285</f>
        <v>0</v>
      </c>
      <c r="AC22" s="193">
        <f>AB22</f>
        <v>0</v>
      </c>
      <c r="AD22" s="184">
        <f>Basisgegevens!AC285</f>
        <v>0</v>
      </c>
      <c r="AE22" s="184">
        <f>Basisgegevens!AD285</f>
        <v>0</v>
      </c>
      <c r="AF22" s="184">
        <f>Basisgegevens!AE285</f>
        <v>0</v>
      </c>
      <c r="AG22" s="184">
        <f>Basisgegevens!AF285</f>
        <v>0</v>
      </c>
      <c r="AH22" s="184">
        <f>Basisgegevens!AG285</f>
        <v>0</v>
      </c>
      <c r="AI22" s="184">
        <f>Basisgegevens!AH285</f>
        <v>0</v>
      </c>
      <c r="AJ22" s="184">
        <f>Basisgegevens!AI285</f>
        <v>0</v>
      </c>
      <c r="AK22" s="184">
        <f>Basisgegevens!AJ285</f>
        <v>0</v>
      </c>
      <c r="AL22" s="184">
        <f>Basisgegevens!AK285</f>
        <v>0</v>
      </c>
      <c r="AM22" s="184">
        <f>Basisgegevens!AL285</f>
        <v>0</v>
      </c>
      <c r="AN22" s="184">
        <f>Basisgegevens!AM285</f>
        <v>0</v>
      </c>
      <c r="AO22" s="184">
        <f>Basisgegevens!AN285</f>
        <v>0</v>
      </c>
      <c r="AP22" s="193">
        <f>AO22</f>
        <v>0</v>
      </c>
      <c r="AQ22" s="184">
        <f>Basisgegevens!AP285</f>
        <v>0</v>
      </c>
      <c r="AR22" s="184">
        <f>Basisgegevens!AQ285</f>
        <v>0</v>
      </c>
      <c r="AS22" s="184">
        <f>Basisgegevens!AR285</f>
        <v>0</v>
      </c>
      <c r="AT22" s="184">
        <f>Basisgegevens!AS285</f>
        <v>0</v>
      </c>
      <c r="AU22" s="184">
        <f>Basisgegevens!AT285</f>
        <v>0</v>
      </c>
      <c r="AV22" s="184">
        <f>Basisgegevens!AU285</f>
        <v>0</v>
      </c>
      <c r="AW22" s="184">
        <f>Basisgegevens!AV285</f>
        <v>0</v>
      </c>
      <c r="AX22" s="184">
        <f>Basisgegevens!AW285</f>
        <v>0</v>
      </c>
      <c r="AY22" s="184">
        <f>Basisgegevens!AX285</f>
        <v>0</v>
      </c>
      <c r="AZ22" s="184">
        <f>Basisgegevens!AY285</f>
        <v>0</v>
      </c>
      <c r="BA22" s="184">
        <f>Basisgegevens!AZ285</f>
        <v>0</v>
      </c>
      <c r="BB22" s="184">
        <f>Basisgegevens!BA285</f>
        <v>0</v>
      </c>
      <c r="BC22" s="193">
        <f>BB22</f>
        <v>0</v>
      </c>
      <c r="BD22" s="184">
        <f>Basisgegevens!BC285</f>
        <v>0</v>
      </c>
      <c r="BE22" s="184">
        <f>Basisgegevens!BD285</f>
        <v>0</v>
      </c>
      <c r="BF22" s="184">
        <f>Basisgegevens!BE285</f>
        <v>0</v>
      </c>
      <c r="BG22" s="184">
        <f>Basisgegevens!BF285</f>
        <v>0</v>
      </c>
      <c r="BH22" s="184">
        <f>Basisgegevens!BG285</f>
        <v>0</v>
      </c>
      <c r="BI22" s="184">
        <f>Basisgegevens!BH285</f>
        <v>0</v>
      </c>
      <c r="BJ22" s="184">
        <f>Basisgegevens!BI285</f>
        <v>0</v>
      </c>
      <c r="BK22" s="184">
        <f>Basisgegevens!BJ285</f>
        <v>0</v>
      </c>
      <c r="BL22" s="184">
        <f>Basisgegevens!BK285</f>
        <v>0</v>
      </c>
      <c r="BM22" s="184">
        <f>Basisgegevens!BL285</f>
        <v>0</v>
      </c>
      <c r="BN22" s="184">
        <f>Basisgegevens!BM285</f>
        <v>0</v>
      </c>
      <c r="BO22" s="184">
        <f>Basisgegevens!BN285</f>
        <v>0</v>
      </c>
      <c r="BP22" s="193">
        <f>BO22</f>
        <v>0</v>
      </c>
    </row>
    <row r="23" spans="2:73" s="127" customFormat="1" ht="15" customHeight="1" x14ac:dyDescent="0.25">
      <c r="C23" s="1" t="s">
        <v>256</v>
      </c>
      <c r="D23" s="184">
        <f>'5. Cash Flow'!D49</f>
        <v>0</v>
      </c>
      <c r="E23" s="184">
        <f ca="1">'5. Cash Flow'!E49</f>
        <v>0</v>
      </c>
      <c r="F23" s="184">
        <f ca="1">'5. Cash Flow'!F49</f>
        <v>0</v>
      </c>
      <c r="G23" s="184">
        <f ca="1">'5. Cash Flow'!G49</f>
        <v>0</v>
      </c>
      <c r="H23" s="184">
        <f ca="1">'5. Cash Flow'!H49</f>
        <v>0</v>
      </c>
      <c r="I23" s="184">
        <f ca="1">'5. Cash Flow'!I49</f>
        <v>0</v>
      </c>
      <c r="J23" s="184">
        <f ca="1">'5. Cash Flow'!J49</f>
        <v>0</v>
      </c>
      <c r="K23" s="184">
        <f ca="1">'5. Cash Flow'!K49</f>
        <v>0</v>
      </c>
      <c r="L23" s="184">
        <f ca="1">'5. Cash Flow'!L49</f>
        <v>0</v>
      </c>
      <c r="M23" s="184">
        <f ca="1">'5. Cash Flow'!M49</f>
        <v>0</v>
      </c>
      <c r="N23" s="184">
        <f ca="1">'5. Cash Flow'!N49</f>
        <v>0</v>
      </c>
      <c r="O23" s="184">
        <f ca="1">'5. Cash Flow'!O49</f>
        <v>0</v>
      </c>
      <c r="P23" s="193">
        <f ca="1">O23</f>
        <v>0</v>
      </c>
      <c r="Q23" s="184">
        <f ca="1">'5. Cash Flow'!Q49</f>
        <v>0</v>
      </c>
      <c r="R23" s="184">
        <f ca="1">'5. Cash Flow'!R49</f>
        <v>0</v>
      </c>
      <c r="S23" s="184">
        <f ca="1">'5. Cash Flow'!S49</f>
        <v>0</v>
      </c>
      <c r="T23" s="184">
        <f ca="1">'5. Cash Flow'!T49</f>
        <v>0</v>
      </c>
      <c r="U23" s="184">
        <f ca="1">'5. Cash Flow'!U49</f>
        <v>0</v>
      </c>
      <c r="V23" s="184">
        <f ca="1">'5. Cash Flow'!V49</f>
        <v>0</v>
      </c>
      <c r="W23" s="184">
        <f ca="1">'5. Cash Flow'!W49</f>
        <v>0</v>
      </c>
      <c r="X23" s="184">
        <f ca="1">'5. Cash Flow'!X49</f>
        <v>0</v>
      </c>
      <c r="Y23" s="184">
        <f ca="1">'5. Cash Flow'!Y49</f>
        <v>0</v>
      </c>
      <c r="Z23" s="184">
        <f ca="1">'5. Cash Flow'!Z49</f>
        <v>0</v>
      </c>
      <c r="AA23" s="184">
        <f ca="1">'5. Cash Flow'!AA49</f>
        <v>0</v>
      </c>
      <c r="AB23" s="184">
        <f ca="1">'5. Cash Flow'!AB49</f>
        <v>0</v>
      </c>
      <c r="AC23" s="193">
        <f ca="1">AB23</f>
        <v>0</v>
      </c>
      <c r="AD23" s="184">
        <f ca="1">'5. Cash Flow'!AD49</f>
        <v>0</v>
      </c>
      <c r="AE23" s="184">
        <f ca="1">'5. Cash Flow'!AE49</f>
        <v>0</v>
      </c>
      <c r="AF23" s="184">
        <f ca="1">'5. Cash Flow'!AF49</f>
        <v>0</v>
      </c>
      <c r="AG23" s="184">
        <f ca="1">'5. Cash Flow'!AG49</f>
        <v>0</v>
      </c>
      <c r="AH23" s="184">
        <f ca="1">'5. Cash Flow'!AH49</f>
        <v>0</v>
      </c>
      <c r="AI23" s="184">
        <f ca="1">'5. Cash Flow'!AI49</f>
        <v>0</v>
      </c>
      <c r="AJ23" s="184">
        <f ca="1">'5. Cash Flow'!AJ49</f>
        <v>0</v>
      </c>
      <c r="AK23" s="184">
        <f ca="1">'5. Cash Flow'!AK49</f>
        <v>0</v>
      </c>
      <c r="AL23" s="184">
        <f ca="1">'5. Cash Flow'!AL49</f>
        <v>0</v>
      </c>
      <c r="AM23" s="184">
        <f ca="1">'5. Cash Flow'!AM49</f>
        <v>0</v>
      </c>
      <c r="AN23" s="184">
        <f ca="1">'5. Cash Flow'!AN49</f>
        <v>0</v>
      </c>
      <c r="AO23" s="184">
        <f ca="1">'5. Cash Flow'!AO49</f>
        <v>0</v>
      </c>
      <c r="AP23" s="193">
        <f ca="1">AO23</f>
        <v>0</v>
      </c>
      <c r="AQ23" s="184">
        <f ca="1">'5. Cash Flow'!AQ49</f>
        <v>0</v>
      </c>
      <c r="AR23" s="184">
        <f ca="1">'5. Cash Flow'!AR49</f>
        <v>0</v>
      </c>
      <c r="AS23" s="184">
        <f ca="1">'5. Cash Flow'!AS49</f>
        <v>0</v>
      </c>
      <c r="AT23" s="184">
        <f ca="1">'5. Cash Flow'!AT49</f>
        <v>0</v>
      </c>
      <c r="AU23" s="184">
        <f ca="1">'5. Cash Flow'!AU49</f>
        <v>0</v>
      </c>
      <c r="AV23" s="184">
        <f ca="1">'5. Cash Flow'!AV49</f>
        <v>0</v>
      </c>
      <c r="AW23" s="184">
        <f ca="1">'5. Cash Flow'!AW49</f>
        <v>0</v>
      </c>
      <c r="AX23" s="184">
        <f ca="1">'5. Cash Flow'!AX49</f>
        <v>0</v>
      </c>
      <c r="AY23" s="184">
        <f ca="1">'5. Cash Flow'!AY49</f>
        <v>0</v>
      </c>
      <c r="AZ23" s="184">
        <f ca="1">'5. Cash Flow'!AZ49</f>
        <v>0</v>
      </c>
      <c r="BA23" s="184">
        <f ca="1">'5. Cash Flow'!BA49</f>
        <v>0</v>
      </c>
      <c r="BB23" s="184">
        <f ca="1">'5. Cash Flow'!BB49</f>
        <v>0</v>
      </c>
      <c r="BC23" s="193">
        <f ca="1">BB23</f>
        <v>0</v>
      </c>
      <c r="BD23" s="184">
        <f ca="1">'5. Cash Flow'!BD49</f>
        <v>0</v>
      </c>
      <c r="BE23" s="184">
        <f ca="1">'5. Cash Flow'!BE49</f>
        <v>0</v>
      </c>
      <c r="BF23" s="184">
        <f ca="1">'5. Cash Flow'!BF49</f>
        <v>0</v>
      </c>
      <c r="BG23" s="184">
        <f ca="1">'5. Cash Flow'!BG49</f>
        <v>0</v>
      </c>
      <c r="BH23" s="184">
        <f ca="1">'5. Cash Flow'!BH49</f>
        <v>0</v>
      </c>
      <c r="BI23" s="184">
        <f ca="1">'5. Cash Flow'!BI49</f>
        <v>0</v>
      </c>
      <c r="BJ23" s="184">
        <f ca="1">'5. Cash Flow'!BJ49</f>
        <v>0</v>
      </c>
      <c r="BK23" s="184">
        <f ca="1">'5. Cash Flow'!BK49</f>
        <v>0</v>
      </c>
      <c r="BL23" s="184">
        <f ca="1">'5. Cash Flow'!BL49</f>
        <v>0</v>
      </c>
      <c r="BM23" s="184">
        <f ca="1">'5. Cash Flow'!BM49</f>
        <v>0</v>
      </c>
      <c r="BN23" s="184">
        <f ca="1">'5. Cash Flow'!BN49</f>
        <v>0</v>
      </c>
      <c r="BO23" s="184">
        <f ca="1">'5. Cash Flow'!BO49</f>
        <v>0</v>
      </c>
      <c r="BP23" s="193">
        <f ca="1">BO23</f>
        <v>0</v>
      </c>
    </row>
    <row r="24" spans="2:73" s="127" customFormat="1" ht="15" customHeight="1" x14ac:dyDescent="0.25">
      <c r="P24" s="135"/>
      <c r="AC24" s="135"/>
      <c r="AP24" s="135"/>
      <c r="BC24" s="135"/>
      <c r="BP24" s="135"/>
      <c r="BQ24" s="8"/>
      <c r="BR24" s="8"/>
      <c r="BT24" s="8"/>
      <c r="BU24" s="8"/>
    </row>
    <row r="25" spans="2:73" s="8" customFormat="1" ht="15" customHeight="1" x14ac:dyDescent="0.25">
      <c r="B25" s="194" t="s">
        <v>294</v>
      </c>
      <c r="C25" s="195"/>
      <c r="D25" s="187">
        <f t="shared" ref="D25:O25" si="10">+D10+D17</f>
        <v>0</v>
      </c>
      <c r="E25" s="187">
        <f t="shared" ca="1" si="10"/>
        <v>0</v>
      </c>
      <c r="F25" s="187">
        <f t="shared" ca="1" si="10"/>
        <v>0</v>
      </c>
      <c r="G25" s="187">
        <f t="shared" ca="1" si="10"/>
        <v>0</v>
      </c>
      <c r="H25" s="187">
        <f t="shared" ca="1" si="10"/>
        <v>0</v>
      </c>
      <c r="I25" s="187">
        <f t="shared" ca="1" si="10"/>
        <v>0</v>
      </c>
      <c r="J25" s="187">
        <f t="shared" ca="1" si="10"/>
        <v>0</v>
      </c>
      <c r="K25" s="187">
        <f t="shared" ca="1" si="10"/>
        <v>0</v>
      </c>
      <c r="L25" s="187">
        <f t="shared" ca="1" si="10"/>
        <v>0</v>
      </c>
      <c r="M25" s="187">
        <f t="shared" ca="1" si="10"/>
        <v>0</v>
      </c>
      <c r="N25" s="187">
        <f t="shared" ca="1" si="10"/>
        <v>0</v>
      </c>
      <c r="O25" s="187">
        <f t="shared" ca="1" si="10"/>
        <v>0</v>
      </c>
      <c r="P25" s="196">
        <f ca="1">O25</f>
        <v>0</v>
      </c>
      <c r="Q25" s="187">
        <f t="shared" ref="Q25:AB25" ca="1" si="11">+Q10+Q17</f>
        <v>0</v>
      </c>
      <c r="R25" s="187">
        <f t="shared" ca="1" si="11"/>
        <v>0</v>
      </c>
      <c r="S25" s="187">
        <f t="shared" ca="1" si="11"/>
        <v>0</v>
      </c>
      <c r="T25" s="187">
        <f t="shared" ca="1" si="11"/>
        <v>0</v>
      </c>
      <c r="U25" s="187">
        <f t="shared" ca="1" si="11"/>
        <v>0</v>
      </c>
      <c r="V25" s="187">
        <f t="shared" ca="1" si="11"/>
        <v>0</v>
      </c>
      <c r="W25" s="187">
        <f t="shared" ca="1" si="11"/>
        <v>0</v>
      </c>
      <c r="X25" s="187">
        <f t="shared" ca="1" si="11"/>
        <v>0</v>
      </c>
      <c r="Y25" s="187">
        <f t="shared" ca="1" si="11"/>
        <v>0</v>
      </c>
      <c r="Z25" s="187">
        <f t="shared" ca="1" si="11"/>
        <v>0</v>
      </c>
      <c r="AA25" s="187">
        <f t="shared" ca="1" si="11"/>
        <v>0</v>
      </c>
      <c r="AB25" s="187">
        <f t="shared" ca="1" si="11"/>
        <v>0</v>
      </c>
      <c r="AC25" s="196">
        <f ca="1">AB25</f>
        <v>0</v>
      </c>
      <c r="AD25" s="187">
        <f t="shared" ref="AD25:AO25" ca="1" si="12">+AD10+AD17</f>
        <v>0</v>
      </c>
      <c r="AE25" s="187">
        <f t="shared" ca="1" si="12"/>
        <v>0</v>
      </c>
      <c r="AF25" s="187">
        <f t="shared" ca="1" si="12"/>
        <v>0</v>
      </c>
      <c r="AG25" s="187">
        <f t="shared" ca="1" si="12"/>
        <v>0</v>
      </c>
      <c r="AH25" s="187">
        <f t="shared" ca="1" si="12"/>
        <v>0</v>
      </c>
      <c r="AI25" s="187">
        <f t="shared" ca="1" si="12"/>
        <v>0</v>
      </c>
      <c r="AJ25" s="187">
        <f t="shared" ca="1" si="12"/>
        <v>0</v>
      </c>
      <c r="AK25" s="187">
        <f t="shared" ca="1" si="12"/>
        <v>0</v>
      </c>
      <c r="AL25" s="187">
        <f t="shared" ca="1" si="12"/>
        <v>0</v>
      </c>
      <c r="AM25" s="187">
        <f t="shared" ca="1" si="12"/>
        <v>0</v>
      </c>
      <c r="AN25" s="187">
        <f t="shared" ca="1" si="12"/>
        <v>0</v>
      </c>
      <c r="AO25" s="187">
        <f t="shared" ca="1" si="12"/>
        <v>0</v>
      </c>
      <c r="AP25" s="196">
        <f ca="1">AO25</f>
        <v>0</v>
      </c>
      <c r="AQ25" s="187">
        <f t="shared" ref="AQ25:BB25" ca="1" si="13">+AQ10+AQ17</f>
        <v>0</v>
      </c>
      <c r="AR25" s="187">
        <f t="shared" ca="1" si="13"/>
        <v>0</v>
      </c>
      <c r="AS25" s="187">
        <f t="shared" ca="1" si="13"/>
        <v>0</v>
      </c>
      <c r="AT25" s="187">
        <f t="shared" ca="1" si="13"/>
        <v>0</v>
      </c>
      <c r="AU25" s="187">
        <f t="shared" ca="1" si="13"/>
        <v>0</v>
      </c>
      <c r="AV25" s="187">
        <f t="shared" ca="1" si="13"/>
        <v>0</v>
      </c>
      <c r="AW25" s="187">
        <f t="shared" ca="1" si="13"/>
        <v>0</v>
      </c>
      <c r="AX25" s="187">
        <f t="shared" ca="1" si="13"/>
        <v>0</v>
      </c>
      <c r="AY25" s="187">
        <f t="shared" ca="1" si="13"/>
        <v>0</v>
      </c>
      <c r="AZ25" s="187">
        <f t="shared" ca="1" si="13"/>
        <v>0</v>
      </c>
      <c r="BA25" s="187">
        <f t="shared" ca="1" si="13"/>
        <v>0</v>
      </c>
      <c r="BB25" s="187">
        <f t="shared" ca="1" si="13"/>
        <v>0</v>
      </c>
      <c r="BC25" s="196">
        <f ca="1">BB25</f>
        <v>0</v>
      </c>
      <c r="BD25" s="187">
        <f t="shared" ref="BD25:BO25" ca="1" si="14">+BD10+BD17</f>
        <v>0</v>
      </c>
      <c r="BE25" s="187">
        <f t="shared" ca="1" si="14"/>
        <v>0</v>
      </c>
      <c r="BF25" s="187">
        <f t="shared" ca="1" si="14"/>
        <v>0</v>
      </c>
      <c r="BG25" s="187">
        <f t="shared" ca="1" si="14"/>
        <v>0</v>
      </c>
      <c r="BH25" s="187">
        <f t="shared" ca="1" si="14"/>
        <v>0</v>
      </c>
      <c r="BI25" s="187">
        <f t="shared" ca="1" si="14"/>
        <v>0</v>
      </c>
      <c r="BJ25" s="187">
        <f t="shared" ca="1" si="14"/>
        <v>0</v>
      </c>
      <c r="BK25" s="187">
        <f t="shared" ca="1" si="14"/>
        <v>0</v>
      </c>
      <c r="BL25" s="187">
        <f t="shared" ca="1" si="14"/>
        <v>0</v>
      </c>
      <c r="BM25" s="187">
        <f t="shared" ca="1" si="14"/>
        <v>0</v>
      </c>
      <c r="BN25" s="187">
        <f t="shared" ca="1" si="14"/>
        <v>0</v>
      </c>
      <c r="BO25" s="187">
        <f t="shared" ca="1" si="14"/>
        <v>0</v>
      </c>
      <c r="BP25" s="197">
        <f ca="1">BO25</f>
        <v>0</v>
      </c>
      <c r="BQ25" s="127"/>
      <c r="BR25" s="127"/>
      <c r="BT25" s="127"/>
      <c r="BU25" s="127"/>
    </row>
    <row r="26" spans="2:73" s="127" customFormat="1" ht="15" customHeight="1" x14ac:dyDescent="0.25">
      <c r="P26" s="135"/>
      <c r="AC26" s="135"/>
      <c r="AP26" s="135"/>
      <c r="BC26" s="135"/>
      <c r="BP26" s="135"/>
    </row>
    <row r="27" spans="2:73" s="127" customFormat="1" ht="15" customHeight="1" x14ac:dyDescent="0.25">
      <c r="P27" s="135"/>
      <c r="AC27" s="135"/>
      <c r="AP27" s="135"/>
      <c r="BC27" s="135"/>
      <c r="BP27" s="135"/>
      <c r="BQ27" s="1"/>
      <c r="BR27" s="1"/>
      <c r="BT27" s="1"/>
      <c r="BU27" s="1"/>
    </row>
    <row r="28" spans="2:73" ht="15" customHeight="1" x14ac:dyDescent="0.25">
      <c r="B28" s="12" t="s">
        <v>295</v>
      </c>
      <c r="C28" s="13"/>
      <c r="D28" s="13">
        <f>+SUM(D30:D31)</f>
        <v>0</v>
      </c>
      <c r="E28" s="13">
        <f t="shared" ref="E28:O28" ca="1" si="15">+SUM(E30:E31)</f>
        <v>0</v>
      </c>
      <c r="F28" s="13">
        <f t="shared" ca="1" si="15"/>
        <v>0</v>
      </c>
      <c r="G28" s="13">
        <f t="shared" ca="1" si="15"/>
        <v>0</v>
      </c>
      <c r="H28" s="13">
        <f t="shared" ca="1" si="15"/>
        <v>0</v>
      </c>
      <c r="I28" s="13">
        <f t="shared" ca="1" si="15"/>
        <v>0</v>
      </c>
      <c r="J28" s="13">
        <f t="shared" ca="1" si="15"/>
        <v>0</v>
      </c>
      <c r="K28" s="13">
        <f t="shared" ca="1" si="15"/>
        <v>0</v>
      </c>
      <c r="L28" s="13">
        <f t="shared" ca="1" si="15"/>
        <v>0</v>
      </c>
      <c r="M28" s="13">
        <f t="shared" ca="1" si="15"/>
        <v>0</v>
      </c>
      <c r="N28" s="13">
        <f t="shared" ca="1" si="15"/>
        <v>0</v>
      </c>
      <c r="O28" s="13">
        <f t="shared" ca="1" si="15"/>
        <v>0</v>
      </c>
      <c r="P28" s="136">
        <f ca="1">O28</f>
        <v>0</v>
      </c>
      <c r="Q28" s="13">
        <f ca="1">+SUM(Q30:Q31)</f>
        <v>0</v>
      </c>
      <c r="R28" s="13">
        <f t="shared" ref="R28:AB28" ca="1" si="16">+SUM(R30:R31)</f>
        <v>0</v>
      </c>
      <c r="S28" s="13">
        <f t="shared" ca="1" si="16"/>
        <v>0</v>
      </c>
      <c r="T28" s="13">
        <f t="shared" ca="1" si="16"/>
        <v>0</v>
      </c>
      <c r="U28" s="13">
        <f t="shared" ca="1" si="16"/>
        <v>0</v>
      </c>
      <c r="V28" s="13">
        <f t="shared" ca="1" si="16"/>
        <v>0</v>
      </c>
      <c r="W28" s="13">
        <f t="shared" ca="1" si="16"/>
        <v>0</v>
      </c>
      <c r="X28" s="13">
        <f t="shared" ca="1" si="16"/>
        <v>0</v>
      </c>
      <c r="Y28" s="13">
        <f t="shared" ca="1" si="16"/>
        <v>0</v>
      </c>
      <c r="Z28" s="13">
        <f t="shared" ca="1" si="16"/>
        <v>0</v>
      </c>
      <c r="AA28" s="13">
        <f t="shared" ca="1" si="16"/>
        <v>0</v>
      </c>
      <c r="AB28" s="13">
        <f t="shared" ca="1" si="16"/>
        <v>0</v>
      </c>
      <c r="AC28" s="136">
        <f ca="1">AB28</f>
        <v>0</v>
      </c>
      <c r="AD28" s="13">
        <f ca="1">+SUM(AD30:AD31)</f>
        <v>0</v>
      </c>
      <c r="AE28" s="13">
        <f t="shared" ref="AE28:AO28" ca="1" si="17">+SUM(AE30:AE31)</f>
        <v>0</v>
      </c>
      <c r="AF28" s="13">
        <f t="shared" ca="1" si="17"/>
        <v>0</v>
      </c>
      <c r="AG28" s="13">
        <f t="shared" ca="1" si="17"/>
        <v>0</v>
      </c>
      <c r="AH28" s="13">
        <f t="shared" ca="1" si="17"/>
        <v>0</v>
      </c>
      <c r="AI28" s="13">
        <f t="shared" ca="1" si="17"/>
        <v>0</v>
      </c>
      <c r="AJ28" s="13">
        <f t="shared" ca="1" si="17"/>
        <v>0</v>
      </c>
      <c r="AK28" s="13">
        <f t="shared" ca="1" si="17"/>
        <v>0</v>
      </c>
      <c r="AL28" s="13">
        <f t="shared" ca="1" si="17"/>
        <v>0</v>
      </c>
      <c r="AM28" s="13">
        <f t="shared" ca="1" si="17"/>
        <v>0</v>
      </c>
      <c r="AN28" s="13">
        <f t="shared" ca="1" si="17"/>
        <v>0</v>
      </c>
      <c r="AO28" s="13">
        <f t="shared" ca="1" si="17"/>
        <v>0</v>
      </c>
      <c r="AP28" s="136">
        <f ca="1">AO28</f>
        <v>0</v>
      </c>
      <c r="AQ28" s="13">
        <f ca="1">+SUM(AQ30:AQ31)</f>
        <v>0</v>
      </c>
      <c r="AR28" s="13">
        <f t="shared" ref="AR28:BB28" ca="1" si="18">+SUM(AR30:AR31)</f>
        <v>0</v>
      </c>
      <c r="AS28" s="13">
        <f t="shared" ca="1" si="18"/>
        <v>0</v>
      </c>
      <c r="AT28" s="13">
        <f t="shared" ca="1" si="18"/>
        <v>0</v>
      </c>
      <c r="AU28" s="13">
        <f t="shared" ca="1" si="18"/>
        <v>0</v>
      </c>
      <c r="AV28" s="13">
        <f t="shared" ca="1" si="18"/>
        <v>0</v>
      </c>
      <c r="AW28" s="13">
        <f t="shared" ca="1" si="18"/>
        <v>0</v>
      </c>
      <c r="AX28" s="13">
        <f t="shared" ca="1" si="18"/>
        <v>0</v>
      </c>
      <c r="AY28" s="13">
        <f t="shared" ca="1" si="18"/>
        <v>0</v>
      </c>
      <c r="AZ28" s="13">
        <f t="shared" ca="1" si="18"/>
        <v>0</v>
      </c>
      <c r="BA28" s="13">
        <f t="shared" ca="1" si="18"/>
        <v>0</v>
      </c>
      <c r="BB28" s="13">
        <f t="shared" ca="1" si="18"/>
        <v>0</v>
      </c>
      <c r="BC28" s="136">
        <f ca="1">BB28</f>
        <v>0</v>
      </c>
      <c r="BD28" s="13">
        <f ca="1">+SUM(BD30:BD31)</f>
        <v>0</v>
      </c>
      <c r="BE28" s="13">
        <f t="shared" ref="BE28:BO28" ca="1" si="19">+SUM(BE30:BE31)</f>
        <v>0</v>
      </c>
      <c r="BF28" s="13">
        <f t="shared" ca="1" si="19"/>
        <v>0</v>
      </c>
      <c r="BG28" s="13">
        <f t="shared" ca="1" si="19"/>
        <v>0</v>
      </c>
      <c r="BH28" s="13">
        <f t="shared" ca="1" si="19"/>
        <v>0</v>
      </c>
      <c r="BI28" s="13">
        <f t="shared" ca="1" si="19"/>
        <v>0</v>
      </c>
      <c r="BJ28" s="13">
        <f t="shared" ca="1" si="19"/>
        <v>0</v>
      </c>
      <c r="BK28" s="13">
        <f t="shared" ca="1" si="19"/>
        <v>0</v>
      </c>
      <c r="BL28" s="13">
        <f t="shared" ca="1" si="19"/>
        <v>0</v>
      </c>
      <c r="BM28" s="13">
        <f t="shared" ca="1" si="19"/>
        <v>0</v>
      </c>
      <c r="BN28" s="13">
        <f t="shared" ca="1" si="19"/>
        <v>0</v>
      </c>
      <c r="BO28" s="13">
        <f t="shared" ca="1" si="19"/>
        <v>0</v>
      </c>
      <c r="BP28" s="136">
        <f ca="1">BO28</f>
        <v>0</v>
      </c>
    </row>
    <row r="29" spans="2:73" ht="15" customHeight="1" x14ac:dyDescent="0.25">
      <c r="BR29" s="127"/>
      <c r="BT29" s="127"/>
      <c r="BU29" s="127"/>
    </row>
    <row r="30" spans="2:73" s="127" customFormat="1" ht="15" customHeight="1" x14ac:dyDescent="0.25">
      <c r="C30" s="1" t="s">
        <v>253</v>
      </c>
      <c r="D30" s="184">
        <f>Basisgegevens!C260</f>
        <v>0</v>
      </c>
      <c r="E30" s="184">
        <f>Basisgegevens!D260</f>
        <v>0</v>
      </c>
      <c r="F30" s="184">
        <f>Basisgegevens!E260</f>
        <v>0</v>
      </c>
      <c r="G30" s="184">
        <f>Basisgegevens!F260</f>
        <v>0</v>
      </c>
      <c r="H30" s="184">
        <f>Basisgegevens!G260</f>
        <v>0</v>
      </c>
      <c r="I30" s="184">
        <f>Basisgegevens!H260</f>
        <v>0</v>
      </c>
      <c r="J30" s="184">
        <f>Basisgegevens!I260</f>
        <v>0</v>
      </c>
      <c r="K30" s="184">
        <f>Basisgegevens!J260</f>
        <v>0</v>
      </c>
      <c r="L30" s="184">
        <f>Basisgegevens!K260</f>
        <v>0</v>
      </c>
      <c r="M30" s="184">
        <f>Basisgegevens!L260</f>
        <v>0</v>
      </c>
      <c r="N30" s="184">
        <f>Basisgegevens!M260</f>
        <v>0</v>
      </c>
      <c r="O30" s="184">
        <f>Basisgegevens!N260</f>
        <v>0</v>
      </c>
      <c r="P30" s="193">
        <f>O30</f>
        <v>0</v>
      </c>
      <c r="Q30" s="184">
        <f>Basisgegevens!P260</f>
        <v>0</v>
      </c>
      <c r="R30" s="184">
        <f>Basisgegevens!Q260</f>
        <v>0</v>
      </c>
      <c r="S30" s="184">
        <f>Basisgegevens!R260</f>
        <v>0</v>
      </c>
      <c r="T30" s="184">
        <f>Basisgegevens!S260</f>
        <v>0</v>
      </c>
      <c r="U30" s="184">
        <f>Basisgegevens!T260</f>
        <v>0</v>
      </c>
      <c r="V30" s="184">
        <f>Basisgegevens!U260</f>
        <v>0</v>
      </c>
      <c r="W30" s="184">
        <f>Basisgegevens!V260</f>
        <v>0</v>
      </c>
      <c r="X30" s="184">
        <f>Basisgegevens!W260</f>
        <v>0</v>
      </c>
      <c r="Y30" s="184">
        <f>Basisgegevens!X260</f>
        <v>0</v>
      </c>
      <c r="Z30" s="184">
        <f>Basisgegevens!Y260</f>
        <v>0</v>
      </c>
      <c r="AA30" s="184">
        <f>Basisgegevens!Z260</f>
        <v>0</v>
      </c>
      <c r="AB30" s="184">
        <f>Basisgegevens!AA260</f>
        <v>0</v>
      </c>
      <c r="AC30" s="193">
        <f>AB30</f>
        <v>0</v>
      </c>
      <c r="AD30" s="184">
        <f>Basisgegevens!AC260</f>
        <v>0</v>
      </c>
      <c r="AE30" s="184">
        <f>Basisgegevens!AD260</f>
        <v>0</v>
      </c>
      <c r="AF30" s="184">
        <f>Basisgegevens!AE260</f>
        <v>0</v>
      </c>
      <c r="AG30" s="184">
        <f>Basisgegevens!AF260</f>
        <v>0</v>
      </c>
      <c r="AH30" s="184">
        <f>Basisgegevens!AG260</f>
        <v>0</v>
      </c>
      <c r="AI30" s="184">
        <f>Basisgegevens!AH260</f>
        <v>0</v>
      </c>
      <c r="AJ30" s="184">
        <f>Basisgegevens!AI260</f>
        <v>0</v>
      </c>
      <c r="AK30" s="184">
        <f>Basisgegevens!AJ260</f>
        <v>0</v>
      </c>
      <c r="AL30" s="184">
        <f>Basisgegevens!AK260</f>
        <v>0</v>
      </c>
      <c r="AM30" s="184">
        <f>Basisgegevens!AL260</f>
        <v>0</v>
      </c>
      <c r="AN30" s="184">
        <f>Basisgegevens!AM260</f>
        <v>0</v>
      </c>
      <c r="AO30" s="184">
        <f>Basisgegevens!AN260</f>
        <v>0</v>
      </c>
      <c r="AP30" s="193">
        <f>AO30</f>
        <v>0</v>
      </c>
      <c r="AQ30" s="184">
        <f>Basisgegevens!AP260</f>
        <v>0</v>
      </c>
      <c r="AR30" s="184">
        <f>Basisgegevens!AQ260</f>
        <v>0</v>
      </c>
      <c r="AS30" s="184">
        <f>Basisgegevens!AR260</f>
        <v>0</v>
      </c>
      <c r="AT30" s="184">
        <f>Basisgegevens!AS260</f>
        <v>0</v>
      </c>
      <c r="AU30" s="184">
        <f>Basisgegevens!AT260</f>
        <v>0</v>
      </c>
      <c r="AV30" s="184">
        <f>Basisgegevens!AU260</f>
        <v>0</v>
      </c>
      <c r="AW30" s="184">
        <f>Basisgegevens!AV260</f>
        <v>0</v>
      </c>
      <c r="AX30" s="184">
        <f>Basisgegevens!AW260</f>
        <v>0</v>
      </c>
      <c r="AY30" s="184">
        <f>Basisgegevens!AX260</f>
        <v>0</v>
      </c>
      <c r="AZ30" s="184">
        <f>Basisgegevens!AY260</f>
        <v>0</v>
      </c>
      <c r="BA30" s="184">
        <f>Basisgegevens!AZ260</f>
        <v>0</v>
      </c>
      <c r="BB30" s="184">
        <f>Basisgegevens!BA260</f>
        <v>0</v>
      </c>
      <c r="BC30" s="193">
        <f>BB30</f>
        <v>0</v>
      </c>
      <c r="BD30" s="184">
        <f>Basisgegevens!BC260</f>
        <v>0</v>
      </c>
      <c r="BE30" s="184">
        <f>Basisgegevens!BD260</f>
        <v>0</v>
      </c>
      <c r="BF30" s="184">
        <f>Basisgegevens!BE260</f>
        <v>0</v>
      </c>
      <c r="BG30" s="184">
        <f>Basisgegevens!BF260</f>
        <v>0</v>
      </c>
      <c r="BH30" s="184">
        <f>Basisgegevens!BG260</f>
        <v>0</v>
      </c>
      <c r="BI30" s="184">
        <f>Basisgegevens!BH260</f>
        <v>0</v>
      </c>
      <c r="BJ30" s="184">
        <f>Basisgegevens!BI260</f>
        <v>0</v>
      </c>
      <c r="BK30" s="184">
        <f>Basisgegevens!BJ260</f>
        <v>0</v>
      </c>
      <c r="BL30" s="184">
        <f>Basisgegevens!BK260</f>
        <v>0</v>
      </c>
      <c r="BM30" s="184">
        <f>Basisgegevens!BL260</f>
        <v>0</v>
      </c>
      <c r="BN30" s="184">
        <f>Basisgegevens!BM260</f>
        <v>0</v>
      </c>
      <c r="BO30" s="184">
        <f>Basisgegevens!BN260</f>
        <v>0</v>
      </c>
      <c r="BP30" s="193">
        <f>BO30</f>
        <v>0</v>
      </c>
      <c r="BQ30" s="1"/>
    </row>
    <row r="31" spans="2:73" s="127" customFormat="1" ht="15" customHeight="1" x14ac:dyDescent="0.25">
      <c r="C31" s="1" t="s">
        <v>296</v>
      </c>
      <c r="D31" s="184">
        <f>'4. Resultaten'!D85</f>
        <v>0</v>
      </c>
      <c r="E31" s="184">
        <f ca="1">'4. Resultaten'!E85+D31</f>
        <v>0</v>
      </c>
      <c r="F31" s="184">
        <f ca="1">'4. Resultaten'!F85+E31</f>
        <v>0</v>
      </c>
      <c r="G31" s="184">
        <f ca="1">'4. Resultaten'!G85+F31</f>
        <v>0</v>
      </c>
      <c r="H31" s="184">
        <f ca="1">'4. Resultaten'!H85+G31</f>
        <v>0</v>
      </c>
      <c r="I31" s="184">
        <f ca="1">'4. Resultaten'!I85+H31</f>
        <v>0</v>
      </c>
      <c r="J31" s="184">
        <f ca="1">'4. Resultaten'!J85+I31</f>
        <v>0</v>
      </c>
      <c r="K31" s="184">
        <f ca="1">'4. Resultaten'!K85+J31</f>
        <v>0</v>
      </c>
      <c r="L31" s="184">
        <f ca="1">'4. Resultaten'!L85+K31</f>
        <v>0</v>
      </c>
      <c r="M31" s="184">
        <f ca="1">'4. Resultaten'!M85+L31</f>
        <v>0</v>
      </c>
      <c r="N31" s="184">
        <f ca="1">'4. Resultaten'!N85+M31</f>
        <v>0</v>
      </c>
      <c r="O31" s="184">
        <f ca="1">'4. Resultaten'!O85+N31</f>
        <v>0</v>
      </c>
      <c r="P31" s="193">
        <f ca="1">O31</f>
        <v>0</v>
      </c>
      <c r="Q31" s="184">
        <f ca="1">O31+'4. Resultaten'!Q85</f>
        <v>0</v>
      </c>
      <c r="R31" s="184">
        <f ca="1">'4. Resultaten'!R85+Q31</f>
        <v>0</v>
      </c>
      <c r="S31" s="184">
        <f ca="1">'4. Resultaten'!S85+R31</f>
        <v>0</v>
      </c>
      <c r="T31" s="184">
        <f ca="1">'4. Resultaten'!T85+S31</f>
        <v>0</v>
      </c>
      <c r="U31" s="184">
        <f ca="1">'4. Resultaten'!U85+T31</f>
        <v>0</v>
      </c>
      <c r="V31" s="184">
        <f ca="1">'4. Resultaten'!V85+U31</f>
        <v>0</v>
      </c>
      <c r="W31" s="184">
        <f ca="1">'4. Resultaten'!W85+V31</f>
        <v>0</v>
      </c>
      <c r="X31" s="184">
        <f ca="1">'4. Resultaten'!X85+W31</f>
        <v>0</v>
      </c>
      <c r="Y31" s="184">
        <f ca="1">'4. Resultaten'!Y85+X31</f>
        <v>0</v>
      </c>
      <c r="Z31" s="184">
        <f ca="1">'4. Resultaten'!Z85+Y31</f>
        <v>0</v>
      </c>
      <c r="AA31" s="184">
        <f ca="1">'4. Resultaten'!AA85+Z31</f>
        <v>0</v>
      </c>
      <c r="AB31" s="184">
        <f ca="1">'4. Resultaten'!AB85+AA31</f>
        <v>0</v>
      </c>
      <c r="AC31" s="193">
        <f ca="1">AB31</f>
        <v>0</v>
      </c>
      <c r="AD31" s="184">
        <f ca="1">AB31+'4. Resultaten'!AD85</f>
        <v>0</v>
      </c>
      <c r="AE31" s="184">
        <f ca="1">'4. Resultaten'!AE85+AD31</f>
        <v>0</v>
      </c>
      <c r="AF31" s="184">
        <f ca="1">'4. Resultaten'!AF85+AE31</f>
        <v>0</v>
      </c>
      <c r="AG31" s="184">
        <f ca="1">'4. Resultaten'!AG85+AF31</f>
        <v>0</v>
      </c>
      <c r="AH31" s="184">
        <f ca="1">'4. Resultaten'!AH85+AG31</f>
        <v>0</v>
      </c>
      <c r="AI31" s="184">
        <f ca="1">'4. Resultaten'!AI85+AH31</f>
        <v>0</v>
      </c>
      <c r="AJ31" s="184">
        <f ca="1">'4. Resultaten'!AJ85+AI31</f>
        <v>0</v>
      </c>
      <c r="AK31" s="184">
        <f ca="1">'4. Resultaten'!AK85+AJ31</f>
        <v>0</v>
      </c>
      <c r="AL31" s="184">
        <f ca="1">'4. Resultaten'!AL85+AK31</f>
        <v>0</v>
      </c>
      <c r="AM31" s="184">
        <f ca="1">'4. Resultaten'!AM85+AL31</f>
        <v>0</v>
      </c>
      <c r="AN31" s="184">
        <f ca="1">'4. Resultaten'!AN85+AM31</f>
        <v>0</v>
      </c>
      <c r="AO31" s="184">
        <f ca="1">'4. Resultaten'!AO85+AN31</f>
        <v>0</v>
      </c>
      <c r="AP31" s="193">
        <f ca="1">AO31</f>
        <v>0</v>
      </c>
      <c r="AQ31" s="184">
        <f ca="1">AO31+'4. Resultaten'!AQ85</f>
        <v>0</v>
      </c>
      <c r="AR31" s="184">
        <f ca="1">'4. Resultaten'!AR85+AQ31</f>
        <v>0</v>
      </c>
      <c r="AS31" s="184">
        <f ca="1">'4. Resultaten'!AS85+AR31</f>
        <v>0</v>
      </c>
      <c r="AT31" s="184">
        <f ca="1">'4. Resultaten'!AT85+AS31</f>
        <v>0</v>
      </c>
      <c r="AU31" s="184">
        <f ca="1">'4. Resultaten'!AU85+AT31</f>
        <v>0</v>
      </c>
      <c r="AV31" s="184">
        <f ca="1">'4. Resultaten'!AV85+AU31</f>
        <v>0</v>
      </c>
      <c r="AW31" s="184">
        <f ca="1">'4. Resultaten'!AW85+AV31</f>
        <v>0</v>
      </c>
      <c r="AX31" s="184">
        <f ca="1">'4. Resultaten'!AX85+AW31</f>
        <v>0</v>
      </c>
      <c r="AY31" s="184">
        <f ca="1">'4. Resultaten'!AY85+AX31</f>
        <v>0</v>
      </c>
      <c r="AZ31" s="184">
        <f ca="1">'4. Resultaten'!AZ85+AY31</f>
        <v>0</v>
      </c>
      <c r="BA31" s="184">
        <f ca="1">'4. Resultaten'!BA85+AZ31</f>
        <v>0</v>
      </c>
      <c r="BB31" s="184">
        <f ca="1">'4. Resultaten'!BB85+BA31</f>
        <v>0</v>
      </c>
      <c r="BC31" s="193">
        <f ca="1">BB31</f>
        <v>0</v>
      </c>
      <c r="BD31" s="184">
        <f ca="1">BB31+'4. Resultaten'!BD85</f>
        <v>0</v>
      </c>
      <c r="BE31" s="184">
        <f ca="1">'4. Resultaten'!BE85+BD31</f>
        <v>0</v>
      </c>
      <c r="BF31" s="184">
        <f ca="1">'4. Resultaten'!BF85+BE31</f>
        <v>0</v>
      </c>
      <c r="BG31" s="184">
        <f ca="1">'4. Resultaten'!BG85+BF31</f>
        <v>0</v>
      </c>
      <c r="BH31" s="184">
        <f ca="1">'4. Resultaten'!BH85+BG31</f>
        <v>0</v>
      </c>
      <c r="BI31" s="184">
        <f ca="1">'4. Resultaten'!BI85+BH31</f>
        <v>0</v>
      </c>
      <c r="BJ31" s="184">
        <f ca="1">'4. Resultaten'!BJ85+BI31</f>
        <v>0</v>
      </c>
      <c r="BK31" s="184">
        <f ca="1">'4. Resultaten'!BK85+BJ31</f>
        <v>0</v>
      </c>
      <c r="BL31" s="184">
        <f ca="1">'4. Resultaten'!BL85+BK31</f>
        <v>0</v>
      </c>
      <c r="BM31" s="184">
        <f ca="1">'4. Resultaten'!BM85+BL31</f>
        <v>0</v>
      </c>
      <c r="BN31" s="184">
        <f ca="1">'4. Resultaten'!BN85+BM31</f>
        <v>0</v>
      </c>
      <c r="BO31" s="184">
        <f ca="1">'4. Resultaten'!BO85+BN31</f>
        <v>0</v>
      </c>
      <c r="BP31" s="193">
        <f ca="1">BO31</f>
        <v>0</v>
      </c>
      <c r="BQ31" s="1"/>
      <c r="BR31" s="1"/>
      <c r="BT31" s="1"/>
      <c r="BU31" s="1"/>
    </row>
    <row r="33" spans="2:73" ht="15" customHeight="1" x14ac:dyDescent="0.25">
      <c r="B33" s="12" t="s">
        <v>297</v>
      </c>
      <c r="C33" s="13"/>
      <c r="D33" s="13">
        <f>+SUM(D35:D38)</f>
        <v>0</v>
      </c>
      <c r="E33" s="13">
        <f t="shared" ref="E33:O33" ca="1" si="20">+SUM(E35:E38)</f>
        <v>0</v>
      </c>
      <c r="F33" s="13">
        <f t="shared" ca="1" si="20"/>
        <v>0</v>
      </c>
      <c r="G33" s="13">
        <f t="shared" ca="1" si="20"/>
        <v>0</v>
      </c>
      <c r="H33" s="13">
        <f t="shared" ca="1" si="20"/>
        <v>0</v>
      </c>
      <c r="I33" s="13">
        <f t="shared" ca="1" si="20"/>
        <v>0</v>
      </c>
      <c r="J33" s="13">
        <f t="shared" ca="1" si="20"/>
        <v>0</v>
      </c>
      <c r="K33" s="13">
        <f t="shared" ca="1" si="20"/>
        <v>0</v>
      </c>
      <c r="L33" s="13">
        <f t="shared" ca="1" si="20"/>
        <v>0</v>
      </c>
      <c r="M33" s="13">
        <f t="shared" ca="1" si="20"/>
        <v>0</v>
      </c>
      <c r="N33" s="13">
        <f t="shared" ca="1" si="20"/>
        <v>0</v>
      </c>
      <c r="O33" s="13">
        <f t="shared" ca="1" si="20"/>
        <v>0</v>
      </c>
      <c r="P33" s="136">
        <f ca="1">O33</f>
        <v>0</v>
      </c>
      <c r="Q33" s="13">
        <f ca="1">+SUM(Q35:Q38)</f>
        <v>0</v>
      </c>
      <c r="R33" s="13">
        <f t="shared" ref="R33:AB33" ca="1" si="21">+SUM(R35:R38)</f>
        <v>0</v>
      </c>
      <c r="S33" s="13">
        <f t="shared" ca="1" si="21"/>
        <v>0</v>
      </c>
      <c r="T33" s="13">
        <f t="shared" ca="1" si="21"/>
        <v>0</v>
      </c>
      <c r="U33" s="13">
        <f t="shared" ca="1" si="21"/>
        <v>0</v>
      </c>
      <c r="V33" s="13">
        <f t="shared" ca="1" si="21"/>
        <v>0</v>
      </c>
      <c r="W33" s="13">
        <f t="shared" ca="1" si="21"/>
        <v>0</v>
      </c>
      <c r="X33" s="13">
        <f t="shared" ca="1" si="21"/>
        <v>0</v>
      </c>
      <c r="Y33" s="13">
        <f t="shared" ca="1" si="21"/>
        <v>0</v>
      </c>
      <c r="Z33" s="13">
        <f t="shared" ca="1" si="21"/>
        <v>0</v>
      </c>
      <c r="AA33" s="13">
        <f t="shared" ca="1" si="21"/>
        <v>0</v>
      </c>
      <c r="AB33" s="13">
        <f t="shared" ca="1" si="21"/>
        <v>0</v>
      </c>
      <c r="AC33" s="136">
        <f ca="1">AB33</f>
        <v>0</v>
      </c>
      <c r="AD33" s="13">
        <f ca="1">+SUM(AD35:AD38)</f>
        <v>0</v>
      </c>
      <c r="AE33" s="13">
        <f t="shared" ref="AE33:AO33" ca="1" si="22">+SUM(AE35:AE38)</f>
        <v>0</v>
      </c>
      <c r="AF33" s="13">
        <f t="shared" ca="1" si="22"/>
        <v>0</v>
      </c>
      <c r="AG33" s="13">
        <f t="shared" ca="1" si="22"/>
        <v>0</v>
      </c>
      <c r="AH33" s="13">
        <f t="shared" ca="1" si="22"/>
        <v>0</v>
      </c>
      <c r="AI33" s="13">
        <f t="shared" ca="1" si="22"/>
        <v>0</v>
      </c>
      <c r="AJ33" s="13">
        <f t="shared" ca="1" si="22"/>
        <v>0</v>
      </c>
      <c r="AK33" s="13">
        <f t="shared" ca="1" si="22"/>
        <v>0</v>
      </c>
      <c r="AL33" s="13">
        <f t="shared" ca="1" si="22"/>
        <v>0</v>
      </c>
      <c r="AM33" s="13">
        <f t="shared" ca="1" si="22"/>
        <v>0</v>
      </c>
      <c r="AN33" s="13">
        <f t="shared" ca="1" si="22"/>
        <v>0</v>
      </c>
      <c r="AO33" s="13">
        <f t="shared" ca="1" si="22"/>
        <v>0</v>
      </c>
      <c r="AP33" s="136">
        <f ca="1">AO33</f>
        <v>0</v>
      </c>
      <c r="AQ33" s="13">
        <f ca="1">+SUM(AQ35:AQ38)</f>
        <v>0</v>
      </c>
      <c r="AR33" s="13">
        <f t="shared" ref="AR33:BB33" ca="1" si="23">+SUM(AR35:AR38)</f>
        <v>0</v>
      </c>
      <c r="AS33" s="13">
        <f t="shared" ca="1" si="23"/>
        <v>0</v>
      </c>
      <c r="AT33" s="13">
        <f t="shared" ca="1" si="23"/>
        <v>0</v>
      </c>
      <c r="AU33" s="13">
        <f t="shared" ca="1" si="23"/>
        <v>0</v>
      </c>
      <c r="AV33" s="13">
        <f t="shared" ca="1" si="23"/>
        <v>0</v>
      </c>
      <c r="AW33" s="13">
        <f t="shared" ca="1" si="23"/>
        <v>0</v>
      </c>
      <c r="AX33" s="13">
        <f t="shared" ca="1" si="23"/>
        <v>0</v>
      </c>
      <c r="AY33" s="13">
        <f t="shared" ca="1" si="23"/>
        <v>0</v>
      </c>
      <c r="AZ33" s="13">
        <f t="shared" ca="1" si="23"/>
        <v>0</v>
      </c>
      <c r="BA33" s="13">
        <f t="shared" ca="1" si="23"/>
        <v>0</v>
      </c>
      <c r="BB33" s="13">
        <f t="shared" ca="1" si="23"/>
        <v>0</v>
      </c>
      <c r="BC33" s="136">
        <f ca="1">BB33</f>
        <v>0</v>
      </c>
      <c r="BD33" s="13">
        <f ca="1">+SUM(BD35:BD38)</f>
        <v>0</v>
      </c>
      <c r="BE33" s="13">
        <f t="shared" ref="BE33:BO33" ca="1" si="24">+SUM(BE35:BE38)</f>
        <v>0</v>
      </c>
      <c r="BF33" s="13">
        <f t="shared" ca="1" si="24"/>
        <v>0</v>
      </c>
      <c r="BG33" s="13">
        <f t="shared" ca="1" si="24"/>
        <v>0</v>
      </c>
      <c r="BH33" s="13">
        <f t="shared" ca="1" si="24"/>
        <v>0</v>
      </c>
      <c r="BI33" s="13">
        <f t="shared" ca="1" si="24"/>
        <v>0</v>
      </c>
      <c r="BJ33" s="13">
        <f t="shared" ca="1" si="24"/>
        <v>0</v>
      </c>
      <c r="BK33" s="13">
        <f t="shared" ca="1" si="24"/>
        <v>0</v>
      </c>
      <c r="BL33" s="13">
        <f t="shared" ca="1" si="24"/>
        <v>0</v>
      </c>
      <c r="BM33" s="13">
        <f t="shared" ca="1" si="24"/>
        <v>0</v>
      </c>
      <c r="BN33" s="13">
        <f t="shared" ca="1" si="24"/>
        <v>0</v>
      </c>
      <c r="BO33" s="13">
        <f t="shared" ca="1" si="24"/>
        <v>0</v>
      </c>
      <c r="BP33" s="136">
        <f ca="1">BO33</f>
        <v>0</v>
      </c>
    </row>
    <row r="35" spans="2:73" ht="15" customHeight="1" x14ac:dyDescent="0.25">
      <c r="C35" s="198" t="str">
        <f>'8.1. Leningen'!B12</f>
        <v>Lening 1 - (-)</v>
      </c>
      <c r="D35" s="184">
        <f>'8.1. Leningen'!D32</f>
        <v>0</v>
      </c>
      <c r="E35" s="184">
        <f ca="1">'8.1. Leningen'!E32</f>
        <v>0</v>
      </c>
      <c r="F35" s="184">
        <f ca="1">'8.1. Leningen'!F32</f>
        <v>0</v>
      </c>
      <c r="G35" s="184">
        <f ca="1">'8.1. Leningen'!G32</f>
        <v>0</v>
      </c>
      <c r="H35" s="184">
        <f ca="1">'8.1. Leningen'!H32</f>
        <v>0</v>
      </c>
      <c r="I35" s="184">
        <f ca="1">'8.1. Leningen'!I32</f>
        <v>0</v>
      </c>
      <c r="J35" s="184">
        <f ca="1">'8.1. Leningen'!J32</f>
        <v>0</v>
      </c>
      <c r="K35" s="184">
        <f ca="1">'8.1. Leningen'!K32</f>
        <v>0</v>
      </c>
      <c r="L35" s="184">
        <f ca="1">'8.1. Leningen'!L32</f>
        <v>0</v>
      </c>
      <c r="M35" s="184">
        <f ca="1">'8.1. Leningen'!M32</f>
        <v>0</v>
      </c>
      <c r="N35" s="184">
        <f ca="1">'8.1. Leningen'!N32</f>
        <v>0</v>
      </c>
      <c r="O35" s="184">
        <f ca="1">'8.1. Leningen'!O32</f>
        <v>0</v>
      </c>
      <c r="P35" s="193">
        <f ca="1">O35</f>
        <v>0</v>
      </c>
      <c r="Q35" s="184">
        <f ca="1">'8.1. Leningen'!Q32</f>
        <v>0</v>
      </c>
      <c r="R35" s="184">
        <f ca="1">'8.1. Leningen'!R32</f>
        <v>0</v>
      </c>
      <c r="S35" s="184">
        <f ca="1">'8.1. Leningen'!S32</f>
        <v>0</v>
      </c>
      <c r="T35" s="184">
        <f ca="1">'8.1. Leningen'!T32</f>
        <v>0</v>
      </c>
      <c r="U35" s="184">
        <f ca="1">'8.1. Leningen'!U32</f>
        <v>0</v>
      </c>
      <c r="V35" s="184">
        <f ca="1">'8.1. Leningen'!V32</f>
        <v>0</v>
      </c>
      <c r="W35" s="184">
        <f ca="1">'8.1. Leningen'!W32</f>
        <v>0</v>
      </c>
      <c r="X35" s="184">
        <f ca="1">'8.1. Leningen'!X32</f>
        <v>0</v>
      </c>
      <c r="Y35" s="184">
        <f ca="1">'8.1. Leningen'!Y32</f>
        <v>0</v>
      </c>
      <c r="Z35" s="184">
        <f ca="1">'8.1. Leningen'!Z32</f>
        <v>0</v>
      </c>
      <c r="AA35" s="184">
        <f ca="1">'8.1. Leningen'!AA32</f>
        <v>0</v>
      </c>
      <c r="AB35" s="184">
        <f ca="1">'8.1. Leningen'!AB32</f>
        <v>0</v>
      </c>
      <c r="AC35" s="193">
        <f ca="1">AB35</f>
        <v>0</v>
      </c>
      <c r="AD35" s="184">
        <f ca="1">'8.1. Leningen'!AD32</f>
        <v>0</v>
      </c>
      <c r="AE35" s="184">
        <f ca="1">'8.1. Leningen'!AE32</f>
        <v>0</v>
      </c>
      <c r="AF35" s="184">
        <f ca="1">'8.1. Leningen'!AF32</f>
        <v>0</v>
      </c>
      <c r="AG35" s="184">
        <f ca="1">'8.1. Leningen'!AG32</f>
        <v>0</v>
      </c>
      <c r="AH35" s="184">
        <f ca="1">'8.1. Leningen'!AH32</f>
        <v>0</v>
      </c>
      <c r="AI35" s="184">
        <f ca="1">'8.1. Leningen'!AI32</f>
        <v>0</v>
      </c>
      <c r="AJ35" s="184">
        <f ca="1">'8.1. Leningen'!AJ32</f>
        <v>0</v>
      </c>
      <c r="AK35" s="184">
        <f ca="1">'8.1. Leningen'!AK32</f>
        <v>0</v>
      </c>
      <c r="AL35" s="184">
        <f ca="1">'8.1. Leningen'!AL32</f>
        <v>0</v>
      </c>
      <c r="AM35" s="184">
        <f ca="1">'8.1. Leningen'!AM32</f>
        <v>0</v>
      </c>
      <c r="AN35" s="184">
        <f ca="1">'8.1. Leningen'!AN32</f>
        <v>0</v>
      </c>
      <c r="AO35" s="184">
        <f ca="1">'8.1. Leningen'!AO32</f>
        <v>0</v>
      </c>
      <c r="AP35" s="193">
        <f ca="1">AO35</f>
        <v>0</v>
      </c>
      <c r="AQ35" s="184">
        <f ca="1">'8.1. Leningen'!AQ32</f>
        <v>0</v>
      </c>
      <c r="AR35" s="184">
        <f ca="1">'8.1. Leningen'!AR32</f>
        <v>0</v>
      </c>
      <c r="AS35" s="184">
        <f ca="1">'8.1. Leningen'!AS32</f>
        <v>0</v>
      </c>
      <c r="AT35" s="184">
        <f ca="1">'8.1. Leningen'!AT32</f>
        <v>0</v>
      </c>
      <c r="AU35" s="184">
        <f ca="1">'8.1. Leningen'!AU32</f>
        <v>0</v>
      </c>
      <c r="AV35" s="184">
        <f ca="1">'8.1. Leningen'!AV32</f>
        <v>0</v>
      </c>
      <c r="AW35" s="184">
        <f ca="1">'8.1. Leningen'!AW32</f>
        <v>0</v>
      </c>
      <c r="AX35" s="184">
        <f ca="1">'8.1. Leningen'!AX32</f>
        <v>0</v>
      </c>
      <c r="AY35" s="184">
        <f ca="1">'8.1. Leningen'!AY32</f>
        <v>0</v>
      </c>
      <c r="AZ35" s="184">
        <f ca="1">'8.1. Leningen'!AZ32</f>
        <v>0</v>
      </c>
      <c r="BA35" s="184">
        <f ca="1">'8.1. Leningen'!BA32</f>
        <v>0</v>
      </c>
      <c r="BB35" s="184">
        <f ca="1">'8.1. Leningen'!BB32</f>
        <v>0</v>
      </c>
      <c r="BC35" s="193">
        <f ca="1">BB35</f>
        <v>0</v>
      </c>
      <c r="BD35" s="184">
        <f ca="1">'8.1. Leningen'!BD32</f>
        <v>0</v>
      </c>
      <c r="BE35" s="184">
        <f ca="1">'8.1. Leningen'!BE32</f>
        <v>0</v>
      </c>
      <c r="BF35" s="184">
        <f ca="1">'8.1. Leningen'!BF32</f>
        <v>0</v>
      </c>
      <c r="BG35" s="184">
        <f ca="1">'8.1. Leningen'!BG32</f>
        <v>0</v>
      </c>
      <c r="BH35" s="184">
        <f ca="1">'8.1. Leningen'!BH32</f>
        <v>0</v>
      </c>
      <c r="BI35" s="184">
        <f ca="1">'8.1. Leningen'!BI32</f>
        <v>0</v>
      </c>
      <c r="BJ35" s="184">
        <f ca="1">'8.1. Leningen'!BJ32</f>
        <v>0</v>
      </c>
      <c r="BK35" s="184">
        <f ca="1">'8.1. Leningen'!BK32</f>
        <v>0</v>
      </c>
      <c r="BL35" s="184">
        <f ca="1">'8.1. Leningen'!BL32</f>
        <v>0</v>
      </c>
      <c r="BM35" s="184">
        <f ca="1">'8.1. Leningen'!BM32</f>
        <v>0</v>
      </c>
      <c r="BN35" s="184">
        <f ca="1">'8.1. Leningen'!BN32</f>
        <v>0</v>
      </c>
      <c r="BO35" s="184">
        <f ca="1">'8.1. Leningen'!BO32</f>
        <v>0</v>
      </c>
      <c r="BP35" s="193">
        <f ca="1">BO35</f>
        <v>0</v>
      </c>
    </row>
    <row r="36" spans="2:73" ht="15" customHeight="1" x14ac:dyDescent="0.25">
      <c r="C36" s="198" t="str">
        <f>'8.1. Leningen'!B13</f>
        <v>Lening 2 - (-)</v>
      </c>
      <c r="D36" s="184">
        <f>'8.1. Leningen'!D33</f>
        <v>0</v>
      </c>
      <c r="E36" s="184">
        <f ca="1">'8.1. Leningen'!E33</f>
        <v>0</v>
      </c>
      <c r="F36" s="184">
        <f ca="1">'8.1. Leningen'!F33</f>
        <v>0</v>
      </c>
      <c r="G36" s="184">
        <f ca="1">'8.1. Leningen'!G33</f>
        <v>0</v>
      </c>
      <c r="H36" s="184">
        <f ca="1">'8.1. Leningen'!H33</f>
        <v>0</v>
      </c>
      <c r="I36" s="184">
        <f ca="1">'8.1. Leningen'!I33</f>
        <v>0</v>
      </c>
      <c r="J36" s="184">
        <f ca="1">'8.1. Leningen'!J33</f>
        <v>0</v>
      </c>
      <c r="K36" s="184">
        <f ca="1">'8.1. Leningen'!K33</f>
        <v>0</v>
      </c>
      <c r="L36" s="184">
        <f ca="1">'8.1. Leningen'!L33</f>
        <v>0</v>
      </c>
      <c r="M36" s="184">
        <f ca="1">'8.1. Leningen'!M33</f>
        <v>0</v>
      </c>
      <c r="N36" s="184">
        <f ca="1">'8.1. Leningen'!N33</f>
        <v>0</v>
      </c>
      <c r="O36" s="184">
        <f ca="1">'8.1. Leningen'!O33</f>
        <v>0</v>
      </c>
      <c r="P36" s="193">
        <f ca="1">O36</f>
        <v>0</v>
      </c>
      <c r="Q36" s="184">
        <f ca="1">'8.1. Leningen'!Q33</f>
        <v>0</v>
      </c>
      <c r="R36" s="184">
        <f ca="1">'8.1. Leningen'!R33</f>
        <v>0</v>
      </c>
      <c r="S36" s="184">
        <f ca="1">'8.1. Leningen'!S33</f>
        <v>0</v>
      </c>
      <c r="T36" s="184">
        <f ca="1">'8.1. Leningen'!T33</f>
        <v>0</v>
      </c>
      <c r="U36" s="184">
        <f ca="1">'8.1. Leningen'!U33</f>
        <v>0</v>
      </c>
      <c r="V36" s="184">
        <f ca="1">'8.1. Leningen'!V33</f>
        <v>0</v>
      </c>
      <c r="W36" s="184">
        <f ca="1">'8.1. Leningen'!W33</f>
        <v>0</v>
      </c>
      <c r="X36" s="184">
        <f ca="1">'8.1. Leningen'!X33</f>
        <v>0</v>
      </c>
      <c r="Y36" s="184">
        <f ca="1">'8.1. Leningen'!Y33</f>
        <v>0</v>
      </c>
      <c r="Z36" s="184">
        <f ca="1">'8.1. Leningen'!Z33</f>
        <v>0</v>
      </c>
      <c r="AA36" s="184">
        <f ca="1">'8.1. Leningen'!AA33</f>
        <v>0</v>
      </c>
      <c r="AB36" s="184">
        <f ca="1">'8.1. Leningen'!AB33</f>
        <v>0</v>
      </c>
      <c r="AC36" s="193">
        <f ca="1">AB36</f>
        <v>0</v>
      </c>
      <c r="AD36" s="184">
        <f ca="1">'8.1. Leningen'!AD33</f>
        <v>0</v>
      </c>
      <c r="AE36" s="184">
        <f ca="1">'8.1. Leningen'!AE33</f>
        <v>0</v>
      </c>
      <c r="AF36" s="184">
        <f ca="1">'8.1. Leningen'!AF33</f>
        <v>0</v>
      </c>
      <c r="AG36" s="184">
        <f ca="1">'8.1. Leningen'!AG33</f>
        <v>0</v>
      </c>
      <c r="AH36" s="184">
        <f ca="1">'8.1. Leningen'!AH33</f>
        <v>0</v>
      </c>
      <c r="AI36" s="184">
        <f ca="1">'8.1. Leningen'!AI33</f>
        <v>0</v>
      </c>
      <c r="AJ36" s="184">
        <f ca="1">'8.1. Leningen'!AJ33</f>
        <v>0</v>
      </c>
      <c r="AK36" s="184">
        <f ca="1">'8.1. Leningen'!AK33</f>
        <v>0</v>
      </c>
      <c r="AL36" s="184">
        <f ca="1">'8.1. Leningen'!AL33</f>
        <v>0</v>
      </c>
      <c r="AM36" s="184">
        <f ca="1">'8.1. Leningen'!AM33</f>
        <v>0</v>
      </c>
      <c r="AN36" s="184">
        <f ca="1">'8.1. Leningen'!AN33</f>
        <v>0</v>
      </c>
      <c r="AO36" s="184">
        <f ca="1">'8.1. Leningen'!AO33</f>
        <v>0</v>
      </c>
      <c r="AP36" s="193">
        <f ca="1">AO36</f>
        <v>0</v>
      </c>
      <c r="AQ36" s="184">
        <f ca="1">'8.1. Leningen'!AQ33</f>
        <v>0</v>
      </c>
      <c r="AR36" s="184">
        <f ca="1">'8.1. Leningen'!AR33</f>
        <v>0</v>
      </c>
      <c r="AS36" s="184">
        <f ca="1">'8.1. Leningen'!AS33</f>
        <v>0</v>
      </c>
      <c r="AT36" s="184">
        <f ca="1">'8.1. Leningen'!AT33</f>
        <v>0</v>
      </c>
      <c r="AU36" s="184">
        <f ca="1">'8.1. Leningen'!AU33</f>
        <v>0</v>
      </c>
      <c r="AV36" s="184">
        <f ca="1">'8.1. Leningen'!AV33</f>
        <v>0</v>
      </c>
      <c r="AW36" s="184">
        <f ca="1">'8.1. Leningen'!AW33</f>
        <v>0</v>
      </c>
      <c r="AX36" s="184">
        <f ca="1">'8.1. Leningen'!AX33</f>
        <v>0</v>
      </c>
      <c r="AY36" s="184">
        <f ca="1">'8.1. Leningen'!AY33</f>
        <v>0</v>
      </c>
      <c r="AZ36" s="184">
        <f ca="1">'8.1. Leningen'!AZ33</f>
        <v>0</v>
      </c>
      <c r="BA36" s="184">
        <f ca="1">'8.1. Leningen'!BA33</f>
        <v>0</v>
      </c>
      <c r="BB36" s="184">
        <f ca="1">'8.1. Leningen'!BB33</f>
        <v>0</v>
      </c>
      <c r="BC36" s="193">
        <f ca="1">BB36</f>
        <v>0</v>
      </c>
      <c r="BD36" s="184">
        <f ca="1">'8.1. Leningen'!BD33</f>
        <v>0</v>
      </c>
      <c r="BE36" s="184">
        <f ca="1">'8.1. Leningen'!BE33</f>
        <v>0</v>
      </c>
      <c r="BF36" s="184">
        <f ca="1">'8.1. Leningen'!BF33</f>
        <v>0</v>
      </c>
      <c r="BG36" s="184">
        <f ca="1">'8.1. Leningen'!BG33</f>
        <v>0</v>
      </c>
      <c r="BH36" s="184">
        <f ca="1">'8.1. Leningen'!BH33</f>
        <v>0</v>
      </c>
      <c r="BI36" s="184">
        <f ca="1">'8.1. Leningen'!BI33</f>
        <v>0</v>
      </c>
      <c r="BJ36" s="184">
        <f ca="1">'8.1. Leningen'!BJ33</f>
        <v>0</v>
      </c>
      <c r="BK36" s="184">
        <f ca="1">'8.1. Leningen'!BK33</f>
        <v>0</v>
      </c>
      <c r="BL36" s="184">
        <f ca="1">'8.1. Leningen'!BL33</f>
        <v>0</v>
      </c>
      <c r="BM36" s="184">
        <f ca="1">'8.1. Leningen'!BM33</f>
        <v>0</v>
      </c>
      <c r="BN36" s="184">
        <f ca="1">'8.1. Leningen'!BN33</f>
        <v>0</v>
      </c>
      <c r="BO36" s="184">
        <f ca="1">'8.1. Leningen'!BO33</f>
        <v>0</v>
      </c>
      <c r="BP36" s="193">
        <f ca="1">BO36</f>
        <v>0</v>
      </c>
    </row>
    <row r="37" spans="2:73" ht="15" customHeight="1" x14ac:dyDescent="0.25">
      <c r="C37" s="198" t="str">
        <f>'8.1. Leningen'!B14</f>
        <v>Lening 3 - (-)</v>
      </c>
      <c r="D37" s="184">
        <f>'8.1. Leningen'!D34</f>
        <v>0</v>
      </c>
      <c r="E37" s="184">
        <f ca="1">'8.1. Leningen'!E34</f>
        <v>0</v>
      </c>
      <c r="F37" s="184">
        <f ca="1">'8.1. Leningen'!F34</f>
        <v>0</v>
      </c>
      <c r="G37" s="184">
        <f ca="1">'8.1. Leningen'!G34</f>
        <v>0</v>
      </c>
      <c r="H37" s="184">
        <f ca="1">'8.1. Leningen'!H34</f>
        <v>0</v>
      </c>
      <c r="I37" s="184">
        <f ca="1">'8.1. Leningen'!I34</f>
        <v>0</v>
      </c>
      <c r="J37" s="184">
        <f ca="1">'8.1. Leningen'!J34</f>
        <v>0</v>
      </c>
      <c r="K37" s="184">
        <f ca="1">'8.1. Leningen'!K34</f>
        <v>0</v>
      </c>
      <c r="L37" s="184">
        <f ca="1">'8.1. Leningen'!L34</f>
        <v>0</v>
      </c>
      <c r="M37" s="184">
        <f ca="1">'8.1. Leningen'!M34</f>
        <v>0</v>
      </c>
      <c r="N37" s="184">
        <f ca="1">'8.1. Leningen'!N34</f>
        <v>0</v>
      </c>
      <c r="O37" s="184">
        <f ca="1">'8.1. Leningen'!O34</f>
        <v>0</v>
      </c>
      <c r="P37" s="193">
        <f ca="1">O37</f>
        <v>0</v>
      </c>
      <c r="Q37" s="184">
        <f ca="1">'8.1. Leningen'!Q34</f>
        <v>0</v>
      </c>
      <c r="R37" s="184">
        <f ca="1">'8.1. Leningen'!R34</f>
        <v>0</v>
      </c>
      <c r="S37" s="184">
        <f ca="1">'8.1. Leningen'!S34</f>
        <v>0</v>
      </c>
      <c r="T37" s="184">
        <f ca="1">'8.1. Leningen'!T34</f>
        <v>0</v>
      </c>
      <c r="U37" s="184">
        <f ca="1">'8.1. Leningen'!U34</f>
        <v>0</v>
      </c>
      <c r="V37" s="184">
        <f ca="1">'8.1. Leningen'!V34</f>
        <v>0</v>
      </c>
      <c r="W37" s="184">
        <f ca="1">'8.1. Leningen'!W34</f>
        <v>0</v>
      </c>
      <c r="X37" s="184">
        <f ca="1">'8.1. Leningen'!X34</f>
        <v>0</v>
      </c>
      <c r="Y37" s="184">
        <f ca="1">'8.1. Leningen'!Y34</f>
        <v>0</v>
      </c>
      <c r="Z37" s="184">
        <f ca="1">'8.1. Leningen'!Z34</f>
        <v>0</v>
      </c>
      <c r="AA37" s="184">
        <f ca="1">'8.1. Leningen'!AA34</f>
        <v>0</v>
      </c>
      <c r="AB37" s="184">
        <f ca="1">'8.1. Leningen'!AB34</f>
        <v>0</v>
      </c>
      <c r="AC37" s="193">
        <f ca="1">AB37</f>
        <v>0</v>
      </c>
      <c r="AD37" s="184">
        <f ca="1">'8.1. Leningen'!AD34</f>
        <v>0</v>
      </c>
      <c r="AE37" s="184">
        <f ca="1">'8.1. Leningen'!AE34</f>
        <v>0</v>
      </c>
      <c r="AF37" s="184">
        <f ca="1">'8.1. Leningen'!AF34</f>
        <v>0</v>
      </c>
      <c r="AG37" s="184">
        <f ca="1">'8.1. Leningen'!AG34</f>
        <v>0</v>
      </c>
      <c r="AH37" s="184">
        <f ca="1">'8.1. Leningen'!AH34</f>
        <v>0</v>
      </c>
      <c r="AI37" s="184">
        <f ca="1">'8.1. Leningen'!AI34</f>
        <v>0</v>
      </c>
      <c r="AJ37" s="184">
        <f ca="1">'8.1. Leningen'!AJ34</f>
        <v>0</v>
      </c>
      <c r="AK37" s="184">
        <f ca="1">'8.1. Leningen'!AK34</f>
        <v>0</v>
      </c>
      <c r="AL37" s="184">
        <f ca="1">'8.1. Leningen'!AL34</f>
        <v>0</v>
      </c>
      <c r="AM37" s="184">
        <f ca="1">'8.1. Leningen'!AM34</f>
        <v>0</v>
      </c>
      <c r="AN37" s="184">
        <f ca="1">'8.1. Leningen'!AN34</f>
        <v>0</v>
      </c>
      <c r="AO37" s="184">
        <f ca="1">'8.1. Leningen'!AO34</f>
        <v>0</v>
      </c>
      <c r="AP37" s="193">
        <f ca="1">AO37</f>
        <v>0</v>
      </c>
      <c r="AQ37" s="184">
        <f ca="1">'8.1. Leningen'!AQ34</f>
        <v>0</v>
      </c>
      <c r="AR37" s="184">
        <f ca="1">'8.1. Leningen'!AR34</f>
        <v>0</v>
      </c>
      <c r="AS37" s="184">
        <f ca="1">'8.1. Leningen'!AS34</f>
        <v>0</v>
      </c>
      <c r="AT37" s="184">
        <f ca="1">'8.1. Leningen'!AT34</f>
        <v>0</v>
      </c>
      <c r="AU37" s="184">
        <f ca="1">'8.1. Leningen'!AU34</f>
        <v>0</v>
      </c>
      <c r="AV37" s="184">
        <f ca="1">'8.1. Leningen'!AV34</f>
        <v>0</v>
      </c>
      <c r="AW37" s="184">
        <f ca="1">'8.1. Leningen'!AW34</f>
        <v>0</v>
      </c>
      <c r="AX37" s="184">
        <f ca="1">'8.1. Leningen'!AX34</f>
        <v>0</v>
      </c>
      <c r="AY37" s="184">
        <f ca="1">'8.1. Leningen'!AY34</f>
        <v>0</v>
      </c>
      <c r="AZ37" s="184">
        <f ca="1">'8.1. Leningen'!AZ34</f>
        <v>0</v>
      </c>
      <c r="BA37" s="184">
        <f ca="1">'8.1. Leningen'!BA34</f>
        <v>0</v>
      </c>
      <c r="BB37" s="184">
        <f ca="1">'8.1. Leningen'!BB34</f>
        <v>0</v>
      </c>
      <c r="BC37" s="193">
        <f ca="1">BB37</f>
        <v>0</v>
      </c>
      <c r="BD37" s="184">
        <f ca="1">'8.1. Leningen'!BD34</f>
        <v>0</v>
      </c>
      <c r="BE37" s="184">
        <f ca="1">'8.1. Leningen'!BE34</f>
        <v>0</v>
      </c>
      <c r="BF37" s="184">
        <f ca="1">'8.1. Leningen'!BF34</f>
        <v>0</v>
      </c>
      <c r="BG37" s="184">
        <f ca="1">'8.1. Leningen'!BG34</f>
        <v>0</v>
      </c>
      <c r="BH37" s="184">
        <f ca="1">'8.1. Leningen'!BH34</f>
        <v>0</v>
      </c>
      <c r="BI37" s="184">
        <f ca="1">'8.1. Leningen'!BI34</f>
        <v>0</v>
      </c>
      <c r="BJ37" s="184">
        <f ca="1">'8.1. Leningen'!BJ34</f>
        <v>0</v>
      </c>
      <c r="BK37" s="184">
        <f ca="1">'8.1. Leningen'!BK34</f>
        <v>0</v>
      </c>
      <c r="BL37" s="184">
        <f ca="1">'8.1. Leningen'!BL34</f>
        <v>0</v>
      </c>
      <c r="BM37" s="184">
        <f ca="1">'8.1. Leningen'!BM34</f>
        <v>0</v>
      </c>
      <c r="BN37" s="184">
        <f ca="1">'8.1. Leningen'!BN34</f>
        <v>0</v>
      </c>
      <c r="BO37" s="184">
        <f ca="1">'8.1. Leningen'!BO34</f>
        <v>0</v>
      </c>
      <c r="BP37" s="193">
        <f ca="1">BO37</f>
        <v>0</v>
      </c>
    </row>
    <row r="38" spans="2:73" ht="15" customHeight="1" x14ac:dyDescent="0.25">
      <c r="C38" s="1" t="s">
        <v>298</v>
      </c>
      <c r="D38" s="184">
        <f>'5. Cash Flow'!D48</f>
        <v>0</v>
      </c>
      <c r="E38" s="184">
        <f ca="1">'5. Cash Flow'!E48</f>
        <v>0</v>
      </c>
      <c r="F38" s="184">
        <f ca="1">'5. Cash Flow'!F48</f>
        <v>0</v>
      </c>
      <c r="G38" s="184">
        <f ca="1">'5. Cash Flow'!G48</f>
        <v>0</v>
      </c>
      <c r="H38" s="184">
        <f ca="1">'5. Cash Flow'!H48</f>
        <v>0</v>
      </c>
      <c r="I38" s="184">
        <f ca="1">'5. Cash Flow'!I48</f>
        <v>0</v>
      </c>
      <c r="J38" s="184">
        <f ca="1">'5. Cash Flow'!J48</f>
        <v>0</v>
      </c>
      <c r="K38" s="184">
        <f ca="1">'5. Cash Flow'!K48</f>
        <v>0</v>
      </c>
      <c r="L38" s="184">
        <f ca="1">'5. Cash Flow'!L48</f>
        <v>0</v>
      </c>
      <c r="M38" s="184">
        <f ca="1">'5. Cash Flow'!M48</f>
        <v>0</v>
      </c>
      <c r="N38" s="184">
        <f ca="1">'5. Cash Flow'!N48</f>
        <v>0</v>
      </c>
      <c r="O38" s="184">
        <f ca="1">'5. Cash Flow'!O48</f>
        <v>0</v>
      </c>
      <c r="P38" s="193">
        <f ca="1">O38</f>
        <v>0</v>
      </c>
      <c r="Q38" s="184">
        <f ca="1">'5. Cash Flow'!Q48</f>
        <v>0</v>
      </c>
      <c r="R38" s="184">
        <f ca="1">'5. Cash Flow'!R48</f>
        <v>0</v>
      </c>
      <c r="S38" s="184">
        <f ca="1">'5. Cash Flow'!S48</f>
        <v>0</v>
      </c>
      <c r="T38" s="184">
        <f ca="1">'5. Cash Flow'!T48</f>
        <v>0</v>
      </c>
      <c r="U38" s="184">
        <f ca="1">'5. Cash Flow'!U48</f>
        <v>0</v>
      </c>
      <c r="V38" s="184">
        <f ca="1">'5. Cash Flow'!V48</f>
        <v>0</v>
      </c>
      <c r="W38" s="184">
        <f ca="1">'5. Cash Flow'!W48</f>
        <v>0</v>
      </c>
      <c r="X38" s="184">
        <f ca="1">'5. Cash Flow'!X48</f>
        <v>0</v>
      </c>
      <c r="Y38" s="184">
        <f ca="1">'5. Cash Flow'!Y48</f>
        <v>0</v>
      </c>
      <c r="Z38" s="184">
        <f ca="1">'5. Cash Flow'!Z48</f>
        <v>0</v>
      </c>
      <c r="AA38" s="184">
        <f ca="1">'5. Cash Flow'!AA48</f>
        <v>0</v>
      </c>
      <c r="AB38" s="184">
        <f ca="1">'5. Cash Flow'!AB48</f>
        <v>0</v>
      </c>
      <c r="AC38" s="193">
        <f ca="1">AB38</f>
        <v>0</v>
      </c>
      <c r="AD38" s="184">
        <f ca="1">'5. Cash Flow'!AD48</f>
        <v>0</v>
      </c>
      <c r="AE38" s="184">
        <f ca="1">'5. Cash Flow'!AE48</f>
        <v>0</v>
      </c>
      <c r="AF38" s="184">
        <f ca="1">'5. Cash Flow'!AF48</f>
        <v>0</v>
      </c>
      <c r="AG38" s="184">
        <f ca="1">'5. Cash Flow'!AG48</f>
        <v>0</v>
      </c>
      <c r="AH38" s="184">
        <f ca="1">'5. Cash Flow'!AH48</f>
        <v>0</v>
      </c>
      <c r="AI38" s="184">
        <f ca="1">'5. Cash Flow'!AI48</f>
        <v>0</v>
      </c>
      <c r="AJ38" s="184">
        <f ca="1">'5. Cash Flow'!AJ48</f>
        <v>0</v>
      </c>
      <c r="AK38" s="184">
        <f ca="1">'5. Cash Flow'!AK48</f>
        <v>0</v>
      </c>
      <c r="AL38" s="184">
        <f ca="1">'5. Cash Flow'!AL48</f>
        <v>0</v>
      </c>
      <c r="AM38" s="184">
        <f ca="1">'5. Cash Flow'!AM48</f>
        <v>0</v>
      </c>
      <c r="AN38" s="184">
        <f ca="1">'5. Cash Flow'!AN48</f>
        <v>0</v>
      </c>
      <c r="AO38" s="184">
        <f ca="1">'5. Cash Flow'!AO48</f>
        <v>0</v>
      </c>
      <c r="AP38" s="193">
        <f ca="1">AO38</f>
        <v>0</v>
      </c>
      <c r="AQ38" s="184">
        <f ca="1">'5. Cash Flow'!AQ48</f>
        <v>0</v>
      </c>
      <c r="AR38" s="184">
        <f ca="1">'5. Cash Flow'!AR48</f>
        <v>0</v>
      </c>
      <c r="AS38" s="184">
        <f ca="1">'5. Cash Flow'!AS48</f>
        <v>0</v>
      </c>
      <c r="AT38" s="184">
        <f ca="1">'5. Cash Flow'!AT48</f>
        <v>0</v>
      </c>
      <c r="AU38" s="184">
        <f ca="1">'5. Cash Flow'!AU48</f>
        <v>0</v>
      </c>
      <c r="AV38" s="184">
        <f ca="1">'5. Cash Flow'!AV48</f>
        <v>0</v>
      </c>
      <c r="AW38" s="184">
        <f ca="1">'5. Cash Flow'!AW48</f>
        <v>0</v>
      </c>
      <c r="AX38" s="184">
        <f ca="1">'5. Cash Flow'!AX48</f>
        <v>0</v>
      </c>
      <c r="AY38" s="184">
        <f ca="1">'5. Cash Flow'!AY48</f>
        <v>0</v>
      </c>
      <c r="AZ38" s="184">
        <f ca="1">'5. Cash Flow'!AZ48</f>
        <v>0</v>
      </c>
      <c r="BA38" s="184">
        <f ca="1">'5. Cash Flow'!BA48</f>
        <v>0</v>
      </c>
      <c r="BB38" s="184">
        <f ca="1">'5. Cash Flow'!BB48</f>
        <v>0</v>
      </c>
      <c r="BC38" s="193">
        <f ca="1">BB38</f>
        <v>0</v>
      </c>
      <c r="BD38" s="184">
        <f ca="1">'5. Cash Flow'!BD48</f>
        <v>0</v>
      </c>
      <c r="BE38" s="184">
        <f ca="1">'5. Cash Flow'!BE48</f>
        <v>0</v>
      </c>
      <c r="BF38" s="184">
        <f ca="1">'5. Cash Flow'!BF48</f>
        <v>0</v>
      </c>
      <c r="BG38" s="184">
        <f ca="1">'5. Cash Flow'!BG48</f>
        <v>0</v>
      </c>
      <c r="BH38" s="184">
        <f ca="1">'5. Cash Flow'!BH48</f>
        <v>0</v>
      </c>
      <c r="BI38" s="184">
        <f ca="1">'5. Cash Flow'!BI48</f>
        <v>0</v>
      </c>
      <c r="BJ38" s="184">
        <f ca="1">'5. Cash Flow'!BJ48</f>
        <v>0</v>
      </c>
      <c r="BK38" s="184">
        <f ca="1">'5. Cash Flow'!BK48</f>
        <v>0</v>
      </c>
      <c r="BL38" s="184">
        <f ca="1">'5. Cash Flow'!BL48</f>
        <v>0</v>
      </c>
      <c r="BM38" s="184">
        <f ca="1">'5. Cash Flow'!BM48</f>
        <v>0</v>
      </c>
      <c r="BN38" s="184">
        <f ca="1">'5. Cash Flow'!BN48</f>
        <v>0</v>
      </c>
      <c r="BO38" s="184">
        <f ca="1">'5. Cash Flow'!BO48</f>
        <v>0</v>
      </c>
      <c r="BP38" s="193">
        <f ca="1">BO38</f>
        <v>0</v>
      </c>
    </row>
    <row r="40" spans="2:73" ht="15" customHeight="1" x14ac:dyDescent="0.25">
      <c r="B40" s="12" t="s">
        <v>129</v>
      </c>
      <c r="C40" s="13"/>
      <c r="D40" s="13">
        <f>+SUM(D42:D44)</f>
        <v>0</v>
      </c>
      <c r="E40" s="13">
        <f t="shared" ref="E40:O40" si="25">+SUM(E42:E44)</f>
        <v>0</v>
      </c>
      <c r="F40" s="13">
        <f t="shared" si="25"/>
        <v>0</v>
      </c>
      <c r="G40" s="13">
        <f t="shared" si="25"/>
        <v>0</v>
      </c>
      <c r="H40" s="13">
        <f t="shared" si="25"/>
        <v>0</v>
      </c>
      <c r="I40" s="13">
        <f t="shared" si="25"/>
        <v>0</v>
      </c>
      <c r="J40" s="13">
        <f t="shared" si="25"/>
        <v>0</v>
      </c>
      <c r="K40" s="13">
        <f t="shared" si="25"/>
        <v>0</v>
      </c>
      <c r="L40" s="13">
        <f t="shared" si="25"/>
        <v>0</v>
      </c>
      <c r="M40" s="13">
        <f t="shared" si="25"/>
        <v>0</v>
      </c>
      <c r="N40" s="13">
        <f t="shared" si="25"/>
        <v>0</v>
      </c>
      <c r="O40" s="13">
        <f t="shared" si="25"/>
        <v>0</v>
      </c>
      <c r="P40" s="136">
        <f>O40</f>
        <v>0</v>
      </c>
      <c r="Q40" s="13">
        <f>+SUM(Q42:Q44)</f>
        <v>0</v>
      </c>
      <c r="R40" s="13">
        <f t="shared" ref="R40:AB40" si="26">+SUM(R42:R44)</f>
        <v>0</v>
      </c>
      <c r="S40" s="13">
        <f t="shared" si="26"/>
        <v>0</v>
      </c>
      <c r="T40" s="13">
        <f t="shared" si="26"/>
        <v>0</v>
      </c>
      <c r="U40" s="13">
        <f t="shared" si="26"/>
        <v>0</v>
      </c>
      <c r="V40" s="13">
        <f t="shared" si="26"/>
        <v>0</v>
      </c>
      <c r="W40" s="13">
        <f t="shared" si="26"/>
        <v>0</v>
      </c>
      <c r="X40" s="13">
        <f t="shared" si="26"/>
        <v>0</v>
      </c>
      <c r="Y40" s="13">
        <f t="shared" si="26"/>
        <v>0</v>
      </c>
      <c r="Z40" s="13">
        <f t="shared" si="26"/>
        <v>0</v>
      </c>
      <c r="AA40" s="13">
        <f t="shared" si="26"/>
        <v>0</v>
      </c>
      <c r="AB40" s="13">
        <f t="shared" si="26"/>
        <v>0</v>
      </c>
      <c r="AC40" s="136">
        <f>AB40</f>
        <v>0</v>
      </c>
      <c r="AD40" s="13">
        <f>+SUM(AD42:AD44)</f>
        <v>0</v>
      </c>
      <c r="AE40" s="13">
        <f t="shared" ref="AE40:AO40" si="27">+SUM(AE42:AE44)</f>
        <v>0</v>
      </c>
      <c r="AF40" s="13">
        <f t="shared" si="27"/>
        <v>0</v>
      </c>
      <c r="AG40" s="13">
        <f t="shared" si="27"/>
        <v>0</v>
      </c>
      <c r="AH40" s="13">
        <f t="shared" si="27"/>
        <v>0</v>
      </c>
      <c r="AI40" s="13">
        <f t="shared" si="27"/>
        <v>0</v>
      </c>
      <c r="AJ40" s="13">
        <f t="shared" si="27"/>
        <v>0</v>
      </c>
      <c r="AK40" s="13">
        <f t="shared" si="27"/>
        <v>0</v>
      </c>
      <c r="AL40" s="13">
        <f t="shared" si="27"/>
        <v>0</v>
      </c>
      <c r="AM40" s="13">
        <f t="shared" si="27"/>
        <v>0</v>
      </c>
      <c r="AN40" s="13">
        <f t="shared" si="27"/>
        <v>0</v>
      </c>
      <c r="AO40" s="13">
        <f t="shared" si="27"/>
        <v>0</v>
      </c>
      <c r="AP40" s="136">
        <f>AO40</f>
        <v>0</v>
      </c>
      <c r="AQ40" s="13">
        <f>+SUM(AQ42:AQ44)</f>
        <v>0</v>
      </c>
      <c r="AR40" s="13">
        <f t="shared" ref="AR40:BB40" si="28">+SUM(AR42:AR44)</f>
        <v>0</v>
      </c>
      <c r="AS40" s="13">
        <f t="shared" si="28"/>
        <v>0</v>
      </c>
      <c r="AT40" s="13">
        <f t="shared" si="28"/>
        <v>0</v>
      </c>
      <c r="AU40" s="13">
        <f t="shared" si="28"/>
        <v>0</v>
      </c>
      <c r="AV40" s="13">
        <f t="shared" si="28"/>
        <v>0</v>
      </c>
      <c r="AW40" s="13">
        <f t="shared" si="28"/>
        <v>0</v>
      </c>
      <c r="AX40" s="13">
        <f t="shared" si="28"/>
        <v>0</v>
      </c>
      <c r="AY40" s="13">
        <f t="shared" si="28"/>
        <v>0</v>
      </c>
      <c r="AZ40" s="13">
        <f t="shared" si="28"/>
        <v>0</v>
      </c>
      <c r="BA40" s="13">
        <f t="shared" si="28"/>
        <v>0</v>
      </c>
      <c r="BB40" s="13">
        <f t="shared" si="28"/>
        <v>0</v>
      </c>
      <c r="BC40" s="136">
        <f>BB40</f>
        <v>0</v>
      </c>
      <c r="BD40" s="13">
        <f>+SUM(BD42:BD44)</f>
        <v>0</v>
      </c>
      <c r="BE40" s="13">
        <f t="shared" ref="BE40:BO40" si="29">+SUM(BE42:BE44)</f>
        <v>0</v>
      </c>
      <c r="BF40" s="13">
        <f t="shared" si="29"/>
        <v>0</v>
      </c>
      <c r="BG40" s="13">
        <f t="shared" si="29"/>
        <v>0</v>
      </c>
      <c r="BH40" s="13">
        <f t="shared" si="29"/>
        <v>0</v>
      </c>
      <c r="BI40" s="13">
        <f t="shared" si="29"/>
        <v>0</v>
      </c>
      <c r="BJ40" s="13">
        <f t="shared" si="29"/>
        <v>0</v>
      </c>
      <c r="BK40" s="13">
        <f t="shared" si="29"/>
        <v>0</v>
      </c>
      <c r="BL40" s="13">
        <f t="shared" si="29"/>
        <v>0</v>
      </c>
      <c r="BM40" s="13">
        <f t="shared" si="29"/>
        <v>0</v>
      </c>
      <c r="BN40" s="13">
        <f t="shared" si="29"/>
        <v>0</v>
      </c>
      <c r="BO40" s="13">
        <f t="shared" si="29"/>
        <v>0</v>
      </c>
      <c r="BP40" s="136">
        <f>BO40</f>
        <v>0</v>
      </c>
    </row>
    <row r="42" spans="2:73" ht="15" customHeight="1" x14ac:dyDescent="0.25">
      <c r="C42" s="1" t="s">
        <v>299</v>
      </c>
      <c r="D42" s="184">
        <f>+IF(Basisgegevens!$F$100&lt;0.5,0,'9. BTW'!D68)</f>
        <v>0</v>
      </c>
      <c r="E42" s="184">
        <f>+IF(Basisgegevens!$F$100&lt;0.5,0,IF(Basisgegevens!$F$100&lt;1.5,'9. BTW'!E68,SUM('9. BTW'!D68:E68)))</f>
        <v>0</v>
      </c>
      <c r="F42" s="184">
        <f>+IF(Basisgegevens!$F$100&lt;0.5,0,IF(Basisgegevens!$F$100&lt;1.5,'9. BTW'!F68,IF(Basisgegevens!$F$100&lt;2.5,SUM('9. BTW'!E68:F68),SUM('9. BTW'!D68:F68))))</f>
        <v>0</v>
      </c>
      <c r="G42" s="184">
        <f>+IF(Basisgegevens!$F$100&lt;0.5,0,IF(Basisgegevens!$F$100&lt;1.5,'9. BTW'!G68,IF(Basisgegevens!$F$100&lt;2.5,SUM('9. BTW'!F68:G68),IF(Basisgegevens!$F$100&lt;3.5,SUM('9. BTW'!E68:G68),SUM('9. BTW'!D68:G68)))))</f>
        <v>0</v>
      </c>
      <c r="H42" s="184">
        <f>+IF(Basisgegevens!$F$100&lt;0.5,0,IF(Basisgegevens!$F$100&lt;1.5,'9. BTW'!H68,IF(Basisgegevens!$F$100&lt;2.5,SUM('9. BTW'!G68:H68),IF(Basisgegevens!$F$100&lt;3.5,SUM('9. BTW'!F68:H68),IF(Basisgegevens!$F$100&lt;4.5,SUM('9. BTW'!E68:H68),SUM('9. BTW'!D68:H68))))))</f>
        <v>0</v>
      </c>
      <c r="I42" s="184">
        <f>+IF(Basisgegevens!$F$100&lt;0.5,0,IF(Basisgegevens!$F$100&lt;1.5,'9. BTW'!I68,IF(Basisgegevens!$F$100&lt;2.5,SUM('9. BTW'!H68:I68),IF(Basisgegevens!$F$100&lt;3.5,SUM('9. BTW'!G68:I68),IF(Basisgegevens!$F$100&lt;4.5,SUM('9. BTW'!F68:I68),IF(Basisgegevens!$F$100&lt;5.5,SUM('9. BTW'!E68:I68),SUM('9. BTW'!D68:I68)))))))</f>
        <v>0</v>
      </c>
      <c r="J42" s="184">
        <f>+IF(Basisgegevens!$F$100&lt;0.5,0,IF(Basisgegevens!$F$100&lt;1.5,'9. BTW'!J68,IF(Basisgegevens!$F$100&lt;2.5,SUM('9. BTW'!I68:J68),IF(Basisgegevens!$F$100&lt;3.5,SUM('9. BTW'!H68:J68),IF(Basisgegevens!$F$100&lt;4.5,SUM('9. BTW'!G68:J68),IF(Basisgegevens!$F$100&lt;5.5,SUM('9. BTW'!F68:J68),SUM('9. BTW'!E68:J68)))))))</f>
        <v>0</v>
      </c>
      <c r="K42" s="184">
        <f>+IF(Basisgegevens!$F$100&lt;0.5,0,IF(Basisgegevens!$F$100&lt;1.5,'9. BTW'!K68,IF(Basisgegevens!$F$100&lt;2.5,SUM('9. BTW'!J68:K68),IF(Basisgegevens!$F$100&lt;3.5,SUM('9. BTW'!I68:K68),IF(Basisgegevens!$F$100&lt;4.5,SUM('9. BTW'!H68:K68),IF(Basisgegevens!$F$100&lt;5.5,SUM('9. BTW'!G68:K68),SUM('9. BTW'!F68:K68)))))))</f>
        <v>0</v>
      </c>
      <c r="L42" s="184">
        <f>+IF(Basisgegevens!$F$100&lt;0.5,0,IF(Basisgegevens!$F$100&lt;1.5,'9. BTW'!L68,IF(Basisgegevens!$F$100&lt;2.5,SUM('9. BTW'!K68:L68),IF(Basisgegevens!$F$100&lt;3.5,SUM('9. BTW'!J68:L68),IF(Basisgegevens!$F$100&lt;4.5,SUM('9. BTW'!I68:L68),IF(Basisgegevens!$F$100&lt;5.5,SUM('9. BTW'!H68:L68),SUM('9. BTW'!G68:L68)))))))</f>
        <v>0</v>
      </c>
      <c r="M42" s="184">
        <f>+IF(Basisgegevens!$F$100&lt;0.5,0,IF(Basisgegevens!$F$100&lt;1.5,'9. BTW'!M68,IF(Basisgegevens!$F$100&lt;2.5,SUM('9. BTW'!L68:M68),IF(Basisgegevens!$F$100&lt;3.5,SUM('9. BTW'!K68:M68),IF(Basisgegevens!$F$100&lt;4.5,SUM('9. BTW'!J68:M68),IF(Basisgegevens!$F$100&lt;5.5,SUM('9. BTW'!I68:M68),SUM('9. BTW'!H68:M68)))))))</f>
        <v>0</v>
      </c>
      <c r="N42" s="184">
        <f>+IF(Basisgegevens!$F$100&lt;0.5,0,IF(Basisgegevens!$F$100&lt;1.5,'9. BTW'!N68,IF(Basisgegevens!$F$100&lt;2.5,SUM('9. BTW'!M68:N68),IF(Basisgegevens!$F$100&lt;3.5,SUM('9. BTW'!L68:N68),IF(Basisgegevens!$F$100&lt;4.5,SUM('9. BTW'!K68:N68),IF(Basisgegevens!$F$100&lt;5.5,SUM('9. BTW'!J68:N68),SUM('9. BTW'!I68:N68)))))))</f>
        <v>0</v>
      </c>
      <c r="O42" s="184">
        <f>+IF(Basisgegevens!$F$100&lt;0.5,0,IF(Basisgegevens!$F$100&lt;1.5,'9. BTW'!O68,IF(Basisgegevens!$F$100&lt;2.5,SUM('9. BTW'!N68:O68),IF(Basisgegevens!$F$100&lt;3.5,SUM('9. BTW'!M68:O68),IF(Basisgegevens!$F$100&lt;4.5,SUM('9. BTW'!L68:O68),IF(Basisgegevens!$F$100&lt;5.5,SUM('9. BTW'!K68:O68),SUM('9. BTW'!J68:O68)))))))</f>
        <v>0</v>
      </c>
      <c r="P42" s="193">
        <f>O42</f>
        <v>0</v>
      </c>
      <c r="Q42" s="184">
        <f>+IF(Basisgegevens!$F$100&lt;0.5,0,IF(Basisgegevens!$F$100&lt;1.5,'9. BTW'!Q68,IF(Basisgegevens!$F$100&lt;2.5,SUM('9. BTW'!O68,'9. BTW'!Q68),IF(Basisgegevens!$F$100&lt;3.5,SUM('9. BTW'!N68,'9. BTW'!O68,'9. BTW'!Q68),IF(Basisgegevens!$F$100&lt;4.5,SUM('9. BTW'!M68:O68,'9. BTW'!Q68),IF(Basisgegevens!$F$100&lt;5.5,SUM('9. BTW'!L68:O68,'9. BTW'!Q68),SUM('9. BTW'!K68:O68,'9. BTW'!Q68)))))))</f>
        <v>0</v>
      </c>
      <c r="R42" s="184">
        <f>+IF(Basisgegevens!$F$100&lt;0.5,0,IF(Basisgegevens!$F$100&lt;1.5,'9. BTW'!R68,IF(Basisgegevens!$F$100&lt;2.5,SUM('9. BTW'!Q68:R68),IF(Basisgegevens!$F$100&lt;3.5,SUM('9. BTW'!O68,'9. BTW'!Q68:R68),IF(Basisgegevens!$F$100&lt;4.5,SUM('9. BTW'!N68:O68,'9. BTW'!Q68:R68),IF(Basisgegevens!$F$100&lt;5.5,SUM('9. BTW'!M68:O68,'9. BTW'!Q68:R68),SUM('9. BTW'!L68:O68,'9. BTW'!Q68:R68)))))))</f>
        <v>0</v>
      </c>
      <c r="S42" s="184">
        <f>+IF(Basisgegevens!$F$100&lt;0.5,0,IF(Basisgegevens!$F$100&lt;1.5,'9. BTW'!S68,IF(Basisgegevens!$F$100&lt;2.5,SUM('9. BTW'!R68:S68),IF(Basisgegevens!$F$100&lt;3.5,SUM('9. BTW'!Q68:S68),IF(Basisgegevens!$F$100&lt;4.5,SUM('9. BTW'!O68,'9. BTW'!Q68:S68),IF(Basisgegevens!$F$100&lt;5.5,SUM('9. BTW'!N68:O68,'9. BTW'!Q68:S68),SUM('9. BTW'!M68:O68,'9. BTW'!Q68:S68)))))))</f>
        <v>0</v>
      </c>
      <c r="T42" s="184">
        <f>+IF(Basisgegevens!$F$100&lt;0.5,0,IF(Basisgegevens!$F$100&lt;1.5,'9. BTW'!T68,IF(Basisgegevens!$F$100&lt;2.5,SUM('9. BTW'!S68:T68),IF(Basisgegevens!$F$100&lt;3.5,SUM('9. BTW'!R68:T68),IF(Basisgegevens!$F$100&lt;4.5,SUM('9. BTW'!Q68:T68),IF(Basisgegevens!$F$100&lt;5.5,SUM('9. BTW'!O68,'9. BTW'!Q68:T68),SUM('9. BTW'!N68:O68,'9. BTW'!Q68:T68)))))))</f>
        <v>0</v>
      </c>
      <c r="U42" s="184">
        <f>+IF(Basisgegevens!$F$100&lt;0.5,0,IF(Basisgegevens!$F$100&lt;1.5,'9. BTW'!U68,IF(Basisgegevens!$F$100&lt;2.5,SUM('9. BTW'!T68:U68),IF(Basisgegevens!$F$100&lt;3.5,SUM('9. BTW'!S68:U68),IF(Basisgegevens!$F$100&lt;4.5,SUM('9. BTW'!R68:U68),IF(Basisgegevens!$F$100&lt;5.5,SUM('9. BTW'!Q68:U68),SUM('9. BTW'!O68,'9. BTW'!Q68:U68)))))))</f>
        <v>0</v>
      </c>
      <c r="V42" s="184">
        <f>+IF(Basisgegevens!$F$100&lt;0.5,0,IF(Basisgegevens!$F$100&lt;1.5,'9. BTW'!V68,IF(Basisgegevens!$F$100&lt;2.5,SUM('9. BTW'!U68:V68),IF(Basisgegevens!$F$100&lt;3.5,SUM('9. BTW'!T68:V68),IF(Basisgegevens!$F$100&lt;4.5,SUM('9. BTW'!S68:V68),IF(Basisgegevens!$F$100&lt;5.5,SUM('9. BTW'!R68:V68),SUM('9. BTW'!Q68:V68)))))))</f>
        <v>0</v>
      </c>
      <c r="W42" s="184">
        <f>+IF(Basisgegevens!$F$100&lt;0.5,0,IF(Basisgegevens!$F$100&lt;1.5,'9. BTW'!W68,IF(Basisgegevens!$F$100&lt;2.5,SUM('9. BTW'!V68:W68),IF(Basisgegevens!$F$100&lt;3.5,SUM('9. BTW'!U68:W68),IF(Basisgegevens!$F$100&lt;4.5,SUM('9. BTW'!T68:W68),IF(Basisgegevens!$F$100&lt;5.5,SUM('9. BTW'!S68:W68),SUM('9. BTW'!R68:W68)))))))</f>
        <v>0</v>
      </c>
      <c r="X42" s="184">
        <f>+IF(Basisgegevens!$F$100&lt;0.5,0,IF(Basisgegevens!$F$100&lt;1.5,'9. BTW'!X68,IF(Basisgegevens!$F$100&lt;2.5,SUM('9. BTW'!W68:X68),IF(Basisgegevens!$F$100&lt;3.5,SUM('9. BTW'!V68:X68),IF(Basisgegevens!$F$100&lt;4.5,SUM('9. BTW'!U68:X68),IF(Basisgegevens!$F$100&lt;5.5,SUM('9. BTW'!T68:X68),SUM('9. BTW'!S68:X68)))))))</f>
        <v>0</v>
      </c>
      <c r="Y42" s="184">
        <f>+IF(Basisgegevens!$F$100&lt;0.5,0,IF(Basisgegevens!$F$100&lt;1.5,'9. BTW'!Y68,IF(Basisgegevens!$F$100&lt;2.5,SUM('9. BTW'!X68:Y68),IF(Basisgegevens!$F$100&lt;3.5,SUM('9. BTW'!W68:Y68),IF(Basisgegevens!$F$100&lt;4.5,SUM('9. BTW'!V68:Y68),IF(Basisgegevens!$F$100&lt;5.5,SUM('9. BTW'!U68:Y68),SUM('9. BTW'!T68:Y68)))))))</f>
        <v>0</v>
      </c>
      <c r="Z42" s="184">
        <f>+IF(Basisgegevens!$F$100&lt;0.5,0,IF(Basisgegevens!$F$100&lt;1.5,'9. BTW'!Z68,IF(Basisgegevens!$F$100&lt;2.5,SUM('9. BTW'!Y68:Z68),IF(Basisgegevens!$F$100&lt;3.5,SUM('9. BTW'!X68:Z68),IF(Basisgegevens!$F$100&lt;4.5,SUM('9. BTW'!W68:Z68),IF(Basisgegevens!$F$100&lt;5.5,SUM('9. BTW'!V68:Z68),SUM('9. BTW'!U68:Z68)))))))</f>
        <v>0</v>
      </c>
      <c r="AA42" s="184">
        <f>+IF(Basisgegevens!$F$100&lt;0.5,0,IF(Basisgegevens!$F$100&lt;1.5,'9. BTW'!AA68,IF(Basisgegevens!$F$100&lt;2.5,SUM('9. BTW'!Z68:AA68),IF(Basisgegevens!$F$100&lt;3.5,SUM('9. BTW'!Y68:AA68),IF(Basisgegevens!$F$100&lt;4.5,SUM('9. BTW'!X68:AA68),IF(Basisgegevens!$F$100&lt;5.5,SUM('9. BTW'!W68:AA68),SUM('9. BTW'!V68:AA68)))))))</f>
        <v>0</v>
      </c>
      <c r="AB42" s="184">
        <f>+IF(Basisgegevens!$F$100&lt;0.5,0,IF(Basisgegevens!$F$100&lt;1.5,'9. BTW'!AB68,IF(Basisgegevens!$F$100&lt;2.5,SUM('9. BTW'!AA68:AB68),IF(Basisgegevens!$F$100&lt;3.5,SUM('9. BTW'!Z68:AB68),IF(Basisgegevens!$F$100&lt;4.5,SUM('9. BTW'!Y68:AB68),IF(Basisgegevens!$F$100&lt;5.5,SUM('9. BTW'!X68:AB68),SUM('9. BTW'!W68:AB68)))))))</f>
        <v>0</v>
      </c>
      <c r="AC42" s="193">
        <f>AB42</f>
        <v>0</v>
      </c>
      <c r="AD42" s="184">
        <f>+IF(Basisgegevens!$F$100&lt;0.5,0,IF(Basisgegevens!$F$100&lt;1.5,'9. BTW'!AD68,IF(Basisgegevens!$F$100&lt;2.5,SUM('9. BTW'!AB68,'9. BTW'!AD68),IF(Basisgegevens!$F$100&lt;3.5,SUM('9. BTW'!AA68,'9. BTW'!AB68,'9. BTW'!AD68),IF(Basisgegevens!$F$100&lt;4.5,SUM('9. BTW'!Z68:AB68,'9. BTW'!AD68),IF(Basisgegevens!$F$100&lt;5.5,SUM('9. BTW'!Y68:AB68,'9. BTW'!AD68),SUM('9. BTW'!X68:AB68,'9. BTW'!AD68)))))))</f>
        <v>0</v>
      </c>
      <c r="AE42" s="184">
        <f>+IF(Basisgegevens!$F$100&lt;0.5,0,IF(Basisgegevens!$F$100&lt;1.5,'9. BTW'!AE68,IF(Basisgegevens!$F$100&lt;2.5,SUM('9. BTW'!AD68:AE68),IF(Basisgegevens!$F$100&lt;3.5,SUM('9. BTW'!AB68,'9. BTW'!AD68:AE68),IF(Basisgegevens!$F$100&lt;4.5,SUM('9. BTW'!AA68:AB68,'9. BTW'!AD68:AE68),IF(Basisgegevens!$F$100&lt;5.5,SUM('9. BTW'!Z68:AB68,'9. BTW'!AD68:AE68),SUM('9. BTW'!Y68:AB68,'9. BTW'!AD68:AE68)))))))</f>
        <v>0</v>
      </c>
      <c r="AF42" s="184">
        <f>+IF(Basisgegevens!$F$100&lt;0.5,0,IF(Basisgegevens!$F$100&lt;1.5,'9. BTW'!AF68,IF(Basisgegevens!$F$100&lt;2.5,SUM('9. BTW'!AE68:AF68),IF(Basisgegevens!$F$100&lt;3.5,SUM('9. BTW'!AD68:AF68),IF(Basisgegevens!$F$100&lt;4.5,SUM('9. BTW'!AB68,'9. BTW'!AD68:AF68),IF(Basisgegevens!$F$100&lt;5.5,SUM('9. BTW'!AA68:AB68,'9. BTW'!AD68:AF68),SUM('9. BTW'!Z68:AB68,'9. BTW'!AD68:AF68)))))))</f>
        <v>0</v>
      </c>
      <c r="AG42" s="184">
        <f>+IF(Basisgegevens!$F$100&lt;0.5,0,IF(Basisgegevens!$F$100&lt;1.5,'9. BTW'!AG68,IF(Basisgegevens!$F$100&lt;2.5,SUM('9. BTW'!AF68:AG68),IF(Basisgegevens!$F$100&lt;3.5,SUM('9. BTW'!AE68:AG68),IF(Basisgegevens!$F$100&lt;4.5,SUM('9. BTW'!AD68:AG68),IF(Basisgegevens!$F$100&lt;5.5,SUM('9. BTW'!AB68,'9. BTW'!AD68:AG68),SUM('9. BTW'!AA68:AB68,'9. BTW'!AD68:AG68)))))))</f>
        <v>0</v>
      </c>
      <c r="AH42" s="184">
        <f>+IF(Basisgegevens!$F$100&lt;0.5,0,IF(Basisgegevens!$F$100&lt;1.5,'9. BTW'!AH68,IF(Basisgegevens!$F$100&lt;2.5,SUM('9. BTW'!AG68:AH68),IF(Basisgegevens!$F$100&lt;3.5,SUM('9. BTW'!AF68:AH68),IF(Basisgegevens!$F$100&lt;4.5,SUM('9. BTW'!AE68:AH68),IF(Basisgegevens!$F$100&lt;5.5,SUM('9. BTW'!AD68:AH68),SUM('9. BTW'!AB68,'9. BTW'!AD68:AH68)))))))</f>
        <v>0</v>
      </c>
      <c r="AI42" s="184">
        <f>+IF(Basisgegevens!$F$100&lt;0.5,0,IF(Basisgegevens!$F$100&lt;1.5,'9. BTW'!AI68,IF(Basisgegevens!$F$100&lt;2.5,SUM('9. BTW'!AH68:AI68),IF(Basisgegevens!$F$100&lt;3.5,SUM('9. BTW'!AG68:AI68),IF(Basisgegevens!$F$100&lt;4.5,SUM('9. BTW'!AF68:AI68),IF(Basisgegevens!$F$100&lt;5.5,SUM('9. BTW'!AE68:AI68),SUM('9. BTW'!AD68:AI68)))))))</f>
        <v>0</v>
      </c>
      <c r="AJ42" s="184">
        <f>+IF(Basisgegevens!$F$100&lt;0.5,0,IF(Basisgegevens!$F$100&lt;1.5,'9. BTW'!AJ68,IF(Basisgegevens!$F$100&lt;2.5,SUM('9. BTW'!AI68:AJ68),IF(Basisgegevens!$F$100&lt;3.5,SUM('9. BTW'!AH68:AJ68),IF(Basisgegevens!$F$100&lt;4.5,SUM('9. BTW'!AG68:AJ68),IF(Basisgegevens!$F$100&lt;5.5,SUM('9. BTW'!AF68:AJ68),SUM('9. BTW'!AE68:AJ68)))))))</f>
        <v>0</v>
      </c>
      <c r="AK42" s="184">
        <f>+IF(Basisgegevens!$F$100&lt;0.5,0,IF(Basisgegevens!$F$100&lt;1.5,'9. BTW'!AK68,IF(Basisgegevens!$F$100&lt;2.5,SUM('9. BTW'!AJ68:AK68),IF(Basisgegevens!$F$100&lt;3.5,SUM('9. BTW'!AI68:AK68),IF(Basisgegevens!$F$100&lt;4.5,SUM('9. BTW'!AH68:AK68),IF(Basisgegevens!$F$100&lt;5.5,SUM('9. BTW'!AG68:AK68),SUM('9. BTW'!AF68:AK68)))))))</f>
        <v>0</v>
      </c>
      <c r="AL42" s="184">
        <f>+IF(Basisgegevens!$F$100&lt;0.5,0,IF(Basisgegevens!$F$100&lt;1.5,'9. BTW'!AL68,IF(Basisgegevens!$F$100&lt;2.5,SUM('9. BTW'!AK68:AL68),IF(Basisgegevens!$F$100&lt;3.5,SUM('9. BTW'!AJ68:AL68),IF(Basisgegevens!$F$100&lt;4.5,SUM('9. BTW'!AI68:AL68),IF(Basisgegevens!$F$100&lt;5.5,SUM('9. BTW'!AH68:AL68),SUM('9. BTW'!AG68:AL68)))))))</f>
        <v>0</v>
      </c>
      <c r="AM42" s="184">
        <f>+IF(Basisgegevens!$F$100&lt;0.5,0,IF(Basisgegevens!$F$100&lt;1.5,'9. BTW'!AM68,IF(Basisgegevens!$F$100&lt;2.5,SUM('9. BTW'!AL68:AM68),IF(Basisgegevens!$F$100&lt;3.5,SUM('9. BTW'!AK68:AM68),IF(Basisgegevens!$F$100&lt;4.5,SUM('9. BTW'!AJ68:AM68),IF(Basisgegevens!$F$100&lt;5.5,SUM('9. BTW'!AI68:AM68),SUM('9. BTW'!AH68:AM68)))))))</f>
        <v>0</v>
      </c>
      <c r="AN42" s="184">
        <f>+IF(Basisgegevens!$F$100&lt;0.5,0,IF(Basisgegevens!$F$100&lt;1.5,'9. BTW'!AN68,IF(Basisgegevens!$F$100&lt;2.5,SUM('9. BTW'!AM68:AN68),IF(Basisgegevens!$F$100&lt;3.5,SUM('9. BTW'!AL68:AN68),IF(Basisgegevens!$F$100&lt;4.5,SUM('9. BTW'!AK68:AN68),IF(Basisgegevens!$F$100&lt;5.5,SUM('9. BTW'!AJ68:AN68),SUM('9. BTW'!AI68:AN68)))))))</f>
        <v>0</v>
      </c>
      <c r="AO42" s="184">
        <f>+IF(Basisgegevens!$F$100&lt;0.5,0,IF(Basisgegevens!$F$100&lt;1.5,'9. BTW'!AO68,IF(Basisgegevens!$F$100&lt;2.5,SUM('9. BTW'!AN68:AO68),IF(Basisgegevens!$F$100&lt;3.5,SUM('9. BTW'!AM68:AO68),IF(Basisgegevens!$F$100&lt;4.5,SUM('9. BTW'!AL68:AO68),IF(Basisgegevens!$F$100&lt;5.5,SUM('9. BTW'!AK68:AO68),SUM('9. BTW'!AJ68:AO68)))))))</f>
        <v>0</v>
      </c>
      <c r="AP42" s="193">
        <f>AO42</f>
        <v>0</v>
      </c>
      <c r="AQ42" s="184">
        <f>+IF(Basisgegevens!$F$100&lt;0.5,0,IF(Basisgegevens!$F$100&lt;1.5,'9. BTW'!AQ68,IF(Basisgegevens!$F$100&lt;2.5,SUM('9. BTW'!AO68,'9. BTW'!AQ68),IF(Basisgegevens!$F$100&lt;3.5,SUM('9. BTW'!AN68,'9. BTW'!AO68,'9. BTW'!AQ68),IF(Basisgegevens!$F$100&lt;4.5,SUM('9. BTW'!AM68:AO68,'9. BTW'!AQ68),IF(Basisgegevens!$F$100&lt;5.5,SUM('9. BTW'!AL68:AO68,'9. BTW'!AQ68),SUM('9. BTW'!AK68:AO68,'9. BTW'!AQ68)))))))</f>
        <v>0</v>
      </c>
      <c r="AR42" s="184">
        <f>+IF(Basisgegevens!$F$100&lt;0.5,0,IF(Basisgegevens!$F$100&lt;1.5,'9. BTW'!AR68,IF(Basisgegevens!$F$100&lt;2.5,SUM('9. BTW'!AQ68:AR68),IF(Basisgegevens!$F$100&lt;3.5,SUM('9. BTW'!AO68,'9. BTW'!AQ68:AR68),IF(Basisgegevens!$F$100&lt;4.5,SUM('9. BTW'!AN68:AO68,'9. BTW'!AQ68:AR68),IF(Basisgegevens!$F$100&lt;5.5,SUM('9. BTW'!AM68:AO68,'9. BTW'!AQ68:AR68),SUM('9. BTW'!AL68:AO68,'9. BTW'!AQ68:AR68)))))))</f>
        <v>0</v>
      </c>
      <c r="AS42" s="184">
        <f>+IF(Basisgegevens!$F$100&lt;0.5,0,IF(Basisgegevens!$F$100&lt;1.5,'9. BTW'!AS68,IF(Basisgegevens!$F$100&lt;2.5,SUM('9. BTW'!AR68:AS68),IF(Basisgegevens!$F$100&lt;3.5,SUM('9. BTW'!AQ68:AS68),IF(Basisgegevens!$F$100&lt;4.5,SUM('9. BTW'!AO68,'9. BTW'!AQ68:AS68),IF(Basisgegevens!$F$100&lt;5.5,SUM('9. BTW'!AN68:AO68,'9. BTW'!AQ68:AS68),SUM('9. BTW'!AM68:AO68,'9. BTW'!AQ68:AS68)))))))</f>
        <v>0</v>
      </c>
      <c r="AT42" s="184">
        <f>+IF(Basisgegevens!$F$100&lt;0.5,0,IF(Basisgegevens!$F$100&lt;1.5,'9. BTW'!AT68,IF(Basisgegevens!$F$100&lt;2.5,SUM('9. BTW'!AS68:AT68),IF(Basisgegevens!$F$100&lt;3.5,SUM('9. BTW'!AR68:AT68),IF(Basisgegevens!$F$100&lt;4.5,SUM('9. BTW'!AQ68:AT68),IF(Basisgegevens!$F$100&lt;5.5,SUM('9. BTW'!AO68,'9. BTW'!AQ68:AT68),SUM('9. BTW'!AN68:AO68,'9. BTW'!AQ68:AT68)))))))</f>
        <v>0</v>
      </c>
      <c r="AU42" s="184">
        <f>+IF(Basisgegevens!$F$100&lt;0.5,0,IF(Basisgegevens!$F$100&lt;1.5,'9. BTW'!AU68,IF(Basisgegevens!$F$100&lt;2.5,SUM('9. BTW'!AT68:AU68),IF(Basisgegevens!$F$100&lt;3.5,SUM('9. BTW'!AS68:AU68),IF(Basisgegevens!$F$100&lt;4.5,SUM('9. BTW'!AR68:AU68),IF(Basisgegevens!$F$100&lt;5.5,SUM('9. BTW'!AQ68:AU68),SUM('9. BTW'!AO68,'9. BTW'!AQ68:AU68)))))))</f>
        <v>0</v>
      </c>
      <c r="AV42" s="184">
        <f>+IF(Basisgegevens!$F$100&lt;0.5,0,IF(Basisgegevens!$F$100&lt;1.5,'9. BTW'!AV68,IF(Basisgegevens!$F$100&lt;2.5,SUM('9. BTW'!AU68:AV68),IF(Basisgegevens!$F$100&lt;3.5,SUM('9. BTW'!AT68:AV68),IF(Basisgegevens!$F$100&lt;4.5,SUM('9. BTW'!AS68:AV68),IF(Basisgegevens!$F$100&lt;5.5,SUM('9. BTW'!AR68:AV68),SUM('9. BTW'!AQ68:AV68)))))))</f>
        <v>0</v>
      </c>
      <c r="AW42" s="184">
        <f>+IF(Basisgegevens!$F$100&lt;0.5,0,IF(Basisgegevens!$F$100&lt;1.5,'9. BTW'!AW68,IF(Basisgegevens!$F$100&lt;2.5,SUM('9. BTW'!AV68:AW68),IF(Basisgegevens!$F$100&lt;3.5,SUM('9. BTW'!AU68:AW68),IF(Basisgegevens!$F$100&lt;4.5,SUM('9. BTW'!AT68:AW68),IF(Basisgegevens!$F$100&lt;5.5,SUM('9. BTW'!AS68:AW68),SUM('9. BTW'!AR68:AW68)))))))</f>
        <v>0</v>
      </c>
      <c r="AX42" s="184">
        <f>+IF(Basisgegevens!$F$100&lt;0.5,0,IF(Basisgegevens!$F$100&lt;1.5,'9. BTW'!AX68,IF(Basisgegevens!$F$100&lt;2.5,SUM('9. BTW'!AW68:AX68),IF(Basisgegevens!$F$100&lt;3.5,SUM('9. BTW'!AV68:AX68),IF(Basisgegevens!$F$100&lt;4.5,SUM('9. BTW'!AU68:AX68),IF(Basisgegevens!$F$100&lt;5.5,SUM('9. BTW'!AT68:AX68),SUM('9. BTW'!AS68:AX68)))))))</f>
        <v>0</v>
      </c>
      <c r="AY42" s="184">
        <f>+IF(Basisgegevens!$F$100&lt;0.5,0,IF(Basisgegevens!$F$100&lt;1.5,'9. BTW'!AY68,IF(Basisgegevens!$F$100&lt;2.5,SUM('9. BTW'!AX68:AY68),IF(Basisgegevens!$F$100&lt;3.5,SUM('9. BTW'!AW68:AY68),IF(Basisgegevens!$F$100&lt;4.5,SUM('9. BTW'!AV68:AY68),IF(Basisgegevens!$F$100&lt;5.5,SUM('9. BTW'!AU68:AY68),SUM('9. BTW'!AT68:AY68)))))))</f>
        <v>0</v>
      </c>
      <c r="AZ42" s="184">
        <f>+IF(Basisgegevens!$F$100&lt;0.5,0,IF(Basisgegevens!$F$100&lt;1.5,'9. BTW'!AZ68,IF(Basisgegevens!$F$100&lt;2.5,SUM('9. BTW'!AY68:AZ68),IF(Basisgegevens!$F$100&lt;3.5,SUM('9. BTW'!AX68:AZ68),IF(Basisgegevens!$F$100&lt;4.5,SUM('9. BTW'!AW68:AZ68),IF(Basisgegevens!$F$100&lt;5.5,SUM('9. BTW'!AV68:AZ68),SUM('9. BTW'!AU68:AZ68)))))))</f>
        <v>0</v>
      </c>
      <c r="BA42" s="184">
        <f>+IF(Basisgegevens!$F$100&lt;0.5,0,IF(Basisgegevens!$F$100&lt;1.5,'9. BTW'!BA68,IF(Basisgegevens!$F$100&lt;2.5,SUM('9. BTW'!AZ68:BA68),IF(Basisgegevens!$F$100&lt;3.5,SUM('9. BTW'!AY68:BA68),IF(Basisgegevens!$F$100&lt;4.5,SUM('9. BTW'!AX68:BA68),IF(Basisgegevens!$F$100&lt;5.5,SUM('9. BTW'!AW68:BA68),SUM('9. BTW'!AV68:BA68)))))))</f>
        <v>0</v>
      </c>
      <c r="BB42" s="184">
        <f>+IF(Basisgegevens!$F$100&lt;0.5,0,IF(Basisgegevens!$F$100&lt;1.5,'9. BTW'!BB68,IF(Basisgegevens!$F$100&lt;2.5,SUM('9. BTW'!BA68:BB68),IF(Basisgegevens!$F$100&lt;3.5,SUM('9. BTW'!AZ68:BB68),IF(Basisgegevens!$F$100&lt;4.5,SUM('9. BTW'!AY68:BB68),IF(Basisgegevens!$F$100&lt;5.5,SUM('9. BTW'!AX68:BB68),SUM('9. BTW'!AW68:BB68)))))))</f>
        <v>0</v>
      </c>
      <c r="BC42" s="193">
        <f>BB42</f>
        <v>0</v>
      </c>
      <c r="BD42" s="184">
        <f>+IF(Basisgegevens!$F$100&lt;0.5,0,IF(Basisgegevens!$F$100&lt;1.5,'9. BTW'!BD68,IF(Basisgegevens!$F$100&lt;2.5,SUM('9. BTW'!BB68,'9. BTW'!BD68),IF(Basisgegevens!$F$100&lt;3.5,SUM('9. BTW'!BA68,'9. BTW'!BB68,'9. BTW'!BD68),IF(Basisgegevens!$F$100&lt;4.5,SUM('9. BTW'!AZ68:BB68,'9. BTW'!BD68),IF(Basisgegevens!$F$100&lt;5.5,SUM('9. BTW'!AY68:BB68,'9. BTW'!BD68),SUM('9. BTW'!AX68:BB68,'9. BTW'!BD68)))))))</f>
        <v>0</v>
      </c>
      <c r="BE42" s="184">
        <f>+IF(Basisgegevens!$F$100&lt;0.5,0,IF(Basisgegevens!$F$100&lt;1.5,'9. BTW'!BE68,IF(Basisgegevens!$F$100&lt;2.5,SUM('9. BTW'!BD68:BE68),IF(Basisgegevens!$F$100&lt;3.5,SUM('9. BTW'!BB68,'9. BTW'!BD68:BE68),IF(Basisgegevens!$F$100&lt;4.5,SUM('9. BTW'!BA68:BB68,'9. BTW'!BD68:BE68),IF(Basisgegevens!$F$100&lt;5.5,SUM('9. BTW'!AZ68:BB68,'9. BTW'!BD68:BE68),SUM('9. BTW'!AY68:BB68,'9. BTW'!BD68:BE68)))))))</f>
        <v>0</v>
      </c>
      <c r="BF42" s="184">
        <f>+IF(Basisgegevens!$F$100&lt;0.5,0,IF(Basisgegevens!$F$100&lt;1.5,'9. BTW'!BF68,IF(Basisgegevens!$F$100&lt;2.5,SUM('9. BTW'!BE68:BF68),IF(Basisgegevens!$F$100&lt;3.5,SUM('9. BTW'!BD68:BF68),IF(Basisgegevens!$F$100&lt;4.5,SUM('9. BTW'!BB68,'9. BTW'!BD68:BF68),IF(Basisgegevens!$F$100&lt;5.5,SUM('9. BTW'!BA68:BB68,'9. BTW'!BD68:BF68),SUM('9. BTW'!AZ68:BB68,'9. BTW'!BD68:BF68)))))))</f>
        <v>0</v>
      </c>
      <c r="BG42" s="184">
        <f>+IF(Basisgegevens!$F$100&lt;0.5,0,IF(Basisgegevens!$F$100&lt;1.5,'9. BTW'!BG68,IF(Basisgegevens!$F$100&lt;2.5,SUM('9. BTW'!BF68:BG68),IF(Basisgegevens!$F$100&lt;3.5,SUM('9. BTW'!BE68:BG68),IF(Basisgegevens!$F$100&lt;4.5,SUM('9. BTW'!BD68:BG68),IF(Basisgegevens!$F$100&lt;5.5,SUM('9. BTW'!BB68,'9. BTW'!BD68:BG68),SUM('9. BTW'!BA68:BB68,'9. BTW'!BD68:BG68)))))))</f>
        <v>0</v>
      </c>
      <c r="BH42" s="184">
        <f>+IF(Basisgegevens!$F$100&lt;0.5,0,IF(Basisgegevens!$F$100&lt;1.5,'9. BTW'!BH68,IF(Basisgegevens!$F$100&lt;2.5,SUM('9. BTW'!BG68:BH68),IF(Basisgegevens!$F$100&lt;3.5,SUM('9. BTW'!BF68:BH68),IF(Basisgegevens!$F$100&lt;4.5,SUM('9. BTW'!BE68:BH68),IF(Basisgegevens!$F$100&lt;5.5,SUM('9. BTW'!BD68:BH68),SUM('9. BTW'!BB68,'9. BTW'!BD68:BH68)))))))</f>
        <v>0</v>
      </c>
      <c r="BI42" s="184">
        <f>+IF(Basisgegevens!$F$100&lt;0.5,0,IF(Basisgegevens!$F$100&lt;1.5,'9. BTW'!BI68,IF(Basisgegevens!$F$100&lt;2.5,SUM('9. BTW'!BH68:BI68),IF(Basisgegevens!$F$100&lt;3.5,SUM('9. BTW'!BG68:BI68),IF(Basisgegevens!$F$100&lt;4.5,SUM('9. BTW'!BF68:BI68),IF(Basisgegevens!$F$100&lt;5.5,SUM('9. BTW'!BE68:BI68),SUM('9. BTW'!BD68:BI68)))))))</f>
        <v>0</v>
      </c>
      <c r="BJ42" s="184">
        <f>+IF(Basisgegevens!$F$100&lt;0.5,0,IF(Basisgegevens!$F$100&lt;1.5,'9. BTW'!BJ68,IF(Basisgegevens!$F$100&lt;2.5,SUM('9. BTW'!BI68:BJ68),IF(Basisgegevens!$F$100&lt;3.5,SUM('9. BTW'!BH68:BJ68),IF(Basisgegevens!$F$100&lt;4.5,SUM('9. BTW'!BG68:BJ68),IF(Basisgegevens!$F$100&lt;5.5,SUM('9. BTW'!BF68:BJ68),SUM('9. BTW'!BE68:BJ68)))))))</f>
        <v>0</v>
      </c>
      <c r="BK42" s="184">
        <f>+IF(Basisgegevens!$F$100&lt;0.5,0,IF(Basisgegevens!$F$100&lt;1.5,'9. BTW'!BK68,IF(Basisgegevens!$F$100&lt;2.5,SUM('9. BTW'!BJ68:BK68),IF(Basisgegevens!$F$100&lt;3.5,SUM('9. BTW'!BI68:BK68),IF(Basisgegevens!$F$100&lt;4.5,SUM('9. BTW'!BH68:BK68),IF(Basisgegevens!$F$100&lt;5.5,SUM('9. BTW'!BG68:BK68),SUM('9. BTW'!BF68:BK68)))))))</f>
        <v>0</v>
      </c>
      <c r="BL42" s="184">
        <f>+IF(Basisgegevens!$F$100&lt;0.5,0,IF(Basisgegevens!$F$100&lt;1.5,'9. BTW'!BL68,IF(Basisgegevens!$F$100&lt;2.5,SUM('9. BTW'!BK68:BL68),IF(Basisgegevens!$F$100&lt;3.5,SUM('9. BTW'!BJ68:BL68),IF(Basisgegevens!$F$100&lt;4.5,SUM('9. BTW'!BI68:BL68),IF(Basisgegevens!$F$100&lt;5.5,SUM('9. BTW'!BH68:BL68),SUM('9. BTW'!BG68:BL68)))))))</f>
        <v>0</v>
      </c>
      <c r="BM42" s="184">
        <f>+IF(Basisgegevens!$F$100&lt;0.5,0,IF(Basisgegevens!$F$100&lt;1.5,'9. BTW'!BM68,IF(Basisgegevens!$F$100&lt;2.5,SUM('9. BTW'!BL68:BM68),IF(Basisgegevens!$F$100&lt;3.5,SUM('9. BTW'!BK68:BM68),IF(Basisgegevens!$F$100&lt;4.5,SUM('9. BTW'!BJ68:BM68),IF(Basisgegevens!$F$100&lt;5.5,SUM('9. BTW'!BI68:BM68),SUM('9. BTW'!BH68:BM68)))))))</f>
        <v>0</v>
      </c>
      <c r="BN42" s="184">
        <f>+IF(Basisgegevens!$F$100&lt;0.5,0,IF(Basisgegevens!$F$100&lt;1.5,'9. BTW'!BN68,IF(Basisgegevens!$F$100&lt;2.5,SUM('9. BTW'!BM68:BN68),IF(Basisgegevens!$F$100&lt;3.5,SUM('9. BTW'!BL68:BN68),IF(Basisgegevens!$F$100&lt;4.5,SUM('9. BTW'!BK68:BN68),IF(Basisgegevens!$F$100&lt;5.5,SUM('9. BTW'!BJ68:BN68),SUM('9. BTW'!BI68:BN68)))))))</f>
        <v>0</v>
      </c>
      <c r="BO42" s="184">
        <f>+IF(Basisgegevens!$F$100&lt;0.5,0,IF(Basisgegevens!$F$100&lt;1.5,'9. BTW'!BO68,IF(Basisgegevens!$F$100&lt;2.5,SUM('9. BTW'!BN68:BO68),IF(Basisgegevens!$F$100&lt;3.5,SUM('9. BTW'!BM68:BO68),IF(Basisgegevens!$F$100&lt;4.5,SUM('9. BTW'!BL68:BO68),IF(Basisgegevens!$F$100&lt;5.5,SUM('9. BTW'!BK68:BO68),SUM('9. BTW'!BJ68:BO68)))))))</f>
        <v>0</v>
      </c>
      <c r="BP42" s="193">
        <f>BO42</f>
        <v>0</v>
      </c>
    </row>
    <row r="43" spans="2:73" ht="15" customHeight="1" x14ac:dyDescent="0.25">
      <c r="C43" s="1" t="s">
        <v>293</v>
      </c>
      <c r="D43" s="184">
        <f>'9. BTW'!D18</f>
        <v>0</v>
      </c>
      <c r="E43" s="184">
        <f>'9. BTW'!E18</f>
        <v>0</v>
      </c>
      <c r="F43" s="184">
        <f>'9. BTW'!F18</f>
        <v>0</v>
      </c>
      <c r="G43" s="184">
        <f>'9. BTW'!G18</f>
        <v>0</v>
      </c>
      <c r="H43" s="184">
        <f>'9. BTW'!H18</f>
        <v>0</v>
      </c>
      <c r="I43" s="184">
        <f>'9. BTW'!I18</f>
        <v>0</v>
      </c>
      <c r="J43" s="184">
        <f>'9. BTW'!J18</f>
        <v>0</v>
      </c>
      <c r="K43" s="184">
        <f>'9. BTW'!K18</f>
        <v>0</v>
      </c>
      <c r="L43" s="184">
        <f>'9. BTW'!L18</f>
        <v>0</v>
      </c>
      <c r="M43" s="184">
        <f>'9. BTW'!M18</f>
        <v>0</v>
      </c>
      <c r="N43" s="184">
        <f>'9. BTW'!N18</f>
        <v>0</v>
      </c>
      <c r="O43" s="184">
        <f>'9. BTW'!O18</f>
        <v>0</v>
      </c>
      <c r="P43" s="193">
        <f>O43</f>
        <v>0</v>
      </c>
      <c r="Q43" s="184">
        <f>'9. BTW'!Q18</f>
        <v>0</v>
      </c>
      <c r="R43" s="184">
        <f>'9. BTW'!R18</f>
        <v>0</v>
      </c>
      <c r="S43" s="184">
        <f>'9. BTW'!S18</f>
        <v>0</v>
      </c>
      <c r="T43" s="184">
        <f>'9. BTW'!T18</f>
        <v>0</v>
      </c>
      <c r="U43" s="184">
        <f>'9. BTW'!U18</f>
        <v>0</v>
      </c>
      <c r="V43" s="184">
        <f>'9. BTW'!V18</f>
        <v>0</v>
      </c>
      <c r="W43" s="184">
        <f>'9. BTW'!W18</f>
        <v>0</v>
      </c>
      <c r="X43" s="184">
        <f>'9. BTW'!X18</f>
        <v>0</v>
      </c>
      <c r="Y43" s="184">
        <f>'9. BTW'!Y18</f>
        <v>0</v>
      </c>
      <c r="Z43" s="184">
        <f>'9. BTW'!Z18</f>
        <v>0</v>
      </c>
      <c r="AA43" s="184">
        <f>'9. BTW'!AA18</f>
        <v>0</v>
      </c>
      <c r="AB43" s="184">
        <f>'9. BTW'!AB18</f>
        <v>0</v>
      </c>
      <c r="AC43" s="193">
        <f>AB43</f>
        <v>0</v>
      </c>
      <c r="AD43" s="184">
        <f>'9. BTW'!AD18</f>
        <v>0</v>
      </c>
      <c r="AE43" s="184">
        <f>'9. BTW'!AE18</f>
        <v>0</v>
      </c>
      <c r="AF43" s="184">
        <f>'9. BTW'!AF18</f>
        <v>0</v>
      </c>
      <c r="AG43" s="184">
        <f>'9. BTW'!AG18</f>
        <v>0</v>
      </c>
      <c r="AH43" s="184">
        <f>'9. BTW'!AH18</f>
        <v>0</v>
      </c>
      <c r="AI43" s="184">
        <f>'9. BTW'!AI18</f>
        <v>0</v>
      </c>
      <c r="AJ43" s="184">
        <f>'9. BTW'!AJ18</f>
        <v>0</v>
      </c>
      <c r="AK43" s="184">
        <f>'9. BTW'!AK18</f>
        <v>0</v>
      </c>
      <c r="AL43" s="184">
        <f>'9. BTW'!AL18</f>
        <v>0</v>
      </c>
      <c r="AM43" s="184">
        <f>'9. BTW'!AM18</f>
        <v>0</v>
      </c>
      <c r="AN43" s="184">
        <f>'9. BTW'!AN18</f>
        <v>0</v>
      </c>
      <c r="AO43" s="184">
        <f>'9. BTW'!AO18</f>
        <v>0</v>
      </c>
      <c r="AP43" s="193">
        <f>AO43</f>
        <v>0</v>
      </c>
      <c r="AQ43" s="184">
        <f>'9. BTW'!AQ18</f>
        <v>0</v>
      </c>
      <c r="AR43" s="184">
        <f>'9. BTW'!AR18</f>
        <v>0</v>
      </c>
      <c r="AS43" s="184">
        <f>'9. BTW'!AS18</f>
        <v>0</v>
      </c>
      <c r="AT43" s="184">
        <f>'9. BTW'!AT18</f>
        <v>0</v>
      </c>
      <c r="AU43" s="184">
        <f>'9. BTW'!AU18</f>
        <v>0</v>
      </c>
      <c r="AV43" s="184">
        <f>'9. BTW'!AV18</f>
        <v>0</v>
      </c>
      <c r="AW43" s="184">
        <f>'9. BTW'!AW18</f>
        <v>0</v>
      </c>
      <c r="AX43" s="184">
        <f>'9. BTW'!AX18</f>
        <v>0</v>
      </c>
      <c r="AY43" s="184">
        <f>'9. BTW'!AY18</f>
        <v>0</v>
      </c>
      <c r="AZ43" s="184">
        <f>'9. BTW'!AZ18</f>
        <v>0</v>
      </c>
      <c r="BA43" s="184">
        <f>'9. BTW'!BA18</f>
        <v>0</v>
      </c>
      <c r="BB43" s="184">
        <f>'9. BTW'!BB18</f>
        <v>0</v>
      </c>
      <c r="BC43" s="193">
        <f>BB43</f>
        <v>0</v>
      </c>
      <c r="BD43" s="184">
        <f>'9. BTW'!BD18</f>
        <v>0</v>
      </c>
      <c r="BE43" s="184">
        <f>'9. BTW'!BE18</f>
        <v>0</v>
      </c>
      <c r="BF43" s="184">
        <f>'9. BTW'!BF18</f>
        <v>0</v>
      </c>
      <c r="BG43" s="184">
        <f>'9. BTW'!BG18</f>
        <v>0</v>
      </c>
      <c r="BH43" s="184">
        <f>'9. BTW'!BH18</f>
        <v>0</v>
      </c>
      <c r="BI43" s="184">
        <f>'9. BTW'!BI18</f>
        <v>0</v>
      </c>
      <c r="BJ43" s="184">
        <f>'9. BTW'!BJ18</f>
        <v>0</v>
      </c>
      <c r="BK43" s="184">
        <f>'9. BTW'!BK18</f>
        <v>0</v>
      </c>
      <c r="BL43" s="184">
        <f>'9. BTW'!BL18</f>
        <v>0</v>
      </c>
      <c r="BM43" s="184">
        <f>'9. BTW'!BM18</f>
        <v>0</v>
      </c>
      <c r="BN43" s="184">
        <f>'9. BTW'!BN18</f>
        <v>0</v>
      </c>
      <c r="BO43" s="184">
        <f>'9. BTW'!BO18</f>
        <v>0</v>
      </c>
      <c r="BP43" s="193">
        <f>BO43</f>
        <v>0</v>
      </c>
    </row>
    <row r="44" spans="2:73" ht="15" customHeight="1" x14ac:dyDescent="0.25">
      <c r="C44" s="1" t="s">
        <v>129</v>
      </c>
      <c r="D44" s="184">
        <f>Basisgegevens!C289</f>
        <v>0</v>
      </c>
      <c r="E44" s="184">
        <f>Basisgegevens!D289</f>
        <v>0</v>
      </c>
      <c r="F44" s="184">
        <f>Basisgegevens!E289</f>
        <v>0</v>
      </c>
      <c r="G44" s="184">
        <f>Basisgegevens!F289</f>
        <v>0</v>
      </c>
      <c r="H44" s="184">
        <f>Basisgegevens!G289</f>
        <v>0</v>
      </c>
      <c r="I44" s="184">
        <f>Basisgegevens!H289</f>
        <v>0</v>
      </c>
      <c r="J44" s="184">
        <f>Basisgegevens!I289</f>
        <v>0</v>
      </c>
      <c r="K44" s="184">
        <f>Basisgegevens!J289</f>
        <v>0</v>
      </c>
      <c r="L44" s="184">
        <f>Basisgegevens!K289</f>
        <v>0</v>
      </c>
      <c r="M44" s="184">
        <f>Basisgegevens!L289</f>
        <v>0</v>
      </c>
      <c r="N44" s="184">
        <f>Basisgegevens!M289</f>
        <v>0</v>
      </c>
      <c r="O44" s="184">
        <f>Basisgegevens!N289</f>
        <v>0</v>
      </c>
      <c r="P44" s="193">
        <f>O44</f>
        <v>0</v>
      </c>
      <c r="Q44" s="184">
        <f>Basisgegevens!P289</f>
        <v>0</v>
      </c>
      <c r="R44" s="184">
        <f>Basisgegevens!Q289</f>
        <v>0</v>
      </c>
      <c r="S44" s="184">
        <f>Basisgegevens!R289</f>
        <v>0</v>
      </c>
      <c r="T44" s="184">
        <f>Basisgegevens!S289</f>
        <v>0</v>
      </c>
      <c r="U44" s="184">
        <f>Basisgegevens!T289</f>
        <v>0</v>
      </c>
      <c r="V44" s="184">
        <f>Basisgegevens!U289</f>
        <v>0</v>
      </c>
      <c r="W44" s="184">
        <f>Basisgegevens!V289</f>
        <v>0</v>
      </c>
      <c r="X44" s="184">
        <f>Basisgegevens!W289</f>
        <v>0</v>
      </c>
      <c r="Y44" s="184">
        <f>Basisgegevens!X289</f>
        <v>0</v>
      </c>
      <c r="Z44" s="184">
        <f>Basisgegevens!Y289</f>
        <v>0</v>
      </c>
      <c r="AA44" s="184">
        <f>Basisgegevens!Z289</f>
        <v>0</v>
      </c>
      <c r="AB44" s="184">
        <f>Basisgegevens!AA289</f>
        <v>0</v>
      </c>
      <c r="AC44" s="193">
        <f>AB44</f>
        <v>0</v>
      </c>
      <c r="AD44" s="184">
        <f>Basisgegevens!AC289</f>
        <v>0</v>
      </c>
      <c r="AE44" s="184">
        <f>Basisgegevens!AD289</f>
        <v>0</v>
      </c>
      <c r="AF44" s="184">
        <f>Basisgegevens!AE289</f>
        <v>0</v>
      </c>
      <c r="AG44" s="184">
        <f>Basisgegevens!AF289</f>
        <v>0</v>
      </c>
      <c r="AH44" s="184">
        <f>Basisgegevens!AG289</f>
        <v>0</v>
      </c>
      <c r="AI44" s="184">
        <f>Basisgegevens!AH289</f>
        <v>0</v>
      </c>
      <c r="AJ44" s="184">
        <f>Basisgegevens!AI289</f>
        <v>0</v>
      </c>
      <c r="AK44" s="184">
        <f>Basisgegevens!AJ289</f>
        <v>0</v>
      </c>
      <c r="AL44" s="184">
        <f>Basisgegevens!AK289</f>
        <v>0</v>
      </c>
      <c r="AM44" s="184">
        <f>Basisgegevens!AL289</f>
        <v>0</v>
      </c>
      <c r="AN44" s="184">
        <f>Basisgegevens!AM289</f>
        <v>0</v>
      </c>
      <c r="AO44" s="184">
        <f>Basisgegevens!AN289</f>
        <v>0</v>
      </c>
      <c r="AP44" s="193">
        <f>AO44</f>
        <v>0</v>
      </c>
      <c r="AQ44" s="184">
        <f>Basisgegevens!AP289</f>
        <v>0</v>
      </c>
      <c r="AR44" s="184">
        <f>Basisgegevens!AQ289</f>
        <v>0</v>
      </c>
      <c r="AS44" s="184">
        <f>Basisgegevens!AR289</f>
        <v>0</v>
      </c>
      <c r="AT44" s="184">
        <f>Basisgegevens!AS289</f>
        <v>0</v>
      </c>
      <c r="AU44" s="184">
        <f>Basisgegevens!AT289</f>
        <v>0</v>
      </c>
      <c r="AV44" s="184">
        <f>Basisgegevens!AU289</f>
        <v>0</v>
      </c>
      <c r="AW44" s="184">
        <f>Basisgegevens!AV289</f>
        <v>0</v>
      </c>
      <c r="AX44" s="184">
        <f>Basisgegevens!AW289</f>
        <v>0</v>
      </c>
      <c r="AY44" s="184">
        <f>Basisgegevens!AX289</f>
        <v>0</v>
      </c>
      <c r="AZ44" s="184">
        <f>Basisgegevens!AY289</f>
        <v>0</v>
      </c>
      <c r="BA44" s="184">
        <f>Basisgegevens!AZ289</f>
        <v>0</v>
      </c>
      <c r="BB44" s="184">
        <f>Basisgegevens!BA289</f>
        <v>0</v>
      </c>
      <c r="BC44" s="193">
        <f>BB44</f>
        <v>0</v>
      </c>
      <c r="BD44" s="184">
        <f>Basisgegevens!BC289</f>
        <v>0</v>
      </c>
      <c r="BE44" s="184">
        <f>Basisgegevens!BD289</f>
        <v>0</v>
      </c>
      <c r="BF44" s="184">
        <f>Basisgegevens!BE289</f>
        <v>0</v>
      </c>
      <c r="BG44" s="184">
        <f>Basisgegevens!BF289</f>
        <v>0</v>
      </c>
      <c r="BH44" s="184">
        <f>Basisgegevens!BG289</f>
        <v>0</v>
      </c>
      <c r="BI44" s="184">
        <f>Basisgegevens!BH289</f>
        <v>0</v>
      </c>
      <c r="BJ44" s="184">
        <f>Basisgegevens!BI289</f>
        <v>0</v>
      </c>
      <c r="BK44" s="184">
        <f>Basisgegevens!BJ289</f>
        <v>0</v>
      </c>
      <c r="BL44" s="184">
        <f>Basisgegevens!BK289</f>
        <v>0</v>
      </c>
      <c r="BM44" s="184">
        <f>Basisgegevens!BL289</f>
        <v>0</v>
      </c>
      <c r="BN44" s="184">
        <f>Basisgegevens!BM289</f>
        <v>0</v>
      </c>
      <c r="BO44" s="184">
        <f>Basisgegevens!BN289</f>
        <v>0</v>
      </c>
      <c r="BP44" s="193">
        <f>BO44</f>
        <v>0</v>
      </c>
    </row>
    <row r="45" spans="2:73" ht="15" customHeight="1" x14ac:dyDescent="0.25">
      <c r="BQ45" s="8"/>
      <c r="BR45" s="8"/>
      <c r="BS45" s="8"/>
      <c r="BT45" s="8"/>
      <c r="BU45" s="8"/>
    </row>
    <row r="46" spans="2:73" s="8" customFormat="1" ht="15" customHeight="1" x14ac:dyDescent="0.25">
      <c r="B46" s="194" t="s">
        <v>300</v>
      </c>
      <c r="C46" s="195"/>
      <c r="D46" s="187">
        <f>+D40+D33+D28</f>
        <v>0</v>
      </c>
      <c r="E46" s="187">
        <f t="shared" ref="E46:O46" ca="1" si="30">+E40+E33+E28</f>
        <v>0</v>
      </c>
      <c r="F46" s="187">
        <f t="shared" ca="1" si="30"/>
        <v>0</v>
      </c>
      <c r="G46" s="187">
        <f t="shared" ca="1" si="30"/>
        <v>0</v>
      </c>
      <c r="H46" s="187">
        <f t="shared" ca="1" si="30"/>
        <v>0</v>
      </c>
      <c r="I46" s="187">
        <f t="shared" ca="1" si="30"/>
        <v>0</v>
      </c>
      <c r="J46" s="187">
        <f t="shared" ca="1" si="30"/>
        <v>0</v>
      </c>
      <c r="K46" s="187">
        <f t="shared" ca="1" si="30"/>
        <v>0</v>
      </c>
      <c r="L46" s="187">
        <f t="shared" ca="1" si="30"/>
        <v>0</v>
      </c>
      <c r="M46" s="187">
        <f t="shared" ca="1" si="30"/>
        <v>0</v>
      </c>
      <c r="N46" s="187">
        <f t="shared" ca="1" si="30"/>
        <v>0</v>
      </c>
      <c r="O46" s="187">
        <f t="shared" ca="1" si="30"/>
        <v>0</v>
      </c>
      <c r="P46" s="196">
        <f ca="1">O46</f>
        <v>0</v>
      </c>
      <c r="Q46" s="187">
        <f ca="1">+Q40+Q33+Q28</f>
        <v>0</v>
      </c>
      <c r="R46" s="187">
        <f t="shared" ref="R46:AB46" ca="1" si="31">+R40+R33+R28</f>
        <v>0</v>
      </c>
      <c r="S46" s="187">
        <f t="shared" ca="1" si="31"/>
        <v>0</v>
      </c>
      <c r="T46" s="187">
        <f t="shared" ca="1" si="31"/>
        <v>0</v>
      </c>
      <c r="U46" s="187">
        <f t="shared" ca="1" si="31"/>
        <v>0</v>
      </c>
      <c r="V46" s="187">
        <f t="shared" ca="1" si="31"/>
        <v>0</v>
      </c>
      <c r="W46" s="187">
        <f t="shared" ca="1" si="31"/>
        <v>0</v>
      </c>
      <c r="X46" s="187">
        <f t="shared" ca="1" si="31"/>
        <v>0</v>
      </c>
      <c r="Y46" s="187">
        <f t="shared" ca="1" si="31"/>
        <v>0</v>
      </c>
      <c r="Z46" s="187">
        <f t="shared" ca="1" si="31"/>
        <v>0</v>
      </c>
      <c r="AA46" s="187">
        <f t="shared" ca="1" si="31"/>
        <v>0</v>
      </c>
      <c r="AB46" s="187">
        <f t="shared" ca="1" si="31"/>
        <v>0</v>
      </c>
      <c r="AC46" s="196">
        <f ca="1">AB46</f>
        <v>0</v>
      </c>
      <c r="AD46" s="187">
        <f ca="1">+AD40+AD33+AD28</f>
        <v>0</v>
      </c>
      <c r="AE46" s="187">
        <f t="shared" ref="AE46:AO46" ca="1" si="32">+AE40+AE33+AE28</f>
        <v>0</v>
      </c>
      <c r="AF46" s="187">
        <f t="shared" ca="1" si="32"/>
        <v>0</v>
      </c>
      <c r="AG46" s="187">
        <f t="shared" ca="1" si="32"/>
        <v>0</v>
      </c>
      <c r="AH46" s="187">
        <f t="shared" ca="1" si="32"/>
        <v>0</v>
      </c>
      <c r="AI46" s="187">
        <f t="shared" ca="1" si="32"/>
        <v>0</v>
      </c>
      <c r="AJ46" s="187">
        <f t="shared" ca="1" si="32"/>
        <v>0</v>
      </c>
      <c r="AK46" s="187">
        <f t="shared" ca="1" si="32"/>
        <v>0</v>
      </c>
      <c r="AL46" s="187">
        <f t="shared" ca="1" si="32"/>
        <v>0</v>
      </c>
      <c r="AM46" s="187">
        <f t="shared" ca="1" si="32"/>
        <v>0</v>
      </c>
      <c r="AN46" s="187">
        <f t="shared" ca="1" si="32"/>
        <v>0</v>
      </c>
      <c r="AO46" s="187">
        <f t="shared" ca="1" si="32"/>
        <v>0</v>
      </c>
      <c r="AP46" s="196">
        <f ca="1">AO46</f>
        <v>0</v>
      </c>
      <c r="AQ46" s="187">
        <f ca="1">+AQ40+AQ33+AQ28</f>
        <v>0</v>
      </c>
      <c r="AR46" s="187">
        <f t="shared" ref="AR46:BB46" ca="1" si="33">+AR40+AR33+AR28</f>
        <v>0</v>
      </c>
      <c r="AS46" s="187">
        <f t="shared" ca="1" si="33"/>
        <v>0</v>
      </c>
      <c r="AT46" s="187">
        <f t="shared" ca="1" si="33"/>
        <v>0</v>
      </c>
      <c r="AU46" s="187">
        <f t="shared" ca="1" si="33"/>
        <v>0</v>
      </c>
      <c r="AV46" s="187">
        <f t="shared" ca="1" si="33"/>
        <v>0</v>
      </c>
      <c r="AW46" s="187">
        <f t="shared" ca="1" si="33"/>
        <v>0</v>
      </c>
      <c r="AX46" s="187">
        <f t="shared" ca="1" si="33"/>
        <v>0</v>
      </c>
      <c r="AY46" s="187">
        <f t="shared" ca="1" si="33"/>
        <v>0</v>
      </c>
      <c r="AZ46" s="187">
        <f t="shared" ca="1" si="33"/>
        <v>0</v>
      </c>
      <c r="BA46" s="187">
        <f t="shared" ca="1" si="33"/>
        <v>0</v>
      </c>
      <c r="BB46" s="187">
        <f t="shared" ca="1" si="33"/>
        <v>0</v>
      </c>
      <c r="BC46" s="196">
        <f ca="1">BB46</f>
        <v>0</v>
      </c>
      <c r="BD46" s="187">
        <f ca="1">+BD40+BD33+BD28</f>
        <v>0</v>
      </c>
      <c r="BE46" s="187">
        <f t="shared" ref="BE46:BO46" ca="1" si="34">+BE40+BE33+BE28</f>
        <v>0</v>
      </c>
      <c r="BF46" s="187">
        <f t="shared" ca="1" si="34"/>
        <v>0</v>
      </c>
      <c r="BG46" s="187">
        <f t="shared" ca="1" si="34"/>
        <v>0</v>
      </c>
      <c r="BH46" s="187">
        <f t="shared" ca="1" si="34"/>
        <v>0</v>
      </c>
      <c r="BI46" s="187">
        <f t="shared" ca="1" si="34"/>
        <v>0</v>
      </c>
      <c r="BJ46" s="187">
        <f t="shared" ca="1" si="34"/>
        <v>0</v>
      </c>
      <c r="BK46" s="187">
        <f t="shared" ca="1" si="34"/>
        <v>0</v>
      </c>
      <c r="BL46" s="187">
        <f t="shared" ca="1" si="34"/>
        <v>0</v>
      </c>
      <c r="BM46" s="187">
        <f t="shared" ca="1" si="34"/>
        <v>0</v>
      </c>
      <c r="BN46" s="187">
        <f t="shared" ca="1" si="34"/>
        <v>0</v>
      </c>
      <c r="BO46" s="187">
        <f t="shared" ca="1" si="34"/>
        <v>0</v>
      </c>
      <c r="BP46" s="197">
        <f ca="1">BO46</f>
        <v>0</v>
      </c>
      <c r="BQ46" s="1"/>
      <c r="BR46" s="1"/>
      <c r="BS46" s="1"/>
      <c r="BT46" s="1"/>
      <c r="BU46" s="1"/>
    </row>
    <row r="47" spans="2:73" ht="15" customHeight="1" x14ac:dyDescent="0.25">
      <c r="BQ47" s="130"/>
    </row>
    <row r="48" spans="2:73" ht="15" customHeight="1" x14ac:dyDescent="0.25">
      <c r="C48" s="1" t="s">
        <v>301</v>
      </c>
      <c r="D48" s="184">
        <f t="shared" ref="D48:O48" si="35">+D46-D25</f>
        <v>0</v>
      </c>
      <c r="E48" s="184">
        <f t="shared" ca="1" si="35"/>
        <v>0</v>
      </c>
      <c r="F48" s="184">
        <f t="shared" ca="1" si="35"/>
        <v>0</v>
      </c>
      <c r="G48" s="184">
        <f t="shared" ca="1" si="35"/>
        <v>0</v>
      </c>
      <c r="H48" s="184">
        <f t="shared" ca="1" si="35"/>
        <v>0</v>
      </c>
      <c r="I48" s="184">
        <f t="shared" ca="1" si="35"/>
        <v>0</v>
      </c>
      <c r="J48" s="184">
        <f t="shared" ca="1" si="35"/>
        <v>0</v>
      </c>
      <c r="K48" s="184">
        <f t="shared" ca="1" si="35"/>
        <v>0</v>
      </c>
      <c r="L48" s="184">
        <f t="shared" ca="1" si="35"/>
        <v>0</v>
      </c>
      <c r="M48" s="184">
        <f t="shared" ca="1" si="35"/>
        <v>0</v>
      </c>
      <c r="N48" s="184">
        <f t="shared" ca="1" si="35"/>
        <v>0</v>
      </c>
      <c r="O48" s="184">
        <f t="shared" ca="1" si="35"/>
        <v>0</v>
      </c>
      <c r="P48" s="193">
        <f ca="1">O48</f>
        <v>0</v>
      </c>
      <c r="Q48" s="184">
        <f t="shared" ref="Q48:AB48" ca="1" si="36">+Q46-Q25</f>
        <v>0</v>
      </c>
      <c r="R48" s="184">
        <f t="shared" ca="1" si="36"/>
        <v>0</v>
      </c>
      <c r="S48" s="184">
        <f t="shared" ca="1" si="36"/>
        <v>0</v>
      </c>
      <c r="T48" s="184">
        <f t="shared" ca="1" si="36"/>
        <v>0</v>
      </c>
      <c r="U48" s="184">
        <f t="shared" ca="1" si="36"/>
        <v>0</v>
      </c>
      <c r="V48" s="184">
        <f t="shared" ca="1" si="36"/>
        <v>0</v>
      </c>
      <c r="W48" s="184">
        <f t="shared" ca="1" si="36"/>
        <v>0</v>
      </c>
      <c r="X48" s="184">
        <f t="shared" ca="1" si="36"/>
        <v>0</v>
      </c>
      <c r="Y48" s="184">
        <f t="shared" ca="1" si="36"/>
        <v>0</v>
      </c>
      <c r="Z48" s="184">
        <f t="shared" ca="1" si="36"/>
        <v>0</v>
      </c>
      <c r="AA48" s="184">
        <f t="shared" ca="1" si="36"/>
        <v>0</v>
      </c>
      <c r="AB48" s="184">
        <f t="shared" ca="1" si="36"/>
        <v>0</v>
      </c>
      <c r="AC48" s="193">
        <f ca="1">AB48</f>
        <v>0</v>
      </c>
      <c r="AD48" s="184">
        <f t="shared" ref="AD48:AO48" ca="1" si="37">+AD46-AD25</f>
        <v>0</v>
      </c>
      <c r="AE48" s="184">
        <f t="shared" ca="1" si="37"/>
        <v>0</v>
      </c>
      <c r="AF48" s="184">
        <f t="shared" ca="1" si="37"/>
        <v>0</v>
      </c>
      <c r="AG48" s="184">
        <f t="shared" ca="1" si="37"/>
        <v>0</v>
      </c>
      <c r="AH48" s="184">
        <f t="shared" ca="1" si="37"/>
        <v>0</v>
      </c>
      <c r="AI48" s="184">
        <f t="shared" ca="1" si="37"/>
        <v>0</v>
      </c>
      <c r="AJ48" s="184">
        <f t="shared" ca="1" si="37"/>
        <v>0</v>
      </c>
      <c r="AK48" s="184">
        <f t="shared" ca="1" si="37"/>
        <v>0</v>
      </c>
      <c r="AL48" s="184">
        <f t="shared" ca="1" si="37"/>
        <v>0</v>
      </c>
      <c r="AM48" s="184">
        <f t="shared" ca="1" si="37"/>
        <v>0</v>
      </c>
      <c r="AN48" s="184">
        <f t="shared" ca="1" si="37"/>
        <v>0</v>
      </c>
      <c r="AO48" s="184">
        <f t="shared" ca="1" si="37"/>
        <v>0</v>
      </c>
      <c r="AP48" s="193">
        <f ca="1">AO48</f>
        <v>0</v>
      </c>
      <c r="AQ48" s="184">
        <f t="shared" ref="AQ48:BB48" ca="1" si="38">+AQ46-AQ25</f>
        <v>0</v>
      </c>
      <c r="AR48" s="184">
        <f t="shared" ca="1" si="38"/>
        <v>0</v>
      </c>
      <c r="AS48" s="184">
        <f t="shared" ca="1" si="38"/>
        <v>0</v>
      </c>
      <c r="AT48" s="184">
        <f t="shared" ca="1" si="38"/>
        <v>0</v>
      </c>
      <c r="AU48" s="184">
        <f t="shared" ca="1" si="38"/>
        <v>0</v>
      </c>
      <c r="AV48" s="184">
        <f t="shared" ca="1" si="38"/>
        <v>0</v>
      </c>
      <c r="AW48" s="184">
        <f t="shared" ca="1" si="38"/>
        <v>0</v>
      </c>
      <c r="AX48" s="184">
        <f t="shared" ca="1" si="38"/>
        <v>0</v>
      </c>
      <c r="AY48" s="184">
        <f t="shared" ca="1" si="38"/>
        <v>0</v>
      </c>
      <c r="AZ48" s="184">
        <f t="shared" ca="1" si="38"/>
        <v>0</v>
      </c>
      <c r="BA48" s="184">
        <f t="shared" ca="1" si="38"/>
        <v>0</v>
      </c>
      <c r="BB48" s="184">
        <f t="shared" ca="1" si="38"/>
        <v>0</v>
      </c>
      <c r="BC48" s="193">
        <f ca="1">BB48</f>
        <v>0</v>
      </c>
      <c r="BD48" s="184">
        <f t="shared" ref="BD48:BO48" ca="1" si="39">+BD46-BD25</f>
        <v>0</v>
      </c>
      <c r="BE48" s="184">
        <f t="shared" ca="1" si="39"/>
        <v>0</v>
      </c>
      <c r="BF48" s="184">
        <f t="shared" ca="1" si="39"/>
        <v>0</v>
      </c>
      <c r="BG48" s="184">
        <f t="shared" ca="1" si="39"/>
        <v>0</v>
      </c>
      <c r="BH48" s="184">
        <f t="shared" ca="1" si="39"/>
        <v>0</v>
      </c>
      <c r="BI48" s="184">
        <f t="shared" ca="1" si="39"/>
        <v>0</v>
      </c>
      <c r="BJ48" s="184">
        <f t="shared" ca="1" si="39"/>
        <v>0</v>
      </c>
      <c r="BK48" s="184">
        <f t="shared" ca="1" si="39"/>
        <v>0</v>
      </c>
      <c r="BL48" s="184">
        <f t="shared" ca="1" si="39"/>
        <v>0</v>
      </c>
      <c r="BM48" s="184">
        <f t="shared" ca="1" si="39"/>
        <v>0</v>
      </c>
      <c r="BN48" s="184">
        <f t="shared" ca="1" si="39"/>
        <v>0</v>
      </c>
      <c r="BO48" s="184">
        <f t="shared" ca="1" si="39"/>
        <v>0</v>
      </c>
      <c r="BP48" s="193">
        <f ca="1">BO48</f>
        <v>0</v>
      </c>
    </row>
  </sheetData>
  <mergeCells count="11">
    <mergeCell ref="BP5:BP7"/>
    <mergeCell ref="B2:P2"/>
    <mergeCell ref="D5:O5"/>
    <mergeCell ref="P5:P7"/>
    <mergeCell ref="Q5:AB5"/>
    <mergeCell ref="AC5:AC7"/>
    <mergeCell ref="AD5:AO5"/>
    <mergeCell ref="AP5:AP7"/>
    <mergeCell ref="AQ5:BB5"/>
    <mergeCell ref="BC5:BC7"/>
    <mergeCell ref="BD5:BO5"/>
  </mergeCells>
  <pageMargins left="0.25" right="0.25" top="0.75" bottom="0.75" header="0.3" footer="0.3"/>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BT95"/>
  <sheetViews>
    <sheetView zoomScale="80" zoomScaleNormal="80" workbookViewId="0">
      <pane xSplit="3" ySplit="8" topLeftCell="D65" activePane="bottomRight" state="frozen"/>
      <selection pane="topRight" activeCell="D1" sqref="D1"/>
      <selection pane="bottomLeft" activeCell="A9" sqref="A9"/>
      <selection pane="bottomRight" activeCell="B77" sqref="B77:B79"/>
    </sheetView>
  </sheetViews>
  <sheetFormatPr baseColWidth="10" defaultColWidth="11.44140625" defaultRowHeight="15" customHeight="1" outlineLevelCol="1" x14ac:dyDescent="0.25"/>
  <cols>
    <col min="1" max="2" width="2.6640625" style="1" customWidth="1"/>
    <col min="3" max="3" width="50.6640625" style="1" customWidth="1"/>
    <col min="4" max="15" width="10.33203125" style="1" customWidth="1"/>
    <col min="16" max="16" width="10.33203125" style="16" customWidth="1"/>
    <col min="17" max="28" width="10.33203125" style="1" hidden="1" customWidth="1" outlineLevel="1"/>
    <col min="29" max="29" width="10.33203125" style="16" customWidth="1" collapsed="1"/>
    <col min="30" max="41" width="10.33203125" style="1" hidden="1" customWidth="1" outlineLevel="1"/>
    <col min="42" max="42" width="10.33203125" style="16" customWidth="1" collapsed="1"/>
    <col min="43" max="54" width="10.33203125" style="1" hidden="1" customWidth="1" outlineLevel="1"/>
    <col min="55" max="55" width="10.33203125" style="16" customWidth="1" collapsed="1"/>
    <col min="56" max="67" width="10.33203125" style="1" hidden="1" customWidth="1" outlineLevel="1"/>
    <col min="68" max="68" width="11.33203125" style="16" customWidth="1" collapsed="1"/>
    <col min="69" max="72" width="10.33203125" style="1" customWidth="1"/>
    <col min="73" max="16384" width="11.44140625" style="1"/>
  </cols>
  <sheetData>
    <row r="1" spans="2:68" ht="15" customHeight="1" thickBot="1" x14ac:dyDescent="0.3"/>
    <row r="2" spans="2:68" ht="30" customHeight="1" thickBot="1" x14ac:dyDescent="0.3">
      <c r="B2" s="411" t="s">
        <v>260</v>
      </c>
      <c r="C2" s="412"/>
      <c r="D2" s="412"/>
      <c r="E2" s="412"/>
      <c r="F2" s="412"/>
      <c r="G2" s="412"/>
      <c r="H2" s="412"/>
      <c r="I2" s="412"/>
      <c r="J2" s="412"/>
      <c r="K2" s="412"/>
      <c r="L2" s="412"/>
      <c r="M2" s="412"/>
      <c r="N2" s="412"/>
      <c r="O2" s="412"/>
      <c r="P2" s="412"/>
      <c r="Q2" s="175"/>
      <c r="R2" s="175"/>
      <c r="S2" s="175"/>
      <c r="T2" s="175"/>
      <c r="U2" s="175"/>
      <c r="V2" s="175"/>
      <c r="W2" s="175"/>
      <c r="X2" s="175"/>
      <c r="Y2" s="175"/>
      <c r="Z2" s="175"/>
      <c r="AA2" s="175"/>
      <c r="AB2" s="175"/>
      <c r="AC2" s="176"/>
      <c r="AD2" s="175"/>
      <c r="AE2" s="175"/>
      <c r="AF2" s="175"/>
      <c r="AG2" s="175"/>
      <c r="AH2" s="175"/>
      <c r="AI2" s="175"/>
      <c r="AJ2" s="175"/>
      <c r="AK2" s="175"/>
      <c r="AL2" s="175"/>
      <c r="AM2" s="175"/>
      <c r="AN2" s="175"/>
      <c r="AO2" s="175"/>
      <c r="AP2" s="176"/>
      <c r="AQ2" s="175"/>
      <c r="AR2" s="175"/>
      <c r="AS2" s="175"/>
      <c r="AT2" s="175"/>
      <c r="AU2" s="175"/>
      <c r="AV2" s="175"/>
      <c r="AW2" s="175"/>
      <c r="AX2" s="175"/>
      <c r="AY2" s="175"/>
      <c r="AZ2" s="175"/>
      <c r="BA2" s="175"/>
      <c r="BB2" s="175"/>
      <c r="BC2" s="176"/>
      <c r="BD2" s="175"/>
      <c r="BE2" s="175"/>
      <c r="BF2" s="175"/>
      <c r="BG2" s="175"/>
      <c r="BH2" s="175"/>
      <c r="BI2" s="175"/>
      <c r="BJ2" s="175"/>
      <c r="BK2" s="175"/>
      <c r="BL2" s="175"/>
      <c r="BM2" s="175"/>
      <c r="BN2" s="175"/>
      <c r="BO2" s="175"/>
      <c r="BP2" s="177"/>
    </row>
    <row r="5" spans="2:68"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row>
    <row r="6" spans="2:68" ht="15" customHeight="1" x14ac:dyDescent="0.25">
      <c r="P6" s="405"/>
      <c r="AC6" s="405"/>
      <c r="AP6" s="405"/>
      <c r="BC6" s="405"/>
      <c r="BP6" s="405"/>
    </row>
    <row r="7" spans="2:68"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row>
    <row r="9" spans="2:68" s="8" customFormat="1" ht="15" customHeight="1" x14ac:dyDescent="0.25">
      <c r="D9" s="1"/>
      <c r="E9" s="1"/>
      <c r="F9" s="1"/>
      <c r="G9" s="1"/>
      <c r="H9" s="1"/>
      <c r="I9" s="1"/>
      <c r="J9" s="1"/>
      <c r="K9" s="1"/>
      <c r="L9" s="1"/>
      <c r="M9" s="1"/>
      <c r="N9" s="1"/>
      <c r="O9" s="1"/>
      <c r="P9" s="16"/>
      <c r="Q9" s="1"/>
      <c r="R9" s="1"/>
      <c r="S9" s="1"/>
      <c r="T9" s="1"/>
      <c r="U9" s="1"/>
      <c r="V9" s="1"/>
      <c r="W9" s="1"/>
      <c r="X9" s="1"/>
      <c r="Y9" s="1"/>
      <c r="Z9" s="1"/>
      <c r="AA9" s="1"/>
      <c r="AB9" s="1"/>
      <c r="AC9" s="16"/>
      <c r="AD9" s="1"/>
      <c r="AE9" s="1"/>
      <c r="AF9" s="1"/>
      <c r="AG9" s="1"/>
      <c r="AH9" s="1"/>
      <c r="AI9" s="1"/>
      <c r="AJ9" s="1"/>
      <c r="AK9" s="1"/>
      <c r="AL9" s="1"/>
      <c r="AM9" s="1"/>
      <c r="AN9" s="1"/>
      <c r="AO9" s="1"/>
      <c r="AP9" s="16"/>
      <c r="AQ9" s="1"/>
      <c r="AR9" s="1"/>
      <c r="AS9" s="1"/>
      <c r="AT9" s="1"/>
      <c r="AU9" s="1"/>
      <c r="AV9" s="1"/>
      <c r="AW9" s="1"/>
      <c r="AX9" s="1"/>
      <c r="AY9" s="1"/>
      <c r="AZ9" s="1"/>
      <c r="BA9" s="1"/>
      <c r="BB9" s="1"/>
      <c r="BC9" s="16"/>
      <c r="BD9" s="1"/>
      <c r="BE9" s="1"/>
      <c r="BF9" s="1"/>
      <c r="BG9" s="1"/>
      <c r="BH9" s="1"/>
      <c r="BI9" s="1"/>
      <c r="BJ9" s="1"/>
      <c r="BK9" s="1"/>
      <c r="BL9" s="1"/>
      <c r="BM9" s="1"/>
      <c r="BN9" s="1"/>
      <c r="BO9" s="1"/>
      <c r="BP9" s="16"/>
    </row>
    <row r="10" spans="2:68" s="45" customFormat="1" ht="15" customHeight="1" x14ac:dyDescent="0.25">
      <c r="B10" s="137" t="s">
        <v>261</v>
      </c>
      <c r="C10" s="199"/>
      <c r="D10" s="235">
        <f>+SUM(D12:D18)</f>
        <v>0</v>
      </c>
      <c r="E10" s="235">
        <f t="shared" ref="E10:O10" si="0">+SUM(E12:E18)</f>
        <v>0</v>
      </c>
      <c r="F10" s="235">
        <f t="shared" si="0"/>
        <v>0</v>
      </c>
      <c r="G10" s="235">
        <f t="shared" si="0"/>
        <v>0</v>
      </c>
      <c r="H10" s="235">
        <f t="shared" si="0"/>
        <v>0</v>
      </c>
      <c r="I10" s="235">
        <f t="shared" si="0"/>
        <v>0</v>
      </c>
      <c r="J10" s="235">
        <f t="shared" si="0"/>
        <v>0</v>
      </c>
      <c r="K10" s="235">
        <f t="shared" si="0"/>
        <v>0</v>
      </c>
      <c r="L10" s="235">
        <f t="shared" si="0"/>
        <v>0</v>
      </c>
      <c r="M10" s="235">
        <f t="shared" si="0"/>
        <v>0</v>
      </c>
      <c r="N10" s="235">
        <f t="shared" si="0"/>
        <v>0</v>
      </c>
      <c r="O10" s="235">
        <f t="shared" si="0"/>
        <v>0</v>
      </c>
      <c r="P10" s="199">
        <f>SUM(D10:O10)</f>
        <v>0</v>
      </c>
      <c r="Q10" s="235">
        <f>+SUM(Q12:Q18)</f>
        <v>0</v>
      </c>
      <c r="R10" s="235">
        <f t="shared" ref="R10:AB10" si="1">+SUM(R12:R18)</f>
        <v>0</v>
      </c>
      <c r="S10" s="235">
        <f t="shared" si="1"/>
        <v>0</v>
      </c>
      <c r="T10" s="235">
        <f t="shared" si="1"/>
        <v>0</v>
      </c>
      <c r="U10" s="235">
        <f t="shared" si="1"/>
        <v>0</v>
      </c>
      <c r="V10" s="235">
        <f t="shared" si="1"/>
        <v>0</v>
      </c>
      <c r="W10" s="235">
        <f t="shared" si="1"/>
        <v>0</v>
      </c>
      <c r="X10" s="235">
        <f t="shared" si="1"/>
        <v>0</v>
      </c>
      <c r="Y10" s="235">
        <f t="shared" si="1"/>
        <v>0</v>
      </c>
      <c r="Z10" s="235">
        <f t="shared" si="1"/>
        <v>0</v>
      </c>
      <c r="AA10" s="235">
        <f t="shared" si="1"/>
        <v>0</v>
      </c>
      <c r="AB10" s="235">
        <f t="shared" si="1"/>
        <v>0</v>
      </c>
      <c r="AC10" s="199">
        <f>SUM(Q10:AB10)</f>
        <v>0</v>
      </c>
      <c r="AD10" s="235">
        <f>+SUM(AD12:AD18)</f>
        <v>0</v>
      </c>
      <c r="AE10" s="235">
        <f t="shared" ref="AE10:AO10" si="2">+SUM(AE12:AE18)</f>
        <v>0</v>
      </c>
      <c r="AF10" s="235">
        <f t="shared" si="2"/>
        <v>0</v>
      </c>
      <c r="AG10" s="235">
        <f t="shared" si="2"/>
        <v>0</v>
      </c>
      <c r="AH10" s="235">
        <f t="shared" si="2"/>
        <v>0</v>
      </c>
      <c r="AI10" s="235">
        <f t="shared" si="2"/>
        <v>0</v>
      </c>
      <c r="AJ10" s="235">
        <f t="shared" si="2"/>
        <v>0</v>
      </c>
      <c r="AK10" s="235">
        <f t="shared" si="2"/>
        <v>0</v>
      </c>
      <c r="AL10" s="235">
        <f t="shared" si="2"/>
        <v>0</v>
      </c>
      <c r="AM10" s="235">
        <f t="shared" si="2"/>
        <v>0</v>
      </c>
      <c r="AN10" s="235">
        <f t="shared" si="2"/>
        <v>0</v>
      </c>
      <c r="AO10" s="235">
        <f t="shared" si="2"/>
        <v>0</v>
      </c>
      <c r="AP10" s="199">
        <f>SUM(AD10:AO10)</f>
        <v>0</v>
      </c>
      <c r="AQ10" s="235">
        <f>+SUM(AQ12:AQ18)</f>
        <v>0</v>
      </c>
      <c r="AR10" s="235">
        <f t="shared" ref="AR10:BB10" si="3">+SUM(AR12:AR18)</f>
        <v>0</v>
      </c>
      <c r="AS10" s="235">
        <f t="shared" si="3"/>
        <v>0</v>
      </c>
      <c r="AT10" s="235">
        <f t="shared" si="3"/>
        <v>0</v>
      </c>
      <c r="AU10" s="235">
        <f t="shared" si="3"/>
        <v>0</v>
      </c>
      <c r="AV10" s="235">
        <f t="shared" si="3"/>
        <v>0</v>
      </c>
      <c r="AW10" s="235">
        <f t="shared" si="3"/>
        <v>0</v>
      </c>
      <c r="AX10" s="235">
        <f t="shared" si="3"/>
        <v>0</v>
      </c>
      <c r="AY10" s="235">
        <f t="shared" si="3"/>
        <v>0</v>
      </c>
      <c r="AZ10" s="235">
        <f t="shared" si="3"/>
        <v>0</v>
      </c>
      <c r="BA10" s="235">
        <f t="shared" si="3"/>
        <v>0</v>
      </c>
      <c r="BB10" s="235">
        <f t="shared" si="3"/>
        <v>0</v>
      </c>
      <c r="BC10" s="199">
        <f>SUM(AQ10:BB10)</f>
        <v>0</v>
      </c>
      <c r="BD10" s="235">
        <f>+SUM(BD12:BD18)</f>
        <v>0</v>
      </c>
      <c r="BE10" s="235">
        <f t="shared" ref="BE10:BO10" si="4">+SUM(BE12:BE18)</f>
        <v>0</v>
      </c>
      <c r="BF10" s="235">
        <f t="shared" si="4"/>
        <v>0</v>
      </c>
      <c r="BG10" s="235">
        <f t="shared" si="4"/>
        <v>0</v>
      </c>
      <c r="BH10" s="235">
        <f t="shared" si="4"/>
        <v>0</v>
      </c>
      <c r="BI10" s="235">
        <f t="shared" si="4"/>
        <v>0</v>
      </c>
      <c r="BJ10" s="235">
        <f t="shared" si="4"/>
        <v>0</v>
      </c>
      <c r="BK10" s="235">
        <f t="shared" si="4"/>
        <v>0</v>
      </c>
      <c r="BL10" s="235">
        <f t="shared" si="4"/>
        <v>0</v>
      </c>
      <c r="BM10" s="235">
        <f t="shared" si="4"/>
        <v>0</v>
      </c>
      <c r="BN10" s="235">
        <f t="shared" si="4"/>
        <v>0</v>
      </c>
      <c r="BO10" s="235">
        <f t="shared" si="4"/>
        <v>0</v>
      </c>
      <c r="BP10" s="199">
        <f>SUM(BD10:BO10)</f>
        <v>0</v>
      </c>
    </row>
    <row r="11" spans="2:68" ht="15" customHeight="1" x14ac:dyDescent="0.25">
      <c r="P11" s="45"/>
      <c r="AC11" s="45"/>
      <c r="AP11" s="45"/>
      <c r="BC11" s="45"/>
      <c r="BP11" s="45"/>
    </row>
    <row r="12" spans="2:68" s="127" customFormat="1" ht="15" customHeight="1" x14ac:dyDescent="0.25">
      <c r="C12" s="256" t="str">
        <f>Basisgegevens!$A$24</f>
        <v>(-)</v>
      </c>
      <c r="D12" s="184">
        <f>Basisgegevens!C42</f>
        <v>0</v>
      </c>
      <c r="E12" s="184">
        <f>Basisgegevens!D42</f>
        <v>0</v>
      </c>
      <c r="F12" s="184">
        <f>Basisgegevens!E42</f>
        <v>0</v>
      </c>
      <c r="G12" s="184">
        <f>Basisgegevens!F42</f>
        <v>0</v>
      </c>
      <c r="H12" s="184">
        <f>Basisgegevens!G42</f>
        <v>0</v>
      </c>
      <c r="I12" s="184">
        <f>Basisgegevens!H42</f>
        <v>0</v>
      </c>
      <c r="J12" s="184">
        <f>Basisgegevens!I42</f>
        <v>0</v>
      </c>
      <c r="K12" s="184">
        <f>Basisgegevens!J42</f>
        <v>0</v>
      </c>
      <c r="L12" s="184">
        <f>Basisgegevens!K42</f>
        <v>0</v>
      </c>
      <c r="M12" s="184">
        <f>Basisgegevens!L42</f>
        <v>0</v>
      </c>
      <c r="N12" s="184">
        <f>Basisgegevens!M42</f>
        <v>0</v>
      </c>
      <c r="O12" s="184">
        <f>Basisgegevens!N42</f>
        <v>0</v>
      </c>
      <c r="P12" s="193">
        <f>SUM(D12:O12)</f>
        <v>0</v>
      </c>
      <c r="Q12" s="184">
        <f>Basisgegevens!P42</f>
        <v>0</v>
      </c>
      <c r="R12" s="184">
        <f>Basisgegevens!Q42</f>
        <v>0</v>
      </c>
      <c r="S12" s="184">
        <f>Basisgegevens!R42</f>
        <v>0</v>
      </c>
      <c r="T12" s="184">
        <f>Basisgegevens!S42</f>
        <v>0</v>
      </c>
      <c r="U12" s="184">
        <f>Basisgegevens!T42</f>
        <v>0</v>
      </c>
      <c r="V12" s="184">
        <f>Basisgegevens!U42</f>
        <v>0</v>
      </c>
      <c r="W12" s="184">
        <f>Basisgegevens!V42</f>
        <v>0</v>
      </c>
      <c r="X12" s="184">
        <f>Basisgegevens!W42</f>
        <v>0</v>
      </c>
      <c r="Y12" s="184">
        <f>Basisgegevens!X42</f>
        <v>0</v>
      </c>
      <c r="Z12" s="184">
        <f>Basisgegevens!Y42</f>
        <v>0</v>
      </c>
      <c r="AA12" s="184">
        <f>Basisgegevens!Z42</f>
        <v>0</v>
      </c>
      <c r="AB12" s="184">
        <f>Basisgegevens!AA42</f>
        <v>0</v>
      </c>
      <c r="AC12" s="193">
        <f>SUM(Q12:AB12)</f>
        <v>0</v>
      </c>
      <c r="AD12" s="184">
        <f>Basisgegevens!AC42</f>
        <v>0</v>
      </c>
      <c r="AE12" s="184">
        <f>Basisgegevens!AD42</f>
        <v>0</v>
      </c>
      <c r="AF12" s="184">
        <f>Basisgegevens!AE42</f>
        <v>0</v>
      </c>
      <c r="AG12" s="184">
        <f>Basisgegevens!AF42</f>
        <v>0</v>
      </c>
      <c r="AH12" s="184">
        <f>Basisgegevens!AG42</f>
        <v>0</v>
      </c>
      <c r="AI12" s="184">
        <f>Basisgegevens!AH42</f>
        <v>0</v>
      </c>
      <c r="AJ12" s="184">
        <f>Basisgegevens!AI42</f>
        <v>0</v>
      </c>
      <c r="AK12" s="184">
        <f>Basisgegevens!AJ42</f>
        <v>0</v>
      </c>
      <c r="AL12" s="184">
        <f>Basisgegevens!AK42</f>
        <v>0</v>
      </c>
      <c r="AM12" s="184">
        <f>Basisgegevens!AL42</f>
        <v>0</v>
      </c>
      <c r="AN12" s="184">
        <f>Basisgegevens!AM42</f>
        <v>0</v>
      </c>
      <c r="AO12" s="184">
        <f>Basisgegevens!AN42</f>
        <v>0</v>
      </c>
      <c r="AP12" s="193">
        <f t="shared" ref="AP12:AP18" si="5">SUM(AD12:AO12)</f>
        <v>0</v>
      </c>
      <c r="AQ12" s="184">
        <f>Basisgegevens!AP42</f>
        <v>0</v>
      </c>
      <c r="AR12" s="184">
        <f>Basisgegevens!AQ42</f>
        <v>0</v>
      </c>
      <c r="AS12" s="184">
        <f>Basisgegevens!AR42</f>
        <v>0</v>
      </c>
      <c r="AT12" s="184">
        <f>Basisgegevens!AS42</f>
        <v>0</v>
      </c>
      <c r="AU12" s="184">
        <f>Basisgegevens!AT42</f>
        <v>0</v>
      </c>
      <c r="AV12" s="184">
        <f>Basisgegevens!AU42</f>
        <v>0</v>
      </c>
      <c r="AW12" s="184">
        <f>Basisgegevens!AV42</f>
        <v>0</v>
      </c>
      <c r="AX12" s="184">
        <f>Basisgegevens!AW42</f>
        <v>0</v>
      </c>
      <c r="AY12" s="184">
        <f>Basisgegevens!AX42</f>
        <v>0</v>
      </c>
      <c r="AZ12" s="184">
        <f>Basisgegevens!AY42</f>
        <v>0</v>
      </c>
      <c r="BA12" s="184">
        <f>Basisgegevens!AZ42</f>
        <v>0</v>
      </c>
      <c r="BB12" s="184">
        <f>Basisgegevens!BA42</f>
        <v>0</v>
      </c>
      <c r="BC12" s="193">
        <f t="shared" ref="BC12:BC18" si="6">SUM(AQ12:BB12)</f>
        <v>0</v>
      </c>
      <c r="BD12" s="184">
        <f>Basisgegevens!BC42</f>
        <v>0</v>
      </c>
      <c r="BE12" s="184">
        <f>Basisgegevens!BD42</f>
        <v>0</v>
      </c>
      <c r="BF12" s="184">
        <f>Basisgegevens!BE42</f>
        <v>0</v>
      </c>
      <c r="BG12" s="184">
        <f>Basisgegevens!BF42</f>
        <v>0</v>
      </c>
      <c r="BH12" s="184">
        <f>Basisgegevens!BG42</f>
        <v>0</v>
      </c>
      <c r="BI12" s="184">
        <f>Basisgegevens!BH42</f>
        <v>0</v>
      </c>
      <c r="BJ12" s="184">
        <f>Basisgegevens!BI42</f>
        <v>0</v>
      </c>
      <c r="BK12" s="184">
        <f>Basisgegevens!BJ42</f>
        <v>0</v>
      </c>
      <c r="BL12" s="184">
        <f>Basisgegevens!BK42</f>
        <v>0</v>
      </c>
      <c r="BM12" s="184">
        <f>Basisgegevens!BL42</f>
        <v>0</v>
      </c>
      <c r="BN12" s="184">
        <f>Basisgegevens!BM42</f>
        <v>0</v>
      </c>
      <c r="BO12" s="184">
        <f>Basisgegevens!BN42</f>
        <v>0</v>
      </c>
      <c r="BP12" s="193">
        <f t="shared" ref="BP12:BP18" si="7">SUM(BD12:BO12)</f>
        <v>0</v>
      </c>
    </row>
    <row r="13" spans="2:68" s="127" customFormat="1" ht="15" customHeight="1" x14ac:dyDescent="0.25">
      <c r="C13" s="256" t="str">
        <f>Basisgegevens!$A$25</f>
        <v>(-)</v>
      </c>
      <c r="D13" s="184">
        <f>Basisgegevens!C43</f>
        <v>0</v>
      </c>
      <c r="E13" s="184">
        <f>Basisgegevens!D43</f>
        <v>0</v>
      </c>
      <c r="F13" s="184">
        <f>Basisgegevens!E43</f>
        <v>0</v>
      </c>
      <c r="G13" s="184">
        <f>Basisgegevens!F43</f>
        <v>0</v>
      </c>
      <c r="H13" s="184">
        <f>Basisgegevens!G43</f>
        <v>0</v>
      </c>
      <c r="I13" s="184">
        <f>Basisgegevens!H43</f>
        <v>0</v>
      </c>
      <c r="J13" s="184">
        <f>Basisgegevens!I43</f>
        <v>0</v>
      </c>
      <c r="K13" s="184">
        <f>Basisgegevens!J43</f>
        <v>0</v>
      </c>
      <c r="L13" s="184">
        <f>Basisgegevens!K43</f>
        <v>0</v>
      </c>
      <c r="M13" s="184">
        <f>Basisgegevens!L43</f>
        <v>0</v>
      </c>
      <c r="N13" s="184">
        <f>Basisgegevens!M43</f>
        <v>0</v>
      </c>
      <c r="O13" s="184">
        <f>Basisgegevens!N43</f>
        <v>0</v>
      </c>
      <c r="P13" s="193">
        <f t="shared" ref="P13:P36" si="8">SUM(D13:O13)</f>
        <v>0</v>
      </c>
      <c r="Q13" s="184">
        <f>Basisgegevens!P43</f>
        <v>0</v>
      </c>
      <c r="R13" s="184">
        <f>Basisgegevens!Q43</f>
        <v>0</v>
      </c>
      <c r="S13" s="184">
        <f>Basisgegevens!R43</f>
        <v>0</v>
      </c>
      <c r="T13" s="184">
        <f>Basisgegevens!S43</f>
        <v>0</v>
      </c>
      <c r="U13" s="184">
        <f>Basisgegevens!T43</f>
        <v>0</v>
      </c>
      <c r="V13" s="184">
        <f>Basisgegevens!U43</f>
        <v>0</v>
      </c>
      <c r="W13" s="184">
        <f>Basisgegevens!V43</f>
        <v>0</v>
      </c>
      <c r="X13" s="184">
        <f>Basisgegevens!W43</f>
        <v>0</v>
      </c>
      <c r="Y13" s="184">
        <f>Basisgegevens!X43</f>
        <v>0</v>
      </c>
      <c r="Z13" s="184">
        <f>Basisgegevens!Y43</f>
        <v>0</v>
      </c>
      <c r="AA13" s="184">
        <f>Basisgegevens!Z43</f>
        <v>0</v>
      </c>
      <c r="AB13" s="184">
        <f>Basisgegevens!AA43</f>
        <v>0</v>
      </c>
      <c r="AC13" s="193">
        <f t="shared" ref="AC13:AC36" si="9">SUM(Q13:AB13)</f>
        <v>0</v>
      </c>
      <c r="AD13" s="184">
        <f>Basisgegevens!AC43</f>
        <v>0</v>
      </c>
      <c r="AE13" s="184">
        <f>Basisgegevens!AD43</f>
        <v>0</v>
      </c>
      <c r="AF13" s="184">
        <f>Basisgegevens!AE43</f>
        <v>0</v>
      </c>
      <c r="AG13" s="184">
        <f>Basisgegevens!AF43</f>
        <v>0</v>
      </c>
      <c r="AH13" s="184">
        <f>Basisgegevens!AG43</f>
        <v>0</v>
      </c>
      <c r="AI13" s="184">
        <f>Basisgegevens!AH43</f>
        <v>0</v>
      </c>
      <c r="AJ13" s="184">
        <f>Basisgegevens!AI43</f>
        <v>0</v>
      </c>
      <c r="AK13" s="184">
        <f>Basisgegevens!AJ43</f>
        <v>0</v>
      </c>
      <c r="AL13" s="184">
        <f>Basisgegevens!AK43</f>
        <v>0</v>
      </c>
      <c r="AM13" s="184">
        <f>Basisgegevens!AL43</f>
        <v>0</v>
      </c>
      <c r="AN13" s="184">
        <f>Basisgegevens!AM43</f>
        <v>0</v>
      </c>
      <c r="AO13" s="184">
        <f>Basisgegevens!AN43</f>
        <v>0</v>
      </c>
      <c r="AP13" s="193">
        <f t="shared" si="5"/>
        <v>0</v>
      </c>
      <c r="AQ13" s="184">
        <f>Basisgegevens!AP43</f>
        <v>0</v>
      </c>
      <c r="AR13" s="184">
        <f>Basisgegevens!AQ43</f>
        <v>0</v>
      </c>
      <c r="AS13" s="184">
        <f>Basisgegevens!AR43</f>
        <v>0</v>
      </c>
      <c r="AT13" s="184">
        <f>Basisgegevens!AS43</f>
        <v>0</v>
      </c>
      <c r="AU13" s="184">
        <f>Basisgegevens!AT43</f>
        <v>0</v>
      </c>
      <c r="AV13" s="184">
        <f>Basisgegevens!AU43</f>
        <v>0</v>
      </c>
      <c r="AW13" s="184">
        <f>Basisgegevens!AV43</f>
        <v>0</v>
      </c>
      <c r="AX13" s="184">
        <f>Basisgegevens!AW43</f>
        <v>0</v>
      </c>
      <c r="AY13" s="184">
        <f>Basisgegevens!AX43</f>
        <v>0</v>
      </c>
      <c r="AZ13" s="184">
        <f>Basisgegevens!AY43</f>
        <v>0</v>
      </c>
      <c r="BA13" s="184">
        <f>Basisgegevens!AZ43</f>
        <v>0</v>
      </c>
      <c r="BB13" s="184">
        <f>Basisgegevens!BA43</f>
        <v>0</v>
      </c>
      <c r="BC13" s="193">
        <f t="shared" si="6"/>
        <v>0</v>
      </c>
      <c r="BD13" s="184">
        <f>Basisgegevens!BC43</f>
        <v>0</v>
      </c>
      <c r="BE13" s="184">
        <f>Basisgegevens!BD43</f>
        <v>0</v>
      </c>
      <c r="BF13" s="184">
        <f>Basisgegevens!BE43</f>
        <v>0</v>
      </c>
      <c r="BG13" s="184">
        <f>Basisgegevens!BF43</f>
        <v>0</v>
      </c>
      <c r="BH13" s="184">
        <f>Basisgegevens!BG43</f>
        <v>0</v>
      </c>
      <c r="BI13" s="184">
        <f>Basisgegevens!BH43</f>
        <v>0</v>
      </c>
      <c r="BJ13" s="184">
        <f>Basisgegevens!BI43</f>
        <v>0</v>
      </c>
      <c r="BK13" s="184">
        <f>Basisgegevens!BJ43</f>
        <v>0</v>
      </c>
      <c r="BL13" s="184">
        <f>Basisgegevens!BK43</f>
        <v>0</v>
      </c>
      <c r="BM13" s="184">
        <f>Basisgegevens!BL43</f>
        <v>0</v>
      </c>
      <c r="BN13" s="184">
        <f>Basisgegevens!BM43</f>
        <v>0</v>
      </c>
      <c r="BO13" s="184">
        <f>Basisgegevens!BN43</f>
        <v>0</v>
      </c>
      <c r="BP13" s="193">
        <f t="shared" si="7"/>
        <v>0</v>
      </c>
    </row>
    <row r="14" spans="2:68" s="127" customFormat="1" ht="15" customHeight="1" x14ac:dyDescent="0.25">
      <c r="C14" s="256" t="str">
        <f>Basisgegevens!$A$26</f>
        <v>(-)</v>
      </c>
      <c r="D14" s="184">
        <f>Basisgegevens!C44</f>
        <v>0</v>
      </c>
      <c r="E14" s="184">
        <f>Basisgegevens!D44</f>
        <v>0</v>
      </c>
      <c r="F14" s="184">
        <f>Basisgegevens!E44</f>
        <v>0</v>
      </c>
      <c r="G14" s="184">
        <f>Basisgegevens!F44</f>
        <v>0</v>
      </c>
      <c r="H14" s="184">
        <f>Basisgegevens!G44</f>
        <v>0</v>
      </c>
      <c r="I14" s="184">
        <f>Basisgegevens!H44</f>
        <v>0</v>
      </c>
      <c r="J14" s="184">
        <f>Basisgegevens!I44</f>
        <v>0</v>
      </c>
      <c r="K14" s="184">
        <f>Basisgegevens!J44</f>
        <v>0</v>
      </c>
      <c r="L14" s="184">
        <f>Basisgegevens!K44</f>
        <v>0</v>
      </c>
      <c r="M14" s="184">
        <f>Basisgegevens!L44</f>
        <v>0</v>
      </c>
      <c r="N14" s="184">
        <f>Basisgegevens!M44</f>
        <v>0</v>
      </c>
      <c r="O14" s="184">
        <f>Basisgegevens!N44</f>
        <v>0</v>
      </c>
      <c r="P14" s="193">
        <f t="shared" si="8"/>
        <v>0</v>
      </c>
      <c r="Q14" s="184">
        <f>Basisgegevens!P44</f>
        <v>0</v>
      </c>
      <c r="R14" s="184">
        <f>Basisgegevens!Q44</f>
        <v>0</v>
      </c>
      <c r="S14" s="184">
        <f>Basisgegevens!R44</f>
        <v>0</v>
      </c>
      <c r="T14" s="184">
        <f>Basisgegevens!S44</f>
        <v>0</v>
      </c>
      <c r="U14" s="184">
        <f>Basisgegevens!T44</f>
        <v>0</v>
      </c>
      <c r="V14" s="184">
        <f>Basisgegevens!U44</f>
        <v>0</v>
      </c>
      <c r="W14" s="184">
        <f>Basisgegevens!V44</f>
        <v>0</v>
      </c>
      <c r="X14" s="184">
        <f>Basisgegevens!W44</f>
        <v>0</v>
      </c>
      <c r="Y14" s="184">
        <f>Basisgegevens!X44</f>
        <v>0</v>
      </c>
      <c r="Z14" s="184">
        <f>Basisgegevens!Y44</f>
        <v>0</v>
      </c>
      <c r="AA14" s="184">
        <f>Basisgegevens!Z44</f>
        <v>0</v>
      </c>
      <c r="AB14" s="184">
        <f>Basisgegevens!AA44</f>
        <v>0</v>
      </c>
      <c r="AC14" s="193">
        <f t="shared" si="9"/>
        <v>0</v>
      </c>
      <c r="AD14" s="184">
        <f>Basisgegevens!AC44</f>
        <v>0</v>
      </c>
      <c r="AE14" s="184">
        <f>Basisgegevens!AD44</f>
        <v>0</v>
      </c>
      <c r="AF14" s="184">
        <f>Basisgegevens!AE44</f>
        <v>0</v>
      </c>
      <c r="AG14" s="184">
        <f>Basisgegevens!AF44</f>
        <v>0</v>
      </c>
      <c r="AH14" s="184">
        <f>Basisgegevens!AG44</f>
        <v>0</v>
      </c>
      <c r="AI14" s="184">
        <f>Basisgegevens!AH44</f>
        <v>0</v>
      </c>
      <c r="AJ14" s="184">
        <f>Basisgegevens!AI44</f>
        <v>0</v>
      </c>
      <c r="AK14" s="184">
        <f>Basisgegevens!AJ44</f>
        <v>0</v>
      </c>
      <c r="AL14" s="184">
        <f>Basisgegevens!AK44</f>
        <v>0</v>
      </c>
      <c r="AM14" s="184">
        <f>Basisgegevens!AL44</f>
        <v>0</v>
      </c>
      <c r="AN14" s="184">
        <f>Basisgegevens!AM44</f>
        <v>0</v>
      </c>
      <c r="AO14" s="184">
        <f>Basisgegevens!AN44</f>
        <v>0</v>
      </c>
      <c r="AP14" s="193">
        <f t="shared" si="5"/>
        <v>0</v>
      </c>
      <c r="AQ14" s="184">
        <f>Basisgegevens!AP44</f>
        <v>0</v>
      </c>
      <c r="AR14" s="184">
        <f>Basisgegevens!AQ44</f>
        <v>0</v>
      </c>
      <c r="AS14" s="184">
        <f>Basisgegevens!AR44</f>
        <v>0</v>
      </c>
      <c r="AT14" s="184">
        <f>Basisgegevens!AS44</f>
        <v>0</v>
      </c>
      <c r="AU14" s="184">
        <f>Basisgegevens!AT44</f>
        <v>0</v>
      </c>
      <c r="AV14" s="184">
        <f>Basisgegevens!AU44</f>
        <v>0</v>
      </c>
      <c r="AW14" s="184">
        <f>Basisgegevens!AV44</f>
        <v>0</v>
      </c>
      <c r="AX14" s="184">
        <f>Basisgegevens!AW44</f>
        <v>0</v>
      </c>
      <c r="AY14" s="184">
        <f>Basisgegevens!AX44</f>
        <v>0</v>
      </c>
      <c r="AZ14" s="184">
        <f>Basisgegevens!AY44</f>
        <v>0</v>
      </c>
      <c r="BA14" s="184">
        <f>Basisgegevens!AZ44</f>
        <v>0</v>
      </c>
      <c r="BB14" s="184">
        <f>Basisgegevens!BA44</f>
        <v>0</v>
      </c>
      <c r="BC14" s="193">
        <f t="shared" si="6"/>
        <v>0</v>
      </c>
      <c r="BD14" s="184">
        <f>Basisgegevens!BC44</f>
        <v>0</v>
      </c>
      <c r="BE14" s="184">
        <f>Basisgegevens!BD44</f>
        <v>0</v>
      </c>
      <c r="BF14" s="184">
        <f>Basisgegevens!BE44</f>
        <v>0</v>
      </c>
      <c r="BG14" s="184">
        <f>Basisgegevens!BF44</f>
        <v>0</v>
      </c>
      <c r="BH14" s="184">
        <f>Basisgegevens!BG44</f>
        <v>0</v>
      </c>
      <c r="BI14" s="184">
        <f>Basisgegevens!BH44</f>
        <v>0</v>
      </c>
      <c r="BJ14" s="184">
        <f>Basisgegevens!BI44</f>
        <v>0</v>
      </c>
      <c r="BK14" s="184">
        <f>Basisgegevens!BJ44</f>
        <v>0</v>
      </c>
      <c r="BL14" s="184">
        <f>Basisgegevens!BK44</f>
        <v>0</v>
      </c>
      <c r="BM14" s="184">
        <f>Basisgegevens!BL44</f>
        <v>0</v>
      </c>
      <c r="BN14" s="184">
        <f>Basisgegevens!BM44</f>
        <v>0</v>
      </c>
      <c r="BO14" s="184">
        <f>Basisgegevens!BN44</f>
        <v>0</v>
      </c>
      <c r="BP14" s="193">
        <f t="shared" si="7"/>
        <v>0</v>
      </c>
    </row>
    <row r="15" spans="2:68" s="127" customFormat="1" ht="15" customHeight="1" x14ac:dyDescent="0.25">
      <c r="C15" s="256" t="str">
        <f>Basisgegevens!$A$27</f>
        <v>(-)</v>
      </c>
      <c r="D15" s="184">
        <f>Basisgegevens!C45</f>
        <v>0</v>
      </c>
      <c r="E15" s="184">
        <f>Basisgegevens!D45</f>
        <v>0</v>
      </c>
      <c r="F15" s="184">
        <f>Basisgegevens!E45</f>
        <v>0</v>
      </c>
      <c r="G15" s="184">
        <f>Basisgegevens!F45</f>
        <v>0</v>
      </c>
      <c r="H15" s="184">
        <f>Basisgegevens!G45</f>
        <v>0</v>
      </c>
      <c r="I15" s="184">
        <f>Basisgegevens!H45</f>
        <v>0</v>
      </c>
      <c r="J15" s="184">
        <f>Basisgegevens!I45</f>
        <v>0</v>
      </c>
      <c r="K15" s="184">
        <f>Basisgegevens!J45</f>
        <v>0</v>
      </c>
      <c r="L15" s="184">
        <f>Basisgegevens!K45</f>
        <v>0</v>
      </c>
      <c r="M15" s="184">
        <f>Basisgegevens!L45</f>
        <v>0</v>
      </c>
      <c r="N15" s="184">
        <f>Basisgegevens!M45</f>
        <v>0</v>
      </c>
      <c r="O15" s="184">
        <f>Basisgegevens!N45</f>
        <v>0</v>
      </c>
      <c r="P15" s="193">
        <f t="shared" si="8"/>
        <v>0</v>
      </c>
      <c r="Q15" s="184">
        <f>Basisgegevens!P45</f>
        <v>0</v>
      </c>
      <c r="R15" s="184">
        <f>Basisgegevens!Q45</f>
        <v>0</v>
      </c>
      <c r="S15" s="184">
        <f>Basisgegevens!R45</f>
        <v>0</v>
      </c>
      <c r="T15" s="184">
        <f>Basisgegevens!S45</f>
        <v>0</v>
      </c>
      <c r="U15" s="184">
        <f>Basisgegevens!T45</f>
        <v>0</v>
      </c>
      <c r="V15" s="184">
        <f>Basisgegevens!U45</f>
        <v>0</v>
      </c>
      <c r="W15" s="184">
        <f>Basisgegevens!V45</f>
        <v>0</v>
      </c>
      <c r="X15" s="184">
        <f>Basisgegevens!W45</f>
        <v>0</v>
      </c>
      <c r="Y15" s="184">
        <f>Basisgegevens!X45</f>
        <v>0</v>
      </c>
      <c r="Z15" s="184">
        <f>Basisgegevens!Y45</f>
        <v>0</v>
      </c>
      <c r="AA15" s="184">
        <f>Basisgegevens!Z45</f>
        <v>0</v>
      </c>
      <c r="AB15" s="184">
        <f>Basisgegevens!AA45</f>
        <v>0</v>
      </c>
      <c r="AC15" s="193">
        <f t="shared" si="9"/>
        <v>0</v>
      </c>
      <c r="AD15" s="184">
        <f>Basisgegevens!AC45</f>
        <v>0</v>
      </c>
      <c r="AE15" s="184">
        <f>Basisgegevens!AD45</f>
        <v>0</v>
      </c>
      <c r="AF15" s="184">
        <f>Basisgegevens!AE45</f>
        <v>0</v>
      </c>
      <c r="AG15" s="184">
        <f>Basisgegevens!AF45</f>
        <v>0</v>
      </c>
      <c r="AH15" s="184">
        <f>Basisgegevens!AG45</f>
        <v>0</v>
      </c>
      <c r="AI15" s="184">
        <f>Basisgegevens!AH45</f>
        <v>0</v>
      </c>
      <c r="AJ15" s="184">
        <f>Basisgegevens!AI45</f>
        <v>0</v>
      </c>
      <c r="AK15" s="184">
        <f>Basisgegevens!AJ45</f>
        <v>0</v>
      </c>
      <c r="AL15" s="184">
        <f>Basisgegevens!AK45</f>
        <v>0</v>
      </c>
      <c r="AM15" s="184">
        <f>Basisgegevens!AL45</f>
        <v>0</v>
      </c>
      <c r="AN15" s="184">
        <f>Basisgegevens!AM45</f>
        <v>0</v>
      </c>
      <c r="AO15" s="184">
        <f>Basisgegevens!AN45</f>
        <v>0</v>
      </c>
      <c r="AP15" s="193">
        <f t="shared" si="5"/>
        <v>0</v>
      </c>
      <c r="AQ15" s="184">
        <f>Basisgegevens!AP45</f>
        <v>0</v>
      </c>
      <c r="AR15" s="184">
        <f>Basisgegevens!AQ45</f>
        <v>0</v>
      </c>
      <c r="AS15" s="184">
        <f>Basisgegevens!AR45</f>
        <v>0</v>
      </c>
      <c r="AT15" s="184">
        <f>Basisgegevens!AS45</f>
        <v>0</v>
      </c>
      <c r="AU15" s="184">
        <f>Basisgegevens!AT45</f>
        <v>0</v>
      </c>
      <c r="AV15" s="184">
        <f>Basisgegevens!AU45</f>
        <v>0</v>
      </c>
      <c r="AW15" s="184">
        <f>Basisgegevens!AV45</f>
        <v>0</v>
      </c>
      <c r="AX15" s="184">
        <f>Basisgegevens!AW45</f>
        <v>0</v>
      </c>
      <c r="AY15" s="184">
        <f>Basisgegevens!AX45</f>
        <v>0</v>
      </c>
      <c r="AZ15" s="184">
        <f>Basisgegevens!AY45</f>
        <v>0</v>
      </c>
      <c r="BA15" s="184">
        <f>Basisgegevens!AZ45</f>
        <v>0</v>
      </c>
      <c r="BB15" s="184">
        <f>Basisgegevens!BA45</f>
        <v>0</v>
      </c>
      <c r="BC15" s="193">
        <f t="shared" si="6"/>
        <v>0</v>
      </c>
      <c r="BD15" s="184">
        <f>Basisgegevens!BC45</f>
        <v>0</v>
      </c>
      <c r="BE15" s="184">
        <f>Basisgegevens!BD45</f>
        <v>0</v>
      </c>
      <c r="BF15" s="184">
        <f>Basisgegevens!BE45</f>
        <v>0</v>
      </c>
      <c r="BG15" s="184">
        <f>Basisgegevens!BF45</f>
        <v>0</v>
      </c>
      <c r="BH15" s="184">
        <f>Basisgegevens!BG45</f>
        <v>0</v>
      </c>
      <c r="BI15" s="184">
        <f>Basisgegevens!BH45</f>
        <v>0</v>
      </c>
      <c r="BJ15" s="184">
        <f>Basisgegevens!BI45</f>
        <v>0</v>
      </c>
      <c r="BK15" s="184">
        <f>Basisgegevens!BJ45</f>
        <v>0</v>
      </c>
      <c r="BL15" s="184">
        <f>Basisgegevens!BK45</f>
        <v>0</v>
      </c>
      <c r="BM15" s="184">
        <f>Basisgegevens!BL45</f>
        <v>0</v>
      </c>
      <c r="BN15" s="184">
        <f>Basisgegevens!BM45</f>
        <v>0</v>
      </c>
      <c r="BO15" s="184">
        <f>Basisgegevens!BN45</f>
        <v>0</v>
      </c>
      <c r="BP15" s="193">
        <f t="shared" si="7"/>
        <v>0</v>
      </c>
    </row>
    <row r="16" spans="2:68" s="127" customFormat="1" ht="15" customHeight="1" x14ac:dyDescent="0.25">
      <c r="C16" s="256" t="str">
        <f>Basisgegevens!$A$28</f>
        <v>(-)</v>
      </c>
      <c r="D16" s="184">
        <f>Basisgegevens!C46</f>
        <v>0</v>
      </c>
      <c r="E16" s="184">
        <f>Basisgegevens!D46</f>
        <v>0</v>
      </c>
      <c r="F16" s="184">
        <f>Basisgegevens!E46</f>
        <v>0</v>
      </c>
      <c r="G16" s="184">
        <f>Basisgegevens!F46</f>
        <v>0</v>
      </c>
      <c r="H16" s="184">
        <f>Basisgegevens!G46</f>
        <v>0</v>
      </c>
      <c r="I16" s="184">
        <f>Basisgegevens!H46</f>
        <v>0</v>
      </c>
      <c r="J16" s="184">
        <f>Basisgegevens!I46</f>
        <v>0</v>
      </c>
      <c r="K16" s="184">
        <f>Basisgegevens!J46</f>
        <v>0</v>
      </c>
      <c r="L16" s="184">
        <f>Basisgegevens!K46</f>
        <v>0</v>
      </c>
      <c r="M16" s="184">
        <f>Basisgegevens!L46</f>
        <v>0</v>
      </c>
      <c r="N16" s="184">
        <f>Basisgegevens!M46</f>
        <v>0</v>
      </c>
      <c r="O16" s="184">
        <f>Basisgegevens!N46</f>
        <v>0</v>
      </c>
      <c r="P16" s="193">
        <f t="shared" si="8"/>
        <v>0</v>
      </c>
      <c r="Q16" s="184">
        <f>Basisgegevens!P46</f>
        <v>0</v>
      </c>
      <c r="R16" s="184">
        <f>Basisgegevens!Q46</f>
        <v>0</v>
      </c>
      <c r="S16" s="184">
        <f>Basisgegevens!R46</f>
        <v>0</v>
      </c>
      <c r="T16" s="184">
        <f>Basisgegevens!S46</f>
        <v>0</v>
      </c>
      <c r="U16" s="184">
        <f>Basisgegevens!T46</f>
        <v>0</v>
      </c>
      <c r="V16" s="184">
        <f>Basisgegevens!U46</f>
        <v>0</v>
      </c>
      <c r="W16" s="184">
        <f>Basisgegevens!V46</f>
        <v>0</v>
      </c>
      <c r="X16" s="184">
        <f>Basisgegevens!W46</f>
        <v>0</v>
      </c>
      <c r="Y16" s="184">
        <f>Basisgegevens!X46</f>
        <v>0</v>
      </c>
      <c r="Z16" s="184">
        <f>Basisgegevens!Y46</f>
        <v>0</v>
      </c>
      <c r="AA16" s="184">
        <f>Basisgegevens!Z46</f>
        <v>0</v>
      </c>
      <c r="AB16" s="184">
        <f>Basisgegevens!AA46</f>
        <v>0</v>
      </c>
      <c r="AC16" s="193">
        <f t="shared" si="9"/>
        <v>0</v>
      </c>
      <c r="AD16" s="184">
        <f>Basisgegevens!AC46</f>
        <v>0</v>
      </c>
      <c r="AE16" s="184">
        <f>Basisgegevens!AD46</f>
        <v>0</v>
      </c>
      <c r="AF16" s="184">
        <f>Basisgegevens!AE46</f>
        <v>0</v>
      </c>
      <c r="AG16" s="184">
        <f>Basisgegevens!AF46</f>
        <v>0</v>
      </c>
      <c r="AH16" s="184">
        <f>Basisgegevens!AG46</f>
        <v>0</v>
      </c>
      <c r="AI16" s="184">
        <f>Basisgegevens!AH46</f>
        <v>0</v>
      </c>
      <c r="AJ16" s="184">
        <f>Basisgegevens!AI46</f>
        <v>0</v>
      </c>
      <c r="AK16" s="184">
        <f>Basisgegevens!AJ46</f>
        <v>0</v>
      </c>
      <c r="AL16" s="184">
        <f>Basisgegevens!AK46</f>
        <v>0</v>
      </c>
      <c r="AM16" s="184">
        <f>Basisgegevens!AL46</f>
        <v>0</v>
      </c>
      <c r="AN16" s="184">
        <f>Basisgegevens!AM46</f>
        <v>0</v>
      </c>
      <c r="AO16" s="184">
        <f>Basisgegevens!AN46</f>
        <v>0</v>
      </c>
      <c r="AP16" s="193">
        <f t="shared" si="5"/>
        <v>0</v>
      </c>
      <c r="AQ16" s="184">
        <f>Basisgegevens!AP46</f>
        <v>0</v>
      </c>
      <c r="AR16" s="184">
        <f>Basisgegevens!AQ46</f>
        <v>0</v>
      </c>
      <c r="AS16" s="184">
        <f>Basisgegevens!AR46</f>
        <v>0</v>
      </c>
      <c r="AT16" s="184">
        <f>Basisgegevens!AS46</f>
        <v>0</v>
      </c>
      <c r="AU16" s="184">
        <f>Basisgegevens!AT46</f>
        <v>0</v>
      </c>
      <c r="AV16" s="184">
        <f>Basisgegevens!AU46</f>
        <v>0</v>
      </c>
      <c r="AW16" s="184">
        <f>Basisgegevens!AV46</f>
        <v>0</v>
      </c>
      <c r="AX16" s="184">
        <f>Basisgegevens!AW46</f>
        <v>0</v>
      </c>
      <c r="AY16" s="184">
        <f>Basisgegevens!AX46</f>
        <v>0</v>
      </c>
      <c r="AZ16" s="184">
        <f>Basisgegevens!AY46</f>
        <v>0</v>
      </c>
      <c r="BA16" s="184">
        <f>Basisgegevens!AZ46</f>
        <v>0</v>
      </c>
      <c r="BB16" s="184">
        <f>Basisgegevens!BA46</f>
        <v>0</v>
      </c>
      <c r="BC16" s="193">
        <f t="shared" si="6"/>
        <v>0</v>
      </c>
      <c r="BD16" s="184">
        <f>Basisgegevens!BC46</f>
        <v>0</v>
      </c>
      <c r="BE16" s="184">
        <f>Basisgegevens!BD46</f>
        <v>0</v>
      </c>
      <c r="BF16" s="184">
        <f>Basisgegevens!BE46</f>
        <v>0</v>
      </c>
      <c r="BG16" s="184">
        <f>Basisgegevens!BF46</f>
        <v>0</v>
      </c>
      <c r="BH16" s="184">
        <f>Basisgegevens!BG46</f>
        <v>0</v>
      </c>
      <c r="BI16" s="184">
        <f>Basisgegevens!BH46</f>
        <v>0</v>
      </c>
      <c r="BJ16" s="184">
        <f>Basisgegevens!BI46</f>
        <v>0</v>
      </c>
      <c r="BK16" s="184">
        <f>Basisgegevens!BJ46</f>
        <v>0</v>
      </c>
      <c r="BL16" s="184">
        <f>Basisgegevens!BK46</f>
        <v>0</v>
      </c>
      <c r="BM16" s="184">
        <f>Basisgegevens!BL46</f>
        <v>0</v>
      </c>
      <c r="BN16" s="184">
        <f>Basisgegevens!BM46</f>
        <v>0</v>
      </c>
      <c r="BO16" s="184">
        <f>Basisgegevens!BN46</f>
        <v>0</v>
      </c>
      <c r="BP16" s="193">
        <f t="shared" si="7"/>
        <v>0</v>
      </c>
    </row>
    <row r="17" spans="2:72" s="127" customFormat="1" ht="15" customHeight="1" x14ac:dyDescent="0.25">
      <c r="C17" s="256" t="str">
        <f>Basisgegevens!$A$29</f>
        <v>(-)</v>
      </c>
      <c r="D17" s="184">
        <f>Basisgegevens!C47</f>
        <v>0</v>
      </c>
      <c r="E17" s="184">
        <f>Basisgegevens!D47</f>
        <v>0</v>
      </c>
      <c r="F17" s="184">
        <f>Basisgegevens!E47</f>
        <v>0</v>
      </c>
      <c r="G17" s="184">
        <f>Basisgegevens!F47</f>
        <v>0</v>
      </c>
      <c r="H17" s="184">
        <f>Basisgegevens!G47</f>
        <v>0</v>
      </c>
      <c r="I17" s="184">
        <f>Basisgegevens!H47</f>
        <v>0</v>
      </c>
      <c r="J17" s="184">
        <f>Basisgegevens!I47</f>
        <v>0</v>
      </c>
      <c r="K17" s="184">
        <f>Basisgegevens!J47</f>
        <v>0</v>
      </c>
      <c r="L17" s="184">
        <f>Basisgegevens!K47</f>
        <v>0</v>
      </c>
      <c r="M17" s="184">
        <f>Basisgegevens!L47</f>
        <v>0</v>
      </c>
      <c r="N17" s="184">
        <f>Basisgegevens!M47</f>
        <v>0</v>
      </c>
      <c r="O17" s="184">
        <f>Basisgegevens!N47</f>
        <v>0</v>
      </c>
      <c r="P17" s="193">
        <f t="shared" si="8"/>
        <v>0</v>
      </c>
      <c r="Q17" s="184">
        <f>Basisgegevens!P47</f>
        <v>0</v>
      </c>
      <c r="R17" s="184">
        <f>Basisgegevens!Q47</f>
        <v>0</v>
      </c>
      <c r="S17" s="184">
        <f>Basisgegevens!R47</f>
        <v>0</v>
      </c>
      <c r="T17" s="184">
        <f>Basisgegevens!S47</f>
        <v>0</v>
      </c>
      <c r="U17" s="184">
        <f>Basisgegevens!T47</f>
        <v>0</v>
      </c>
      <c r="V17" s="184">
        <f>Basisgegevens!U47</f>
        <v>0</v>
      </c>
      <c r="W17" s="184">
        <f>Basisgegevens!V47</f>
        <v>0</v>
      </c>
      <c r="X17" s="184">
        <f>Basisgegevens!W47</f>
        <v>0</v>
      </c>
      <c r="Y17" s="184">
        <f>Basisgegevens!X47</f>
        <v>0</v>
      </c>
      <c r="Z17" s="184">
        <f>Basisgegevens!Y47</f>
        <v>0</v>
      </c>
      <c r="AA17" s="184">
        <f>Basisgegevens!Z47</f>
        <v>0</v>
      </c>
      <c r="AB17" s="184">
        <f>Basisgegevens!AA47</f>
        <v>0</v>
      </c>
      <c r="AC17" s="193">
        <f t="shared" si="9"/>
        <v>0</v>
      </c>
      <c r="AD17" s="184">
        <f>Basisgegevens!AC47</f>
        <v>0</v>
      </c>
      <c r="AE17" s="184">
        <f>Basisgegevens!AD47</f>
        <v>0</v>
      </c>
      <c r="AF17" s="184">
        <f>Basisgegevens!AE47</f>
        <v>0</v>
      </c>
      <c r="AG17" s="184">
        <f>Basisgegevens!AF47</f>
        <v>0</v>
      </c>
      <c r="AH17" s="184">
        <f>Basisgegevens!AG47</f>
        <v>0</v>
      </c>
      <c r="AI17" s="184">
        <f>Basisgegevens!AH47</f>
        <v>0</v>
      </c>
      <c r="AJ17" s="184">
        <f>Basisgegevens!AI47</f>
        <v>0</v>
      </c>
      <c r="AK17" s="184">
        <f>Basisgegevens!AJ47</f>
        <v>0</v>
      </c>
      <c r="AL17" s="184">
        <f>Basisgegevens!AK47</f>
        <v>0</v>
      </c>
      <c r="AM17" s="184">
        <f>Basisgegevens!AL47</f>
        <v>0</v>
      </c>
      <c r="AN17" s="184">
        <f>Basisgegevens!AM47</f>
        <v>0</v>
      </c>
      <c r="AO17" s="184">
        <f>Basisgegevens!AN47</f>
        <v>0</v>
      </c>
      <c r="AP17" s="193">
        <f t="shared" si="5"/>
        <v>0</v>
      </c>
      <c r="AQ17" s="184">
        <f>Basisgegevens!AP47</f>
        <v>0</v>
      </c>
      <c r="AR17" s="184">
        <f>Basisgegevens!AQ47</f>
        <v>0</v>
      </c>
      <c r="AS17" s="184">
        <f>Basisgegevens!AR47</f>
        <v>0</v>
      </c>
      <c r="AT17" s="184">
        <f>Basisgegevens!AS47</f>
        <v>0</v>
      </c>
      <c r="AU17" s="184">
        <f>Basisgegevens!AT47</f>
        <v>0</v>
      </c>
      <c r="AV17" s="184">
        <f>Basisgegevens!AU47</f>
        <v>0</v>
      </c>
      <c r="AW17" s="184">
        <f>Basisgegevens!AV47</f>
        <v>0</v>
      </c>
      <c r="AX17" s="184">
        <f>Basisgegevens!AW47</f>
        <v>0</v>
      </c>
      <c r="AY17" s="184">
        <f>Basisgegevens!AX47</f>
        <v>0</v>
      </c>
      <c r="AZ17" s="184">
        <f>Basisgegevens!AY47</f>
        <v>0</v>
      </c>
      <c r="BA17" s="184">
        <f>Basisgegevens!AZ47</f>
        <v>0</v>
      </c>
      <c r="BB17" s="184">
        <f>Basisgegevens!BA47</f>
        <v>0</v>
      </c>
      <c r="BC17" s="193">
        <f t="shared" si="6"/>
        <v>0</v>
      </c>
      <c r="BD17" s="184">
        <f>Basisgegevens!BC47</f>
        <v>0</v>
      </c>
      <c r="BE17" s="184">
        <f>Basisgegevens!BD47</f>
        <v>0</v>
      </c>
      <c r="BF17" s="184">
        <f>Basisgegevens!BE47</f>
        <v>0</v>
      </c>
      <c r="BG17" s="184">
        <f>Basisgegevens!BF47</f>
        <v>0</v>
      </c>
      <c r="BH17" s="184">
        <f>Basisgegevens!BG47</f>
        <v>0</v>
      </c>
      <c r="BI17" s="184">
        <f>Basisgegevens!BH47</f>
        <v>0</v>
      </c>
      <c r="BJ17" s="184">
        <f>Basisgegevens!BI47</f>
        <v>0</v>
      </c>
      <c r="BK17" s="184">
        <f>Basisgegevens!BJ47</f>
        <v>0</v>
      </c>
      <c r="BL17" s="184">
        <f>Basisgegevens!BK47</f>
        <v>0</v>
      </c>
      <c r="BM17" s="184">
        <f>Basisgegevens!BL47</f>
        <v>0</v>
      </c>
      <c r="BN17" s="184">
        <f>Basisgegevens!BM47</f>
        <v>0</v>
      </c>
      <c r="BO17" s="184">
        <f>Basisgegevens!BN47</f>
        <v>0</v>
      </c>
      <c r="BP17" s="193">
        <f t="shared" si="7"/>
        <v>0</v>
      </c>
    </row>
    <row r="18" spans="2:72" s="127" customFormat="1" ht="15" customHeight="1" x14ac:dyDescent="0.25">
      <c r="C18" s="127" t="s">
        <v>262</v>
      </c>
      <c r="D18" s="184">
        <f>Basisgegevens!C81</f>
        <v>0</v>
      </c>
      <c r="E18" s="184">
        <f>Basisgegevens!D81</f>
        <v>0</v>
      </c>
      <c r="F18" s="184">
        <f>Basisgegevens!E81</f>
        <v>0</v>
      </c>
      <c r="G18" s="184">
        <f>Basisgegevens!F81</f>
        <v>0</v>
      </c>
      <c r="H18" s="184">
        <f>Basisgegevens!G81</f>
        <v>0</v>
      </c>
      <c r="I18" s="184">
        <f>Basisgegevens!H81</f>
        <v>0</v>
      </c>
      <c r="J18" s="184">
        <f>Basisgegevens!I81</f>
        <v>0</v>
      </c>
      <c r="K18" s="184">
        <f>Basisgegevens!J81</f>
        <v>0</v>
      </c>
      <c r="L18" s="184">
        <f>Basisgegevens!K81</f>
        <v>0</v>
      </c>
      <c r="M18" s="184">
        <f>Basisgegevens!L81</f>
        <v>0</v>
      </c>
      <c r="N18" s="184">
        <f>Basisgegevens!M81</f>
        <v>0</v>
      </c>
      <c r="O18" s="184">
        <f>Basisgegevens!N81</f>
        <v>0</v>
      </c>
      <c r="P18" s="193">
        <f t="shared" si="8"/>
        <v>0</v>
      </c>
      <c r="Q18" s="184">
        <f>Basisgegevens!P81</f>
        <v>0</v>
      </c>
      <c r="R18" s="184">
        <f>Basisgegevens!Q81</f>
        <v>0</v>
      </c>
      <c r="S18" s="184">
        <f>Basisgegevens!R81</f>
        <v>0</v>
      </c>
      <c r="T18" s="184">
        <f>Basisgegevens!S81</f>
        <v>0</v>
      </c>
      <c r="U18" s="184">
        <f>Basisgegevens!T81</f>
        <v>0</v>
      </c>
      <c r="V18" s="184">
        <f>Basisgegevens!U81</f>
        <v>0</v>
      </c>
      <c r="W18" s="184">
        <f>Basisgegevens!V81</f>
        <v>0</v>
      </c>
      <c r="X18" s="184">
        <f>Basisgegevens!W81</f>
        <v>0</v>
      </c>
      <c r="Y18" s="184">
        <f>Basisgegevens!X81</f>
        <v>0</v>
      </c>
      <c r="Z18" s="184">
        <f>Basisgegevens!Y81</f>
        <v>0</v>
      </c>
      <c r="AA18" s="184">
        <f>Basisgegevens!Z81</f>
        <v>0</v>
      </c>
      <c r="AB18" s="184">
        <f>Basisgegevens!AA81</f>
        <v>0</v>
      </c>
      <c r="AC18" s="193">
        <f t="shared" si="9"/>
        <v>0</v>
      </c>
      <c r="AD18" s="184">
        <f>Basisgegevens!AC81</f>
        <v>0</v>
      </c>
      <c r="AE18" s="184">
        <f>Basisgegevens!AD81</f>
        <v>0</v>
      </c>
      <c r="AF18" s="184">
        <f>Basisgegevens!AE81</f>
        <v>0</v>
      </c>
      <c r="AG18" s="184">
        <f>Basisgegevens!AF81</f>
        <v>0</v>
      </c>
      <c r="AH18" s="184">
        <f>Basisgegevens!AG81</f>
        <v>0</v>
      </c>
      <c r="AI18" s="184">
        <f>Basisgegevens!AH81</f>
        <v>0</v>
      </c>
      <c r="AJ18" s="184">
        <f>Basisgegevens!AI81</f>
        <v>0</v>
      </c>
      <c r="AK18" s="184">
        <f>Basisgegevens!AJ81</f>
        <v>0</v>
      </c>
      <c r="AL18" s="184">
        <f>Basisgegevens!AK81</f>
        <v>0</v>
      </c>
      <c r="AM18" s="184">
        <f>Basisgegevens!AL81</f>
        <v>0</v>
      </c>
      <c r="AN18" s="184">
        <f>Basisgegevens!AM81</f>
        <v>0</v>
      </c>
      <c r="AO18" s="184">
        <f>Basisgegevens!AN81</f>
        <v>0</v>
      </c>
      <c r="AP18" s="193">
        <f t="shared" si="5"/>
        <v>0</v>
      </c>
      <c r="AQ18" s="184">
        <f>Basisgegevens!AP81</f>
        <v>0</v>
      </c>
      <c r="AR18" s="184">
        <f>Basisgegevens!AQ81</f>
        <v>0</v>
      </c>
      <c r="AS18" s="184">
        <f>Basisgegevens!AR81</f>
        <v>0</v>
      </c>
      <c r="AT18" s="184">
        <f>Basisgegevens!AS81</f>
        <v>0</v>
      </c>
      <c r="AU18" s="184">
        <f>Basisgegevens!AT81</f>
        <v>0</v>
      </c>
      <c r="AV18" s="184">
        <f>Basisgegevens!AU81</f>
        <v>0</v>
      </c>
      <c r="AW18" s="184">
        <f>Basisgegevens!AV81</f>
        <v>0</v>
      </c>
      <c r="AX18" s="184">
        <f>Basisgegevens!AW81</f>
        <v>0</v>
      </c>
      <c r="AY18" s="184">
        <f>Basisgegevens!AX81</f>
        <v>0</v>
      </c>
      <c r="AZ18" s="184">
        <f>Basisgegevens!AY81</f>
        <v>0</v>
      </c>
      <c r="BA18" s="184">
        <f>Basisgegevens!AZ81</f>
        <v>0</v>
      </c>
      <c r="BB18" s="184">
        <f>Basisgegevens!BA81</f>
        <v>0</v>
      </c>
      <c r="BC18" s="193">
        <f t="shared" si="6"/>
        <v>0</v>
      </c>
      <c r="BD18" s="184">
        <f>Basisgegevens!BC81</f>
        <v>0</v>
      </c>
      <c r="BE18" s="184">
        <f>Basisgegevens!BD81</f>
        <v>0</v>
      </c>
      <c r="BF18" s="184">
        <f>Basisgegevens!BE81</f>
        <v>0</v>
      </c>
      <c r="BG18" s="184">
        <f>Basisgegevens!BF81</f>
        <v>0</v>
      </c>
      <c r="BH18" s="184">
        <f>Basisgegevens!BG81</f>
        <v>0</v>
      </c>
      <c r="BI18" s="184">
        <f>Basisgegevens!BH81</f>
        <v>0</v>
      </c>
      <c r="BJ18" s="184">
        <f>Basisgegevens!BI81</f>
        <v>0</v>
      </c>
      <c r="BK18" s="184">
        <f>Basisgegevens!BJ81</f>
        <v>0</v>
      </c>
      <c r="BL18" s="184">
        <f>Basisgegevens!BK81</f>
        <v>0</v>
      </c>
      <c r="BM18" s="184">
        <f>Basisgegevens!BL81</f>
        <v>0</v>
      </c>
      <c r="BN18" s="184">
        <f>Basisgegevens!BM81</f>
        <v>0</v>
      </c>
      <c r="BO18" s="184">
        <f>Basisgegevens!BN81</f>
        <v>0</v>
      </c>
      <c r="BP18" s="193">
        <f t="shared" si="7"/>
        <v>0</v>
      </c>
    </row>
    <row r="19" spans="2:72" ht="15" customHeight="1" x14ac:dyDescent="0.25">
      <c r="P19" s="45"/>
      <c r="AC19" s="45"/>
      <c r="AP19" s="45"/>
      <c r="BC19" s="45"/>
      <c r="BP19" s="45"/>
    </row>
    <row r="20" spans="2:72" s="45" customFormat="1" ht="15" customHeight="1" x14ac:dyDescent="0.25">
      <c r="B20" s="137" t="s">
        <v>263</v>
      </c>
      <c r="C20" s="199"/>
      <c r="D20" s="13">
        <f>+D22+D30</f>
        <v>0</v>
      </c>
      <c r="E20" s="13">
        <f t="shared" ref="E20:N20" si="10">+E22+E30</f>
        <v>0</v>
      </c>
      <c r="F20" s="13">
        <f t="shared" si="10"/>
        <v>0</v>
      </c>
      <c r="G20" s="13">
        <f t="shared" si="10"/>
        <v>0</v>
      </c>
      <c r="H20" s="13">
        <f t="shared" si="10"/>
        <v>0</v>
      </c>
      <c r="I20" s="13">
        <f t="shared" si="10"/>
        <v>0</v>
      </c>
      <c r="J20" s="13">
        <f t="shared" si="10"/>
        <v>0</v>
      </c>
      <c r="K20" s="13">
        <f t="shared" si="10"/>
        <v>0</v>
      </c>
      <c r="L20" s="13">
        <f t="shared" si="10"/>
        <v>0</v>
      </c>
      <c r="M20" s="13">
        <f t="shared" si="10"/>
        <v>0</v>
      </c>
      <c r="N20" s="13">
        <f t="shared" si="10"/>
        <v>0</v>
      </c>
      <c r="O20" s="13">
        <f>+O22+O30</f>
        <v>0</v>
      </c>
      <c r="P20" s="136">
        <f t="shared" si="8"/>
        <v>0</v>
      </c>
      <c r="Q20" s="13">
        <f>+Q22+Q30</f>
        <v>0</v>
      </c>
      <c r="R20" s="13">
        <f t="shared" ref="R20:AB20" si="11">+R22+R30</f>
        <v>0</v>
      </c>
      <c r="S20" s="13">
        <f t="shared" si="11"/>
        <v>0</v>
      </c>
      <c r="T20" s="13">
        <f t="shared" si="11"/>
        <v>0</v>
      </c>
      <c r="U20" s="13">
        <f t="shared" si="11"/>
        <v>0</v>
      </c>
      <c r="V20" s="13">
        <f t="shared" si="11"/>
        <v>0</v>
      </c>
      <c r="W20" s="13">
        <f t="shared" si="11"/>
        <v>0</v>
      </c>
      <c r="X20" s="13">
        <f t="shared" si="11"/>
        <v>0</v>
      </c>
      <c r="Y20" s="13">
        <f t="shared" si="11"/>
        <v>0</v>
      </c>
      <c r="Z20" s="13">
        <f t="shared" si="11"/>
        <v>0</v>
      </c>
      <c r="AA20" s="13">
        <f t="shared" si="11"/>
        <v>0</v>
      </c>
      <c r="AB20" s="13">
        <f t="shared" si="11"/>
        <v>0</v>
      </c>
      <c r="AC20" s="136">
        <f t="shared" si="9"/>
        <v>0</v>
      </c>
      <c r="AD20" s="13">
        <f>+AD22+AD30</f>
        <v>0</v>
      </c>
      <c r="AE20" s="13">
        <f t="shared" ref="AE20:AO20" si="12">+AE22+AE30</f>
        <v>0</v>
      </c>
      <c r="AF20" s="13">
        <f t="shared" si="12"/>
        <v>0</v>
      </c>
      <c r="AG20" s="13">
        <f t="shared" si="12"/>
        <v>0</v>
      </c>
      <c r="AH20" s="13">
        <f t="shared" si="12"/>
        <v>0</v>
      </c>
      <c r="AI20" s="13">
        <f t="shared" si="12"/>
        <v>0</v>
      </c>
      <c r="AJ20" s="13">
        <f t="shared" si="12"/>
        <v>0</v>
      </c>
      <c r="AK20" s="13">
        <f t="shared" si="12"/>
        <v>0</v>
      </c>
      <c r="AL20" s="13">
        <f t="shared" si="12"/>
        <v>0</v>
      </c>
      <c r="AM20" s="13">
        <f t="shared" si="12"/>
        <v>0</v>
      </c>
      <c r="AN20" s="13">
        <f t="shared" si="12"/>
        <v>0</v>
      </c>
      <c r="AO20" s="13">
        <f t="shared" si="12"/>
        <v>0</v>
      </c>
      <c r="AP20" s="136">
        <f>SUM(AD20:AO20)</f>
        <v>0</v>
      </c>
      <c r="AQ20" s="13">
        <f>+AQ22+AQ30</f>
        <v>0</v>
      </c>
      <c r="AR20" s="13">
        <f t="shared" ref="AR20:BB20" si="13">+AR22+AR30</f>
        <v>0</v>
      </c>
      <c r="AS20" s="13">
        <f t="shared" si="13"/>
        <v>0</v>
      </c>
      <c r="AT20" s="13">
        <f t="shared" si="13"/>
        <v>0</v>
      </c>
      <c r="AU20" s="13">
        <f t="shared" si="13"/>
        <v>0</v>
      </c>
      <c r="AV20" s="13">
        <f t="shared" si="13"/>
        <v>0</v>
      </c>
      <c r="AW20" s="13">
        <f t="shared" si="13"/>
        <v>0</v>
      </c>
      <c r="AX20" s="13">
        <f t="shared" si="13"/>
        <v>0</v>
      </c>
      <c r="AY20" s="13">
        <f t="shared" si="13"/>
        <v>0</v>
      </c>
      <c r="AZ20" s="13">
        <f t="shared" si="13"/>
        <v>0</v>
      </c>
      <c r="BA20" s="13">
        <f t="shared" si="13"/>
        <v>0</v>
      </c>
      <c r="BB20" s="13">
        <f t="shared" si="13"/>
        <v>0</v>
      </c>
      <c r="BC20" s="136">
        <f>SUM(AQ20:BB20)</f>
        <v>0</v>
      </c>
      <c r="BD20" s="13">
        <f>+BD22+BD30</f>
        <v>0</v>
      </c>
      <c r="BE20" s="13">
        <f t="shared" ref="BE20:BO20" si="14">+BE22+BE30</f>
        <v>0</v>
      </c>
      <c r="BF20" s="13">
        <f t="shared" si="14"/>
        <v>0</v>
      </c>
      <c r="BG20" s="13">
        <f t="shared" si="14"/>
        <v>0</v>
      </c>
      <c r="BH20" s="13">
        <f t="shared" si="14"/>
        <v>0</v>
      </c>
      <c r="BI20" s="13">
        <f t="shared" si="14"/>
        <v>0</v>
      </c>
      <c r="BJ20" s="13">
        <f t="shared" si="14"/>
        <v>0</v>
      </c>
      <c r="BK20" s="13">
        <f t="shared" si="14"/>
        <v>0</v>
      </c>
      <c r="BL20" s="13">
        <f t="shared" si="14"/>
        <v>0</v>
      </c>
      <c r="BM20" s="13">
        <f t="shared" si="14"/>
        <v>0</v>
      </c>
      <c r="BN20" s="13">
        <f t="shared" si="14"/>
        <v>0</v>
      </c>
      <c r="BO20" s="13">
        <f t="shared" si="14"/>
        <v>0</v>
      </c>
      <c r="BP20" s="136">
        <f>SUM(BD20:BO20)</f>
        <v>0</v>
      </c>
    </row>
    <row r="21" spans="2:72" ht="15" customHeight="1" x14ac:dyDescent="0.25">
      <c r="P21" s="45"/>
      <c r="AC21" s="45"/>
      <c r="AP21" s="45"/>
      <c r="BC21" s="45"/>
      <c r="BP21" s="45"/>
    </row>
    <row r="22" spans="2:72" s="45" customFormat="1" ht="15" customHeight="1" x14ac:dyDescent="0.25">
      <c r="C22" s="200" t="s">
        <v>264</v>
      </c>
      <c r="D22" s="193">
        <f>+SUM(D23:D28)</f>
        <v>0</v>
      </c>
      <c r="E22" s="193">
        <f t="shared" ref="E22:N22" si="15">+SUM(E23:E28)</f>
        <v>0</v>
      </c>
      <c r="F22" s="193">
        <f t="shared" si="15"/>
        <v>0</v>
      </c>
      <c r="G22" s="193">
        <f t="shared" si="15"/>
        <v>0</v>
      </c>
      <c r="H22" s="193">
        <f t="shared" si="15"/>
        <v>0</v>
      </c>
      <c r="I22" s="193">
        <f t="shared" si="15"/>
        <v>0</v>
      </c>
      <c r="J22" s="193">
        <f t="shared" si="15"/>
        <v>0</v>
      </c>
      <c r="K22" s="193">
        <f t="shared" si="15"/>
        <v>0</v>
      </c>
      <c r="L22" s="193">
        <f t="shared" si="15"/>
        <v>0</v>
      </c>
      <c r="M22" s="193">
        <f t="shared" si="15"/>
        <v>0</v>
      </c>
      <c r="N22" s="193">
        <f t="shared" si="15"/>
        <v>0</v>
      </c>
      <c r="O22" s="193">
        <f>+SUM(O23:O28)</f>
        <v>0</v>
      </c>
      <c r="P22" s="193">
        <f t="shared" si="8"/>
        <v>0</v>
      </c>
      <c r="Q22" s="193">
        <f>+SUM(Q23:Q28)</f>
        <v>0</v>
      </c>
      <c r="R22" s="193">
        <f t="shared" ref="R22:AB22" si="16">+SUM(R23:R28)</f>
        <v>0</v>
      </c>
      <c r="S22" s="193">
        <f t="shared" si="16"/>
        <v>0</v>
      </c>
      <c r="T22" s="193">
        <f t="shared" si="16"/>
        <v>0</v>
      </c>
      <c r="U22" s="193">
        <f t="shared" si="16"/>
        <v>0</v>
      </c>
      <c r="V22" s="193">
        <f t="shared" si="16"/>
        <v>0</v>
      </c>
      <c r="W22" s="193">
        <f t="shared" si="16"/>
        <v>0</v>
      </c>
      <c r="X22" s="193">
        <f t="shared" si="16"/>
        <v>0</v>
      </c>
      <c r="Y22" s="193">
        <f t="shared" si="16"/>
        <v>0</v>
      </c>
      <c r="Z22" s="193">
        <f t="shared" si="16"/>
        <v>0</v>
      </c>
      <c r="AA22" s="193">
        <f t="shared" si="16"/>
        <v>0</v>
      </c>
      <c r="AB22" s="193">
        <f t="shared" si="16"/>
        <v>0</v>
      </c>
      <c r="AC22" s="193">
        <f t="shared" si="9"/>
        <v>0</v>
      </c>
      <c r="AD22" s="193">
        <f t="shared" ref="AD22:AO22" si="17">+SUM(AD23:AD28)</f>
        <v>0</v>
      </c>
      <c r="AE22" s="193">
        <f t="shared" si="17"/>
        <v>0</v>
      </c>
      <c r="AF22" s="193">
        <f t="shared" si="17"/>
        <v>0</v>
      </c>
      <c r="AG22" s="193">
        <f t="shared" si="17"/>
        <v>0</v>
      </c>
      <c r="AH22" s="193">
        <f t="shared" si="17"/>
        <v>0</v>
      </c>
      <c r="AI22" s="193">
        <f t="shared" si="17"/>
        <v>0</v>
      </c>
      <c r="AJ22" s="193">
        <f t="shared" si="17"/>
        <v>0</v>
      </c>
      <c r="AK22" s="193">
        <f t="shared" si="17"/>
        <v>0</v>
      </c>
      <c r="AL22" s="193">
        <f t="shared" si="17"/>
        <v>0</v>
      </c>
      <c r="AM22" s="193">
        <f t="shared" si="17"/>
        <v>0</v>
      </c>
      <c r="AN22" s="193">
        <f t="shared" si="17"/>
        <v>0</v>
      </c>
      <c r="AO22" s="193">
        <f t="shared" si="17"/>
        <v>0</v>
      </c>
      <c r="AP22" s="193">
        <f t="shared" ref="AP22:AP28" si="18">SUM(AD22:AO22)</f>
        <v>0</v>
      </c>
      <c r="AQ22" s="193">
        <f t="shared" ref="AQ22:BB22" si="19">+SUM(AQ23:AQ28)</f>
        <v>0</v>
      </c>
      <c r="AR22" s="193">
        <f t="shared" si="19"/>
        <v>0</v>
      </c>
      <c r="AS22" s="193">
        <f t="shared" si="19"/>
        <v>0</v>
      </c>
      <c r="AT22" s="193">
        <f t="shared" si="19"/>
        <v>0</v>
      </c>
      <c r="AU22" s="193">
        <f t="shared" si="19"/>
        <v>0</v>
      </c>
      <c r="AV22" s="193">
        <f t="shared" si="19"/>
        <v>0</v>
      </c>
      <c r="AW22" s="193">
        <f t="shared" si="19"/>
        <v>0</v>
      </c>
      <c r="AX22" s="193">
        <f t="shared" si="19"/>
        <v>0</v>
      </c>
      <c r="AY22" s="193">
        <f t="shared" si="19"/>
        <v>0</v>
      </c>
      <c r="AZ22" s="193">
        <f t="shared" si="19"/>
        <v>0</v>
      </c>
      <c r="BA22" s="193">
        <f t="shared" si="19"/>
        <v>0</v>
      </c>
      <c r="BB22" s="193">
        <f t="shared" si="19"/>
        <v>0</v>
      </c>
      <c r="BC22" s="193">
        <f t="shared" ref="BC22:BC28" si="20">SUM(AQ22:BB22)</f>
        <v>0</v>
      </c>
      <c r="BD22" s="193">
        <f t="shared" ref="BD22:BO22" si="21">+SUM(BD23:BD28)</f>
        <v>0</v>
      </c>
      <c r="BE22" s="193">
        <f t="shared" si="21"/>
        <v>0</v>
      </c>
      <c r="BF22" s="193">
        <f t="shared" si="21"/>
        <v>0</v>
      </c>
      <c r="BG22" s="193">
        <f t="shared" si="21"/>
        <v>0</v>
      </c>
      <c r="BH22" s="193">
        <f t="shared" si="21"/>
        <v>0</v>
      </c>
      <c r="BI22" s="193">
        <f t="shared" si="21"/>
        <v>0</v>
      </c>
      <c r="BJ22" s="193">
        <f t="shared" si="21"/>
        <v>0</v>
      </c>
      <c r="BK22" s="193">
        <f t="shared" si="21"/>
        <v>0</v>
      </c>
      <c r="BL22" s="193">
        <f t="shared" si="21"/>
        <v>0</v>
      </c>
      <c r="BM22" s="193">
        <f t="shared" si="21"/>
        <v>0</v>
      </c>
      <c r="BN22" s="193">
        <f t="shared" si="21"/>
        <v>0</v>
      </c>
      <c r="BO22" s="193">
        <f t="shared" si="21"/>
        <v>0</v>
      </c>
      <c r="BP22" s="193">
        <f t="shared" ref="BP22:BP28" si="22">SUM(BD22:BO22)</f>
        <v>0</v>
      </c>
    </row>
    <row r="23" spans="2:72" s="127" customFormat="1" ht="15" customHeight="1" x14ac:dyDescent="0.25">
      <c r="C23" s="256" t="str">
        <f>Basisgegevens!$A$24</f>
        <v>(-)</v>
      </c>
      <c r="D23" s="201">
        <f>Basisgegevens!C42*Basisgegevens!C57</f>
        <v>0</v>
      </c>
      <c r="E23" s="201">
        <f>Basisgegevens!D42*Basisgegevens!D57</f>
        <v>0</v>
      </c>
      <c r="F23" s="201">
        <f>Basisgegevens!E42*Basisgegevens!E57</f>
        <v>0</v>
      </c>
      <c r="G23" s="201">
        <f>Basisgegevens!F42*Basisgegevens!F57</f>
        <v>0</v>
      </c>
      <c r="H23" s="201">
        <f>Basisgegevens!G42*Basisgegevens!G57</f>
        <v>0</v>
      </c>
      <c r="I23" s="201">
        <f>Basisgegevens!H42*Basisgegevens!H57</f>
        <v>0</v>
      </c>
      <c r="J23" s="201">
        <f>Basisgegevens!I42*Basisgegevens!I57</f>
        <v>0</v>
      </c>
      <c r="K23" s="201">
        <f>Basisgegevens!J42*Basisgegevens!J57</f>
        <v>0</v>
      </c>
      <c r="L23" s="201">
        <f>Basisgegevens!K42*Basisgegevens!K57</f>
        <v>0</v>
      </c>
      <c r="M23" s="201">
        <f>Basisgegevens!L42*Basisgegevens!L57</f>
        <v>0</v>
      </c>
      <c r="N23" s="201">
        <f>Basisgegevens!M42*Basisgegevens!M57</f>
        <v>0</v>
      </c>
      <c r="O23" s="201">
        <f>Basisgegevens!N42*Basisgegevens!N57</f>
        <v>0</v>
      </c>
      <c r="P23" s="193">
        <f t="shared" si="8"/>
        <v>0</v>
      </c>
      <c r="Q23" s="201">
        <f>Basisgegevens!P42*Basisgegevens!P57</f>
        <v>0</v>
      </c>
      <c r="R23" s="201">
        <f>Basisgegevens!Q42*Basisgegevens!Q57</f>
        <v>0</v>
      </c>
      <c r="S23" s="201">
        <f>Basisgegevens!R42*Basisgegevens!R57</f>
        <v>0</v>
      </c>
      <c r="T23" s="201">
        <f>Basisgegevens!S42*Basisgegevens!S57</f>
        <v>0</v>
      </c>
      <c r="U23" s="201">
        <f>Basisgegevens!T42*Basisgegevens!T57</f>
        <v>0</v>
      </c>
      <c r="V23" s="201">
        <f>Basisgegevens!U42*Basisgegevens!U57</f>
        <v>0</v>
      </c>
      <c r="W23" s="201">
        <f>Basisgegevens!V42*Basisgegevens!V57</f>
        <v>0</v>
      </c>
      <c r="X23" s="201">
        <f>Basisgegevens!W42*Basisgegevens!W57</f>
        <v>0</v>
      </c>
      <c r="Y23" s="201">
        <f>Basisgegevens!X42*Basisgegevens!X57</f>
        <v>0</v>
      </c>
      <c r="Z23" s="201">
        <f>Basisgegevens!Y42*Basisgegevens!Y57</f>
        <v>0</v>
      </c>
      <c r="AA23" s="201">
        <f>Basisgegevens!Z42*Basisgegevens!Z57</f>
        <v>0</v>
      </c>
      <c r="AB23" s="201">
        <f>Basisgegevens!AA42*Basisgegevens!AA57</f>
        <v>0</v>
      </c>
      <c r="AC23" s="193">
        <f t="shared" si="9"/>
        <v>0</v>
      </c>
      <c r="AD23" s="201">
        <f>Basisgegevens!AC42*Basisgegevens!AC57</f>
        <v>0</v>
      </c>
      <c r="AE23" s="201">
        <f>Basisgegevens!AD42*Basisgegevens!AD57</f>
        <v>0</v>
      </c>
      <c r="AF23" s="201">
        <f>Basisgegevens!AE42*Basisgegevens!AE57</f>
        <v>0</v>
      </c>
      <c r="AG23" s="201">
        <f>Basisgegevens!AF42*Basisgegevens!AF57</f>
        <v>0</v>
      </c>
      <c r="AH23" s="201">
        <f>Basisgegevens!AG42*Basisgegevens!AG57</f>
        <v>0</v>
      </c>
      <c r="AI23" s="201">
        <f>Basisgegevens!AH42*Basisgegevens!AH57</f>
        <v>0</v>
      </c>
      <c r="AJ23" s="201">
        <f>Basisgegevens!AI42*Basisgegevens!AI57</f>
        <v>0</v>
      </c>
      <c r="AK23" s="201">
        <f>Basisgegevens!AJ42*Basisgegevens!AJ57</f>
        <v>0</v>
      </c>
      <c r="AL23" s="201">
        <f>Basisgegevens!AK42*Basisgegevens!AK57</f>
        <v>0</v>
      </c>
      <c r="AM23" s="201">
        <f>Basisgegevens!AL42*Basisgegevens!AL57</f>
        <v>0</v>
      </c>
      <c r="AN23" s="201">
        <f>Basisgegevens!AM42*Basisgegevens!AM57</f>
        <v>0</v>
      </c>
      <c r="AO23" s="201">
        <f>Basisgegevens!AN42*Basisgegevens!AN57</f>
        <v>0</v>
      </c>
      <c r="AP23" s="193">
        <f t="shared" si="18"/>
        <v>0</v>
      </c>
      <c r="AQ23" s="201">
        <f>Basisgegevens!AP42*Basisgegevens!AP57</f>
        <v>0</v>
      </c>
      <c r="AR23" s="201">
        <f>Basisgegevens!AQ42*Basisgegevens!AQ57</f>
        <v>0</v>
      </c>
      <c r="AS23" s="201">
        <f>Basisgegevens!AR42*Basisgegevens!AR57</f>
        <v>0</v>
      </c>
      <c r="AT23" s="201">
        <f>Basisgegevens!AS42*Basisgegevens!AS57</f>
        <v>0</v>
      </c>
      <c r="AU23" s="201">
        <f>Basisgegevens!AT42*Basisgegevens!AT57</f>
        <v>0</v>
      </c>
      <c r="AV23" s="201">
        <f>Basisgegevens!AU42*Basisgegevens!AU57</f>
        <v>0</v>
      </c>
      <c r="AW23" s="201">
        <f>Basisgegevens!AV42*Basisgegevens!AV57</f>
        <v>0</v>
      </c>
      <c r="AX23" s="201">
        <f>Basisgegevens!AW42*Basisgegevens!AW57</f>
        <v>0</v>
      </c>
      <c r="AY23" s="201">
        <f>Basisgegevens!AX42*Basisgegevens!AX57</f>
        <v>0</v>
      </c>
      <c r="AZ23" s="201">
        <f>Basisgegevens!AY42*Basisgegevens!AY57</f>
        <v>0</v>
      </c>
      <c r="BA23" s="201">
        <f>Basisgegevens!AZ42*Basisgegevens!AZ57</f>
        <v>0</v>
      </c>
      <c r="BB23" s="201">
        <f>Basisgegevens!BA42*Basisgegevens!BA57</f>
        <v>0</v>
      </c>
      <c r="BC23" s="193">
        <f t="shared" si="20"/>
        <v>0</v>
      </c>
      <c r="BD23" s="201">
        <f>Basisgegevens!BC42*Basisgegevens!BC57</f>
        <v>0</v>
      </c>
      <c r="BE23" s="201">
        <f>Basisgegevens!BD42*Basisgegevens!BD57</f>
        <v>0</v>
      </c>
      <c r="BF23" s="201">
        <f>Basisgegevens!BE42*Basisgegevens!BE57</f>
        <v>0</v>
      </c>
      <c r="BG23" s="201">
        <f>Basisgegevens!BF42*Basisgegevens!BF57</f>
        <v>0</v>
      </c>
      <c r="BH23" s="201">
        <f>Basisgegevens!BG42*Basisgegevens!BG57</f>
        <v>0</v>
      </c>
      <c r="BI23" s="201">
        <f>Basisgegevens!BH42*Basisgegevens!BH57</f>
        <v>0</v>
      </c>
      <c r="BJ23" s="201">
        <f>Basisgegevens!BI42*Basisgegevens!BI57</f>
        <v>0</v>
      </c>
      <c r="BK23" s="201">
        <f>Basisgegevens!BJ42*Basisgegevens!BJ57</f>
        <v>0</v>
      </c>
      <c r="BL23" s="201">
        <f>Basisgegevens!BK42*Basisgegevens!BK57</f>
        <v>0</v>
      </c>
      <c r="BM23" s="201">
        <f>Basisgegevens!BL42*Basisgegevens!BL57</f>
        <v>0</v>
      </c>
      <c r="BN23" s="201">
        <f>Basisgegevens!BM42*Basisgegevens!BM57</f>
        <v>0</v>
      </c>
      <c r="BO23" s="201">
        <f>Basisgegevens!BN42*Basisgegevens!BN57</f>
        <v>0</v>
      </c>
      <c r="BP23" s="193">
        <f t="shared" si="22"/>
        <v>0</v>
      </c>
      <c r="BQ23" s="1"/>
    </row>
    <row r="24" spans="2:72" s="127" customFormat="1" ht="15" customHeight="1" x14ac:dyDescent="0.25">
      <c r="C24" s="256" t="str">
        <f>Basisgegevens!$A$25</f>
        <v>(-)</v>
      </c>
      <c r="D24" s="201">
        <f>Basisgegevens!C43*Basisgegevens!C58</f>
        <v>0</v>
      </c>
      <c r="E24" s="201">
        <f>Basisgegevens!D43*Basisgegevens!D58</f>
        <v>0</v>
      </c>
      <c r="F24" s="201">
        <f>Basisgegevens!E43*Basisgegevens!E58</f>
        <v>0</v>
      </c>
      <c r="G24" s="201">
        <f>Basisgegevens!F43*Basisgegevens!F58</f>
        <v>0</v>
      </c>
      <c r="H24" s="201">
        <f>Basisgegevens!G43*Basisgegevens!G58</f>
        <v>0</v>
      </c>
      <c r="I24" s="201">
        <f>Basisgegevens!H43*Basisgegevens!H58</f>
        <v>0</v>
      </c>
      <c r="J24" s="201">
        <f>Basisgegevens!I43*Basisgegevens!I58</f>
        <v>0</v>
      </c>
      <c r="K24" s="201">
        <f>Basisgegevens!J43*Basisgegevens!J58</f>
        <v>0</v>
      </c>
      <c r="L24" s="201">
        <f>Basisgegevens!K43*Basisgegevens!K58</f>
        <v>0</v>
      </c>
      <c r="M24" s="201">
        <f>Basisgegevens!L43*Basisgegevens!L58</f>
        <v>0</v>
      </c>
      <c r="N24" s="201">
        <f>Basisgegevens!M43*Basisgegevens!M58</f>
        <v>0</v>
      </c>
      <c r="O24" s="201">
        <f>Basisgegevens!N43*Basisgegevens!N58</f>
        <v>0</v>
      </c>
      <c r="P24" s="193">
        <f t="shared" si="8"/>
        <v>0</v>
      </c>
      <c r="Q24" s="201">
        <f>Basisgegevens!P43*Basisgegevens!P58</f>
        <v>0</v>
      </c>
      <c r="R24" s="201">
        <f>Basisgegevens!Q43*Basisgegevens!Q58</f>
        <v>0</v>
      </c>
      <c r="S24" s="201">
        <f>Basisgegevens!R43*Basisgegevens!R58</f>
        <v>0</v>
      </c>
      <c r="T24" s="201">
        <f>Basisgegevens!S43*Basisgegevens!S58</f>
        <v>0</v>
      </c>
      <c r="U24" s="201">
        <f>Basisgegevens!T43*Basisgegevens!T58</f>
        <v>0</v>
      </c>
      <c r="V24" s="201">
        <f>Basisgegevens!U43*Basisgegevens!U58</f>
        <v>0</v>
      </c>
      <c r="W24" s="201">
        <f>Basisgegevens!V43*Basisgegevens!V58</f>
        <v>0</v>
      </c>
      <c r="X24" s="201">
        <f>Basisgegevens!W43*Basisgegevens!W58</f>
        <v>0</v>
      </c>
      <c r="Y24" s="201">
        <f>Basisgegevens!X43*Basisgegevens!X58</f>
        <v>0</v>
      </c>
      <c r="Z24" s="201">
        <f>Basisgegevens!Y43*Basisgegevens!Y58</f>
        <v>0</v>
      </c>
      <c r="AA24" s="201">
        <f>Basisgegevens!Z43*Basisgegevens!Z58</f>
        <v>0</v>
      </c>
      <c r="AB24" s="201">
        <f>Basisgegevens!AA43*Basisgegevens!AA58</f>
        <v>0</v>
      </c>
      <c r="AC24" s="193">
        <f t="shared" si="9"/>
        <v>0</v>
      </c>
      <c r="AD24" s="201">
        <f>Basisgegevens!AC43*Basisgegevens!AC58</f>
        <v>0</v>
      </c>
      <c r="AE24" s="201">
        <f>Basisgegevens!AD43*Basisgegevens!AD58</f>
        <v>0</v>
      </c>
      <c r="AF24" s="201">
        <f>Basisgegevens!AE43*Basisgegevens!AE58</f>
        <v>0</v>
      </c>
      <c r="AG24" s="201">
        <f>Basisgegevens!AF43*Basisgegevens!AF58</f>
        <v>0</v>
      </c>
      <c r="AH24" s="201">
        <f>Basisgegevens!AG43*Basisgegevens!AG58</f>
        <v>0</v>
      </c>
      <c r="AI24" s="201">
        <f>Basisgegevens!AH43*Basisgegevens!AH58</f>
        <v>0</v>
      </c>
      <c r="AJ24" s="201">
        <f>Basisgegevens!AI43*Basisgegevens!AI58</f>
        <v>0</v>
      </c>
      <c r="AK24" s="201">
        <f>Basisgegevens!AJ43*Basisgegevens!AJ58</f>
        <v>0</v>
      </c>
      <c r="AL24" s="201">
        <f>Basisgegevens!AK43*Basisgegevens!AK58</f>
        <v>0</v>
      </c>
      <c r="AM24" s="201">
        <f>Basisgegevens!AL43*Basisgegevens!AL58</f>
        <v>0</v>
      </c>
      <c r="AN24" s="201">
        <f>Basisgegevens!AM43*Basisgegevens!AM58</f>
        <v>0</v>
      </c>
      <c r="AO24" s="201">
        <f>Basisgegevens!AN43*Basisgegevens!AN58</f>
        <v>0</v>
      </c>
      <c r="AP24" s="193">
        <f t="shared" si="18"/>
        <v>0</v>
      </c>
      <c r="AQ24" s="201">
        <f>Basisgegevens!AP43*Basisgegevens!AP58</f>
        <v>0</v>
      </c>
      <c r="AR24" s="201">
        <f>Basisgegevens!AQ43*Basisgegevens!AQ58</f>
        <v>0</v>
      </c>
      <c r="AS24" s="201">
        <f>Basisgegevens!AR43*Basisgegevens!AR58</f>
        <v>0</v>
      </c>
      <c r="AT24" s="201">
        <f>Basisgegevens!AS43*Basisgegevens!AS58</f>
        <v>0</v>
      </c>
      <c r="AU24" s="201">
        <f>Basisgegevens!AT43*Basisgegevens!AT58</f>
        <v>0</v>
      </c>
      <c r="AV24" s="201">
        <f>Basisgegevens!AU43*Basisgegevens!AU58</f>
        <v>0</v>
      </c>
      <c r="AW24" s="201">
        <f>Basisgegevens!AV43*Basisgegevens!AV58</f>
        <v>0</v>
      </c>
      <c r="AX24" s="201">
        <f>Basisgegevens!AW43*Basisgegevens!AW58</f>
        <v>0</v>
      </c>
      <c r="AY24" s="201">
        <f>Basisgegevens!AX43*Basisgegevens!AX58</f>
        <v>0</v>
      </c>
      <c r="AZ24" s="201">
        <f>Basisgegevens!AY43*Basisgegevens!AY58</f>
        <v>0</v>
      </c>
      <c r="BA24" s="201">
        <f>Basisgegevens!AZ43*Basisgegevens!AZ58</f>
        <v>0</v>
      </c>
      <c r="BB24" s="201">
        <f>Basisgegevens!BA43*Basisgegevens!BA58</f>
        <v>0</v>
      </c>
      <c r="BC24" s="193">
        <f t="shared" si="20"/>
        <v>0</v>
      </c>
      <c r="BD24" s="201">
        <f>Basisgegevens!BC43*Basisgegevens!BC58</f>
        <v>0</v>
      </c>
      <c r="BE24" s="201">
        <f>Basisgegevens!BD43*Basisgegevens!BD58</f>
        <v>0</v>
      </c>
      <c r="BF24" s="201">
        <f>Basisgegevens!BE43*Basisgegevens!BE58</f>
        <v>0</v>
      </c>
      <c r="BG24" s="201">
        <f>Basisgegevens!BF43*Basisgegevens!BF58</f>
        <v>0</v>
      </c>
      <c r="BH24" s="201">
        <f>Basisgegevens!BG43*Basisgegevens!BG58</f>
        <v>0</v>
      </c>
      <c r="BI24" s="201">
        <f>Basisgegevens!BH43*Basisgegevens!BH58</f>
        <v>0</v>
      </c>
      <c r="BJ24" s="201">
        <f>Basisgegevens!BI43*Basisgegevens!BI58</f>
        <v>0</v>
      </c>
      <c r="BK24" s="201">
        <f>Basisgegevens!BJ43*Basisgegevens!BJ58</f>
        <v>0</v>
      </c>
      <c r="BL24" s="201">
        <f>Basisgegevens!BK43*Basisgegevens!BK58</f>
        <v>0</v>
      </c>
      <c r="BM24" s="201">
        <f>Basisgegevens!BL43*Basisgegevens!BL58</f>
        <v>0</v>
      </c>
      <c r="BN24" s="201">
        <f>Basisgegevens!BM43*Basisgegevens!BM58</f>
        <v>0</v>
      </c>
      <c r="BO24" s="201">
        <f>Basisgegevens!BN43*Basisgegevens!BN58</f>
        <v>0</v>
      </c>
      <c r="BP24" s="193">
        <f t="shared" si="22"/>
        <v>0</v>
      </c>
      <c r="BQ24" s="1"/>
    </row>
    <row r="25" spans="2:72" s="127" customFormat="1" ht="15" customHeight="1" x14ac:dyDescent="0.25">
      <c r="C25" s="256" t="str">
        <f>Basisgegevens!$A$26</f>
        <v>(-)</v>
      </c>
      <c r="D25" s="201">
        <f>Basisgegevens!C44*Basisgegevens!C59</f>
        <v>0</v>
      </c>
      <c r="E25" s="201">
        <f>Basisgegevens!D44*Basisgegevens!D59</f>
        <v>0</v>
      </c>
      <c r="F25" s="201">
        <f>Basisgegevens!E44*Basisgegevens!E59</f>
        <v>0</v>
      </c>
      <c r="G25" s="201">
        <f>Basisgegevens!F44*Basisgegevens!F59</f>
        <v>0</v>
      </c>
      <c r="H25" s="201">
        <f>Basisgegevens!G44*Basisgegevens!G59</f>
        <v>0</v>
      </c>
      <c r="I25" s="201">
        <f>Basisgegevens!H44*Basisgegevens!H59</f>
        <v>0</v>
      </c>
      <c r="J25" s="201">
        <f>Basisgegevens!I44*Basisgegevens!I59</f>
        <v>0</v>
      </c>
      <c r="K25" s="201">
        <f>Basisgegevens!J44*Basisgegevens!J59</f>
        <v>0</v>
      </c>
      <c r="L25" s="201">
        <f>Basisgegevens!K44*Basisgegevens!K59</f>
        <v>0</v>
      </c>
      <c r="M25" s="201">
        <f>Basisgegevens!L44*Basisgegevens!L59</f>
        <v>0</v>
      </c>
      <c r="N25" s="201">
        <f>Basisgegevens!M44*Basisgegevens!M59</f>
        <v>0</v>
      </c>
      <c r="O25" s="201">
        <f>Basisgegevens!N44*Basisgegevens!N59</f>
        <v>0</v>
      </c>
      <c r="P25" s="193">
        <f t="shared" si="8"/>
        <v>0</v>
      </c>
      <c r="Q25" s="201">
        <f>Basisgegevens!P44*Basisgegevens!P59</f>
        <v>0</v>
      </c>
      <c r="R25" s="201">
        <f>Basisgegevens!Q44*Basisgegevens!Q59</f>
        <v>0</v>
      </c>
      <c r="S25" s="201">
        <f>Basisgegevens!R44*Basisgegevens!R59</f>
        <v>0</v>
      </c>
      <c r="T25" s="201">
        <f>Basisgegevens!S44*Basisgegevens!S59</f>
        <v>0</v>
      </c>
      <c r="U25" s="201">
        <f>Basisgegevens!T44*Basisgegevens!T59</f>
        <v>0</v>
      </c>
      <c r="V25" s="201">
        <f>Basisgegevens!U44*Basisgegevens!U59</f>
        <v>0</v>
      </c>
      <c r="W25" s="201">
        <f>Basisgegevens!V44*Basisgegevens!V59</f>
        <v>0</v>
      </c>
      <c r="X25" s="201">
        <f>Basisgegevens!W44*Basisgegevens!W59</f>
        <v>0</v>
      </c>
      <c r="Y25" s="201">
        <f>Basisgegevens!X44*Basisgegevens!X59</f>
        <v>0</v>
      </c>
      <c r="Z25" s="201">
        <f>Basisgegevens!Y44*Basisgegevens!Y59</f>
        <v>0</v>
      </c>
      <c r="AA25" s="201">
        <f>Basisgegevens!Z44*Basisgegevens!Z59</f>
        <v>0</v>
      </c>
      <c r="AB25" s="201">
        <f>Basisgegevens!AA44*Basisgegevens!AA59</f>
        <v>0</v>
      </c>
      <c r="AC25" s="193">
        <f t="shared" si="9"/>
        <v>0</v>
      </c>
      <c r="AD25" s="201">
        <f>Basisgegevens!AC44*Basisgegevens!AC59</f>
        <v>0</v>
      </c>
      <c r="AE25" s="201">
        <f>Basisgegevens!AD44*Basisgegevens!AD59</f>
        <v>0</v>
      </c>
      <c r="AF25" s="201">
        <f>Basisgegevens!AE44*Basisgegevens!AE59</f>
        <v>0</v>
      </c>
      <c r="AG25" s="201">
        <f>Basisgegevens!AF44*Basisgegevens!AF59</f>
        <v>0</v>
      </c>
      <c r="AH25" s="201">
        <f>Basisgegevens!AG44*Basisgegevens!AG59</f>
        <v>0</v>
      </c>
      <c r="AI25" s="201">
        <f>Basisgegevens!AH44*Basisgegevens!AH59</f>
        <v>0</v>
      </c>
      <c r="AJ25" s="201">
        <f>Basisgegevens!AI44*Basisgegevens!AI59</f>
        <v>0</v>
      </c>
      <c r="AK25" s="201">
        <f>Basisgegevens!AJ44*Basisgegevens!AJ59</f>
        <v>0</v>
      </c>
      <c r="AL25" s="201">
        <f>Basisgegevens!AK44*Basisgegevens!AK59</f>
        <v>0</v>
      </c>
      <c r="AM25" s="201">
        <f>Basisgegevens!AL44*Basisgegevens!AL59</f>
        <v>0</v>
      </c>
      <c r="AN25" s="201">
        <f>Basisgegevens!AM44*Basisgegevens!AM59</f>
        <v>0</v>
      </c>
      <c r="AO25" s="201">
        <f>Basisgegevens!AN44*Basisgegevens!AN59</f>
        <v>0</v>
      </c>
      <c r="AP25" s="193">
        <f t="shared" si="18"/>
        <v>0</v>
      </c>
      <c r="AQ25" s="201">
        <f>Basisgegevens!AP44*Basisgegevens!AP59</f>
        <v>0</v>
      </c>
      <c r="AR25" s="201">
        <f>Basisgegevens!AQ44*Basisgegevens!AQ59</f>
        <v>0</v>
      </c>
      <c r="AS25" s="201">
        <f>Basisgegevens!AR44*Basisgegevens!AR59</f>
        <v>0</v>
      </c>
      <c r="AT25" s="201">
        <f>Basisgegevens!AS44*Basisgegevens!AS59</f>
        <v>0</v>
      </c>
      <c r="AU25" s="201">
        <f>Basisgegevens!AT44*Basisgegevens!AT59</f>
        <v>0</v>
      </c>
      <c r="AV25" s="201">
        <f>Basisgegevens!AU44*Basisgegevens!AU59</f>
        <v>0</v>
      </c>
      <c r="AW25" s="201">
        <f>Basisgegevens!AV44*Basisgegevens!AV59</f>
        <v>0</v>
      </c>
      <c r="AX25" s="201">
        <f>Basisgegevens!AW44*Basisgegevens!AW59</f>
        <v>0</v>
      </c>
      <c r="AY25" s="201">
        <f>Basisgegevens!AX44*Basisgegevens!AX59</f>
        <v>0</v>
      </c>
      <c r="AZ25" s="201">
        <f>Basisgegevens!AY44*Basisgegevens!AY59</f>
        <v>0</v>
      </c>
      <c r="BA25" s="201">
        <f>Basisgegevens!AZ44*Basisgegevens!AZ59</f>
        <v>0</v>
      </c>
      <c r="BB25" s="201">
        <f>Basisgegevens!BA44*Basisgegevens!BA59</f>
        <v>0</v>
      </c>
      <c r="BC25" s="193">
        <f t="shared" si="20"/>
        <v>0</v>
      </c>
      <c r="BD25" s="201">
        <f>Basisgegevens!BC44*Basisgegevens!BC59</f>
        <v>0</v>
      </c>
      <c r="BE25" s="201">
        <f>Basisgegevens!BD44*Basisgegevens!BD59</f>
        <v>0</v>
      </c>
      <c r="BF25" s="201">
        <f>Basisgegevens!BE44*Basisgegevens!BE59</f>
        <v>0</v>
      </c>
      <c r="BG25" s="201">
        <f>Basisgegevens!BF44*Basisgegevens!BF59</f>
        <v>0</v>
      </c>
      <c r="BH25" s="201">
        <f>Basisgegevens!BG44*Basisgegevens!BG59</f>
        <v>0</v>
      </c>
      <c r="BI25" s="201">
        <f>Basisgegevens!BH44*Basisgegevens!BH59</f>
        <v>0</v>
      </c>
      <c r="BJ25" s="201">
        <f>Basisgegevens!BI44*Basisgegevens!BI59</f>
        <v>0</v>
      </c>
      <c r="BK25" s="201">
        <f>Basisgegevens!BJ44*Basisgegevens!BJ59</f>
        <v>0</v>
      </c>
      <c r="BL25" s="201">
        <f>Basisgegevens!BK44*Basisgegevens!BK59</f>
        <v>0</v>
      </c>
      <c r="BM25" s="201">
        <f>Basisgegevens!BL44*Basisgegevens!BL59</f>
        <v>0</v>
      </c>
      <c r="BN25" s="201">
        <f>Basisgegevens!BM44*Basisgegevens!BM59</f>
        <v>0</v>
      </c>
      <c r="BO25" s="201">
        <f>Basisgegevens!BN44*Basisgegevens!BN59</f>
        <v>0</v>
      </c>
      <c r="BP25" s="193">
        <f t="shared" si="22"/>
        <v>0</v>
      </c>
      <c r="BQ25" s="1"/>
    </row>
    <row r="26" spans="2:72" s="127" customFormat="1" ht="15" customHeight="1" x14ac:dyDescent="0.25">
      <c r="C26" s="256" t="str">
        <f>Basisgegevens!$A$27</f>
        <v>(-)</v>
      </c>
      <c r="D26" s="201">
        <f>Basisgegevens!C45*Basisgegevens!C60</f>
        <v>0</v>
      </c>
      <c r="E26" s="201">
        <f>Basisgegevens!D45*Basisgegevens!D60</f>
        <v>0</v>
      </c>
      <c r="F26" s="201">
        <f>Basisgegevens!E45*Basisgegevens!E60</f>
        <v>0</v>
      </c>
      <c r="G26" s="201">
        <f>Basisgegevens!F45*Basisgegevens!F60</f>
        <v>0</v>
      </c>
      <c r="H26" s="201">
        <f>Basisgegevens!G45*Basisgegevens!G60</f>
        <v>0</v>
      </c>
      <c r="I26" s="201">
        <f>Basisgegevens!H45*Basisgegevens!H60</f>
        <v>0</v>
      </c>
      <c r="J26" s="201">
        <f>Basisgegevens!I45*Basisgegevens!I60</f>
        <v>0</v>
      </c>
      <c r="K26" s="201">
        <f>Basisgegevens!J45*Basisgegevens!J60</f>
        <v>0</v>
      </c>
      <c r="L26" s="201">
        <f>Basisgegevens!K45*Basisgegevens!K60</f>
        <v>0</v>
      </c>
      <c r="M26" s="201">
        <f>Basisgegevens!L45*Basisgegevens!L60</f>
        <v>0</v>
      </c>
      <c r="N26" s="201">
        <f>Basisgegevens!M45*Basisgegevens!M60</f>
        <v>0</v>
      </c>
      <c r="O26" s="201">
        <f>Basisgegevens!N45*Basisgegevens!N60</f>
        <v>0</v>
      </c>
      <c r="P26" s="193">
        <f t="shared" si="8"/>
        <v>0</v>
      </c>
      <c r="Q26" s="201">
        <f>Basisgegevens!P45*Basisgegevens!P60</f>
        <v>0</v>
      </c>
      <c r="R26" s="201">
        <f>Basisgegevens!Q45*Basisgegevens!Q60</f>
        <v>0</v>
      </c>
      <c r="S26" s="201">
        <f>Basisgegevens!R45*Basisgegevens!R60</f>
        <v>0</v>
      </c>
      <c r="T26" s="201">
        <f>Basisgegevens!S45*Basisgegevens!S60</f>
        <v>0</v>
      </c>
      <c r="U26" s="201">
        <f>Basisgegevens!T45*Basisgegevens!T60</f>
        <v>0</v>
      </c>
      <c r="V26" s="201">
        <f>Basisgegevens!U45*Basisgegevens!U60</f>
        <v>0</v>
      </c>
      <c r="W26" s="201">
        <f>Basisgegevens!V45*Basisgegevens!V60</f>
        <v>0</v>
      </c>
      <c r="X26" s="201">
        <f>Basisgegevens!W45*Basisgegevens!W60</f>
        <v>0</v>
      </c>
      <c r="Y26" s="201">
        <f>Basisgegevens!X45*Basisgegevens!X60</f>
        <v>0</v>
      </c>
      <c r="Z26" s="201">
        <f>Basisgegevens!Y45*Basisgegevens!Y60</f>
        <v>0</v>
      </c>
      <c r="AA26" s="201">
        <f>Basisgegevens!Z45*Basisgegevens!Z60</f>
        <v>0</v>
      </c>
      <c r="AB26" s="201">
        <f>Basisgegevens!AA45*Basisgegevens!AA60</f>
        <v>0</v>
      </c>
      <c r="AC26" s="193">
        <f t="shared" si="9"/>
        <v>0</v>
      </c>
      <c r="AD26" s="201">
        <f>Basisgegevens!AC45*Basisgegevens!AC60</f>
        <v>0</v>
      </c>
      <c r="AE26" s="201">
        <f>Basisgegevens!AD45*Basisgegevens!AD60</f>
        <v>0</v>
      </c>
      <c r="AF26" s="201">
        <f>Basisgegevens!AE45*Basisgegevens!AE60</f>
        <v>0</v>
      </c>
      <c r="AG26" s="201">
        <f>Basisgegevens!AF45*Basisgegevens!AF60</f>
        <v>0</v>
      </c>
      <c r="AH26" s="201">
        <f>Basisgegevens!AG45*Basisgegevens!AG60</f>
        <v>0</v>
      </c>
      <c r="AI26" s="201">
        <f>Basisgegevens!AH45*Basisgegevens!AH60</f>
        <v>0</v>
      </c>
      <c r="AJ26" s="201">
        <f>Basisgegevens!AI45*Basisgegevens!AI60</f>
        <v>0</v>
      </c>
      <c r="AK26" s="201">
        <f>Basisgegevens!AJ45*Basisgegevens!AJ60</f>
        <v>0</v>
      </c>
      <c r="AL26" s="201">
        <f>Basisgegevens!AK45*Basisgegevens!AK60</f>
        <v>0</v>
      </c>
      <c r="AM26" s="201">
        <f>Basisgegevens!AL45*Basisgegevens!AL60</f>
        <v>0</v>
      </c>
      <c r="AN26" s="201">
        <f>Basisgegevens!AM45*Basisgegevens!AM60</f>
        <v>0</v>
      </c>
      <c r="AO26" s="201">
        <f>Basisgegevens!AN45*Basisgegevens!AN60</f>
        <v>0</v>
      </c>
      <c r="AP26" s="193">
        <f t="shared" si="18"/>
        <v>0</v>
      </c>
      <c r="AQ26" s="201">
        <f>Basisgegevens!AP45*Basisgegevens!AP60</f>
        <v>0</v>
      </c>
      <c r="AR26" s="201">
        <f>Basisgegevens!AQ45*Basisgegevens!AQ60</f>
        <v>0</v>
      </c>
      <c r="AS26" s="201">
        <f>Basisgegevens!AR45*Basisgegevens!AR60</f>
        <v>0</v>
      </c>
      <c r="AT26" s="201">
        <f>Basisgegevens!AS45*Basisgegevens!AS60</f>
        <v>0</v>
      </c>
      <c r="AU26" s="201">
        <f>Basisgegevens!AT45*Basisgegevens!AT60</f>
        <v>0</v>
      </c>
      <c r="AV26" s="201">
        <f>Basisgegevens!AU45*Basisgegevens!AU60</f>
        <v>0</v>
      </c>
      <c r="AW26" s="201">
        <f>Basisgegevens!AV45*Basisgegevens!AV60</f>
        <v>0</v>
      </c>
      <c r="AX26" s="201">
        <f>Basisgegevens!AW45*Basisgegevens!AW60</f>
        <v>0</v>
      </c>
      <c r="AY26" s="201">
        <f>Basisgegevens!AX45*Basisgegevens!AX60</f>
        <v>0</v>
      </c>
      <c r="AZ26" s="201">
        <f>Basisgegevens!AY45*Basisgegevens!AY60</f>
        <v>0</v>
      </c>
      <c r="BA26" s="201">
        <f>Basisgegevens!AZ45*Basisgegevens!AZ60</f>
        <v>0</v>
      </c>
      <c r="BB26" s="201">
        <f>Basisgegevens!BA45*Basisgegevens!BA60</f>
        <v>0</v>
      </c>
      <c r="BC26" s="193">
        <f t="shared" si="20"/>
        <v>0</v>
      </c>
      <c r="BD26" s="201">
        <f>Basisgegevens!BC45*Basisgegevens!BC60</f>
        <v>0</v>
      </c>
      <c r="BE26" s="201">
        <f>Basisgegevens!BD45*Basisgegevens!BD60</f>
        <v>0</v>
      </c>
      <c r="BF26" s="201">
        <f>Basisgegevens!BE45*Basisgegevens!BE60</f>
        <v>0</v>
      </c>
      <c r="BG26" s="201">
        <f>Basisgegevens!BF45*Basisgegevens!BF60</f>
        <v>0</v>
      </c>
      <c r="BH26" s="201">
        <f>Basisgegevens!BG45*Basisgegevens!BG60</f>
        <v>0</v>
      </c>
      <c r="BI26" s="201">
        <f>Basisgegevens!BH45*Basisgegevens!BH60</f>
        <v>0</v>
      </c>
      <c r="BJ26" s="201">
        <f>Basisgegevens!BI45*Basisgegevens!BI60</f>
        <v>0</v>
      </c>
      <c r="BK26" s="201">
        <f>Basisgegevens!BJ45*Basisgegevens!BJ60</f>
        <v>0</v>
      </c>
      <c r="BL26" s="201">
        <f>Basisgegevens!BK45*Basisgegevens!BK60</f>
        <v>0</v>
      </c>
      <c r="BM26" s="201">
        <f>Basisgegevens!BL45*Basisgegevens!BL60</f>
        <v>0</v>
      </c>
      <c r="BN26" s="201">
        <f>Basisgegevens!BM45*Basisgegevens!BM60</f>
        <v>0</v>
      </c>
      <c r="BO26" s="201">
        <f>Basisgegevens!BN45*Basisgegevens!BN60</f>
        <v>0</v>
      </c>
      <c r="BP26" s="193">
        <f t="shared" si="22"/>
        <v>0</v>
      </c>
      <c r="BQ26" s="1"/>
    </row>
    <row r="27" spans="2:72" s="127" customFormat="1" ht="15" customHeight="1" x14ac:dyDescent="0.25">
      <c r="C27" s="256" t="str">
        <f>Basisgegevens!$A$28</f>
        <v>(-)</v>
      </c>
      <c r="D27" s="201">
        <f>Basisgegevens!C46*Basisgegevens!C61</f>
        <v>0</v>
      </c>
      <c r="E27" s="201">
        <f>Basisgegevens!D46*Basisgegevens!D61</f>
        <v>0</v>
      </c>
      <c r="F27" s="201">
        <f>Basisgegevens!E46*Basisgegevens!E61</f>
        <v>0</v>
      </c>
      <c r="G27" s="201">
        <f>Basisgegevens!F46*Basisgegevens!F61</f>
        <v>0</v>
      </c>
      <c r="H27" s="201">
        <f>Basisgegevens!G46*Basisgegevens!G61</f>
        <v>0</v>
      </c>
      <c r="I27" s="201">
        <f>Basisgegevens!H46*Basisgegevens!H61</f>
        <v>0</v>
      </c>
      <c r="J27" s="201">
        <f>Basisgegevens!I46*Basisgegevens!I61</f>
        <v>0</v>
      </c>
      <c r="K27" s="201">
        <f>Basisgegevens!J46*Basisgegevens!J61</f>
        <v>0</v>
      </c>
      <c r="L27" s="201">
        <f>Basisgegevens!K46*Basisgegevens!K61</f>
        <v>0</v>
      </c>
      <c r="M27" s="201">
        <f>Basisgegevens!L46*Basisgegevens!L61</f>
        <v>0</v>
      </c>
      <c r="N27" s="201">
        <f>Basisgegevens!M46*Basisgegevens!M61</f>
        <v>0</v>
      </c>
      <c r="O27" s="201">
        <f>Basisgegevens!N46*Basisgegevens!N61</f>
        <v>0</v>
      </c>
      <c r="P27" s="193">
        <f t="shared" si="8"/>
        <v>0</v>
      </c>
      <c r="Q27" s="201">
        <f>Basisgegevens!P46*Basisgegevens!P61</f>
        <v>0</v>
      </c>
      <c r="R27" s="201">
        <f>Basisgegevens!Q46*Basisgegevens!Q61</f>
        <v>0</v>
      </c>
      <c r="S27" s="201">
        <f>Basisgegevens!R46*Basisgegevens!R61</f>
        <v>0</v>
      </c>
      <c r="T27" s="201">
        <f>Basisgegevens!S46*Basisgegevens!S61</f>
        <v>0</v>
      </c>
      <c r="U27" s="201">
        <f>Basisgegevens!T46*Basisgegevens!T61</f>
        <v>0</v>
      </c>
      <c r="V27" s="201">
        <f>Basisgegevens!U46*Basisgegevens!U61</f>
        <v>0</v>
      </c>
      <c r="W27" s="201">
        <f>Basisgegevens!V46*Basisgegevens!V61</f>
        <v>0</v>
      </c>
      <c r="X27" s="201">
        <f>Basisgegevens!W46*Basisgegevens!W61</f>
        <v>0</v>
      </c>
      <c r="Y27" s="201">
        <f>Basisgegevens!X46*Basisgegevens!X61</f>
        <v>0</v>
      </c>
      <c r="Z27" s="201">
        <f>Basisgegevens!Y46*Basisgegevens!Y61</f>
        <v>0</v>
      </c>
      <c r="AA27" s="201">
        <f>Basisgegevens!Z46*Basisgegevens!Z61</f>
        <v>0</v>
      </c>
      <c r="AB27" s="201">
        <f>Basisgegevens!AA46*Basisgegevens!AA61</f>
        <v>0</v>
      </c>
      <c r="AC27" s="193">
        <f t="shared" si="9"/>
        <v>0</v>
      </c>
      <c r="AD27" s="201">
        <f>Basisgegevens!AC46*Basisgegevens!AC61</f>
        <v>0</v>
      </c>
      <c r="AE27" s="201">
        <f>Basisgegevens!AD46*Basisgegevens!AD61</f>
        <v>0</v>
      </c>
      <c r="AF27" s="201">
        <f>Basisgegevens!AE46*Basisgegevens!AE61</f>
        <v>0</v>
      </c>
      <c r="AG27" s="201">
        <f>Basisgegevens!AF46*Basisgegevens!AF61</f>
        <v>0</v>
      </c>
      <c r="AH27" s="201">
        <f>Basisgegevens!AG46*Basisgegevens!AG61</f>
        <v>0</v>
      </c>
      <c r="AI27" s="201">
        <f>Basisgegevens!AH46*Basisgegevens!AH61</f>
        <v>0</v>
      </c>
      <c r="AJ27" s="201">
        <f>Basisgegevens!AI46*Basisgegevens!AI61</f>
        <v>0</v>
      </c>
      <c r="AK27" s="201">
        <f>Basisgegevens!AJ46*Basisgegevens!AJ61</f>
        <v>0</v>
      </c>
      <c r="AL27" s="201">
        <f>Basisgegevens!AK46*Basisgegevens!AK61</f>
        <v>0</v>
      </c>
      <c r="AM27" s="201">
        <f>Basisgegevens!AL46*Basisgegevens!AL61</f>
        <v>0</v>
      </c>
      <c r="AN27" s="201">
        <f>Basisgegevens!AM46*Basisgegevens!AM61</f>
        <v>0</v>
      </c>
      <c r="AO27" s="201">
        <f>Basisgegevens!AN46*Basisgegevens!AN61</f>
        <v>0</v>
      </c>
      <c r="AP27" s="193">
        <f t="shared" si="18"/>
        <v>0</v>
      </c>
      <c r="AQ27" s="201">
        <f>Basisgegevens!AP46*Basisgegevens!AP61</f>
        <v>0</v>
      </c>
      <c r="AR27" s="201">
        <f>Basisgegevens!AQ46*Basisgegevens!AQ61</f>
        <v>0</v>
      </c>
      <c r="AS27" s="201">
        <f>Basisgegevens!AR46*Basisgegevens!AR61</f>
        <v>0</v>
      </c>
      <c r="AT27" s="201">
        <f>Basisgegevens!AS46*Basisgegevens!AS61</f>
        <v>0</v>
      </c>
      <c r="AU27" s="201">
        <f>Basisgegevens!AT46*Basisgegevens!AT61</f>
        <v>0</v>
      </c>
      <c r="AV27" s="201">
        <f>Basisgegevens!AU46*Basisgegevens!AU61</f>
        <v>0</v>
      </c>
      <c r="AW27" s="201">
        <f>Basisgegevens!AV46*Basisgegevens!AV61</f>
        <v>0</v>
      </c>
      <c r="AX27" s="201">
        <f>Basisgegevens!AW46*Basisgegevens!AW61</f>
        <v>0</v>
      </c>
      <c r="AY27" s="201">
        <f>Basisgegevens!AX46*Basisgegevens!AX61</f>
        <v>0</v>
      </c>
      <c r="AZ27" s="201">
        <f>Basisgegevens!AY46*Basisgegevens!AY61</f>
        <v>0</v>
      </c>
      <c r="BA27" s="201">
        <f>Basisgegevens!AZ46*Basisgegevens!AZ61</f>
        <v>0</v>
      </c>
      <c r="BB27" s="201">
        <f>Basisgegevens!BA46*Basisgegevens!BA61</f>
        <v>0</v>
      </c>
      <c r="BC27" s="193">
        <f t="shared" si="20"/>
        <v>0</v>
      </c>
      <c r="BD27" s="201">
        <f>Basisgegevens!BC46*Basisgegevens!BC61</f>
        <v>0</v>
      </c>
      <c r="BE27" s="201">
        <f>Basisgegevens!BD46*Basisgegevens!BD61</f>
        <v>0</v>
      </c>
      <c r="BF27" s="201">
        <f>Basisgegevens!BE46*Basisgegevens!BE61</f>
        <v>0</v>
      </c>
      <c r="BG27" s="201">
        <f>Basisgegevens!BF46*Basisgegevens!BF61</f>
        <v>0</v>
      </c>
      <c r="BH27" s="201">
        <f>Basisgegevens!BG46*Basisgegevens!BG61</f>
        <v>0</v>
      </c>
      <c r="BI27" s="201">
        <f>Basisgegevens!BH46*Basisgegevens!BH61</f>
        <v>0</v>
      </c>
      <c r="BJ27" s="201">
        <f>Basisgegevens!BI46*Basisgegevens!BI61</f>
        <v>0</v>
      </c>
      <c r="BK27" s="201">
        <f>Basisgegevens!BJ46*Basisgegevens!BJ61</f>
        <v>0</v>
      </c>
      <c r="BL27" s="201">
        <f>Basisgegevens!BK46*Basisgegevens!BK61</f>
        <v>0</v>
      </c>
      <c r="BM27" s="201">
        <f>Basisgegevens!BL46*Basisgegevens!BL61</f>
        <v>0</v>
      </c>
      <c r="BN27" s="201">
        <f>Basisgegevens!BM46*Basisgegevens!BM61</f>
        <v>0</v>
      </c>
      <c r="BO27" s="201">
        <f>Basisgegevens!BN46*Basisgegevens!BN61</f>
        <v>0</v>
      </c>
      <c r="BP27" s="193">
        <f t="shared" si="22"/>
        <v>0</v>
      </c>
      <c r="BQ27" s="1"/>
    </row>
    <row r="28" spans="2:72" s="127" customFormat="1" ht="15" customHeight="1" x14ac:dyDescent="0.25">
      <c r="C28" s="256" t="str">
        <f>Basisgegevens!$A$29</f>
        <v>(-)</v>
      </c>
      <c r="D28" s="201">
        <f>Basisgegevens!C47*Basisgegevens!C62</f>
        <v>0</v>
      </c>
      <c r="E28" s="201">
        <f>Basisgegevens!D47*Basisgegevens!D62</f>
        <v>0</v>
      </c>
      <c r="F28" s="201">
        <f>Basisgegevens!E47*Basisgegevens!E62</f>
        <v>0</v>
      </c>
      <c r="G28" s="201">
        <f>Basisgegevens!F47*Basisgegevens!F62</f>
        <v>0</v>
      </c>
      <c r="H28" s="201">
        <f>Basisgegevens!G47*Basisgegevens!G62</f>
        <v>0</v>
      </c>
      <c r="I28" s="201">
        <f>Basisgegevens!H47*Basisgegevens!H62</f>
        <v>0</v>
      </c>
      <c r="J28" s="201">
        <f>Basisgegevens!I47*Basisgegevens!I62</f>
        <v>0</v>
      </c>
      <c r="K28" s="201">
        <f>Basisgegevens!J47*Basisgegevens!J62</f>
        <v>0</v>
      </c>
      <c r="L28" s="201">
        <f>Basisgegevens!K47*Basisgegevens!K62</f>
        <v>0</v>
      </c>
      <c r="M28" s="201">
        <f>Basisgegevens!L47*Basisgegevens!L62</f>
        <v>0</v>
      </c>
      <c r="N28" s="201">
        <f>Basisgegevens!M47*Basisgegevens!M62</f>
        <v>0</v>
      </c>
      <c r="O28" s="201">
        <f>Basisgegevens!N47*Basisgegevens!N62</f>
        <v>0</v>
      </c>
      <c r="P28" s="193">
        <f t="shared" si="8"/>
        <v>0</v>
      </c>
      <c r="Q28" s="201">
        <f>Basisgegevens!P47*Basisgegevens!P62</f>
        <v>0</v>
      </c>
      <c r="R28" s="201">
        <f>Basisgegevens!Q47*Basisgegevens!Q62</f>
        <v>0</v>
      </c>
      <c r="S28" s="201">
        <f>Basisgegevens!R47*Basisgegevens!R62</f>
        <v>0</v>
      </c>
      <c r="T28" s="201">
        <f>Basisgegevens!S47*Basisgegevens!S62</f>
        <v>0</v>
      </c>
      <c r="U28" s="201">
        <f>Basisgegevens!T47*Basisgegevens!T62</f>
        <v>0</v>
      </c>
      <c r="V28" s="201">
        <f>Basisgegevens!U47*Basisgegevens!U62</f>
        <v>0</v>
      </c>
      <c r="W28" s="201">
        <f>Basisgegevens!V47*Basisgegevens!V62</f>
        <v>0</v>
      </c>
      <c r="X28" s="201">
        <f>Basisgegevens!W47*Basisgegevens!W62</f>
        <v>0</v>
      </c>
      <c r="Y28" s="201">
        <f>Basisgegevens!X47*Basisgegevens!X62</f>
        <v>0</v>
      </c>
      <c r="Z28" s="201">
        <f>Basisgegevens!Y47*Basisgegevens!Y62</f>
        <v>0</v>
      </c>
      <c r="AA28" s="201">
        <f>Basisgegevens!Z47*Basisgegevens!Z62</f>
        <v>0</v>
      </c>
      <c r="AB28" s="201">
        <f>Basisgegevens!AA47*Basisgegevens!AA62</f>
        <v>0</v>
      </c>
      <c r="AC28" s="193">
        <f t="shared" si="9"/>
        <v>0</v>
      </c>
      <c r="AD28" s="201">
        <f>Basisgegevens!AC47*Basisgegevens!AC62</f>
        <v>0</v>
      </c>
      <c r="AE28" s="201">
        <f>Basisgegevens!AD47*Basisgegevens!AD62</f>
        <v>0</v>
      </c>
      <c r="AF28" s="201">
        <f>Basisgegevens!AE47*Basisgegevens!AE62</f>
        <v>0</v>
      </c>
      <c r="AG28" s="201">
        <f>Basisgegevens!AF47*Basisgegevens!AF62</f>
        <v>0</v>
      </c>
      <c r="AH28" s="201">
        <f>Basisgegevens!AG47*Basisgegevens!AG62</f>
        <v>0</v>
      </c>
      <c r="AI28" s="201">
        <f>Basisgegevens!AH47*Basisgegevens!AH62</f>
        <v>0</v>
      </c>
      <c r="AJ28" s="201">
        <f>Basisgegevens!AI47*Basisgegevens!AI62</f>
        <v>0</v>
      </c>
      <c r="AK28" s="201">
        <f>Basisgegevens!AJ47*Basisgegevens!AJ62</f>
        <v>0</v>
      </c>
      <c r="AL28" s="201">
        <f>Basisgegevens!AK47*Basisgegevens!AK62</f>
        <v>0</v>
      </c>
      <c r="AM28" s="201">
        <f>Basisgegevens!AL47*Basisgegevens!AL62</f>
        <v>0</v>
      </c>
      <c r="AN28" s="201">
        <f>Basisgegevens!AM47*Basisgegevens!AM62</f>
        <v>0</v>
      </c>
      <c r="AO28" s="201">
        <f>Basisgegevens!AN47*Basisgegevens!AN62</f>
        <v>0</v>
      </c>
      <c r="AP28" s="193">
        <f t="shared" si="18"/>
        <v>0</v>
      </c>
      <c r="AQ28" s="201">
        <f>Basisgegevens!AP47*Basisgegevens!AP62</f>
        <v>0</v>
      </c>
      <c r="AR28" s="201">
        <f>Basisgegevens!AQ47*Basisgegevens!AQ62</f>
        <v>0</v>
      </c>
      <c r="AS28" s="201">
        <f>Basisgegevens!AR47*Basisgegevens!AR62</f>
        <v>0</v>
      </c>
      <c r="AT28" s="201">
        <f>Basisgegevens!AS47*Basisgegevens!AS62</f>
        <v>0</v>
      </c>
      <c r="AU28" s="201">
        <f>Basisgegevens!AT47*Basisgegevens!AT62</f>
        <v>0</v>
      </c>
      <c r="AV28" s="201">
        <f>Basisgegevens!AU47*Basisgegevens!AU62</f>
        <v>0</v>
      </c>
      <c r="AW28" s="201">
        <f>Basisgegevens!AV47*Basisgegevens!AV62</f>
        <v>0</v>
      </c>
      <c r="AX28" s="201">
        <f>Basisgegevens!AW47*Basisgegevens!AW62</f>
        <v>0</v>
      </c>
      <c r="AY28" s="201">
        <f>Basisgegevens!AX47*Basisgegevens!AX62</f>
        <v>0</v>
      </c>
      <c r="AZ28" s="201">
        <f>Basisgegevens!AY47*Basisgegevens!AY62</f>
        <v>0</v>
      </c>
      <c r="BA28" s="201">
        <f>Basisgegevens!AZ47*Basisgegevens!AZ62</f>
        <v>0</v>
      </c>
      <c r="BB28" s="201">
        <f>Basisgegevens!BA47*Basisgegevens!BA62</f>
        <v>0</v>
      </c>
      <c r="BC28" s="193">
        <f t="shared" si="20"/>
        <v>0</v>
      </c>
      <c r="BD28" s="201">
        <f>Basisgegevens!BC47*Basisgegevens!BC62</f>
        <v>0</v>
      </c>
      <c r="BE28" s="201">
        <f>Basisgegevens!BD47*Basisgegevens!BD62</f>
        <v>0</v>
      </c>
      <c r="BF28" s="201">
        <f>Basisgegevens!BE47*Basisgegevens!BE62</f>
        <v>0</v>
      </c>
      <c r="BG28" s="201">
        <f>Basisgegevens!BF47*Basisgegevens!BF62</f>
        <v>0</v>
      </c>
      <c r="BH28" s="201">
        <f>Basisgegevens!BG47*Basisgegevens!BG62</f>
        <v>0</v>
      </c>
      <c r="BI28" s="201">
        <f>Basisgegevens!BH47*Basisgegevens!BH62</f>
        <v>0</v>
      </c>
      <c r="BJ28" s="201">
        <f>Basisgegevens!BI47*Basisgegevens!BI62</f>
        <v>0</v>
      </c>
      <c r="BK28" s="201">
        <f>Basisgegevens!BJ47*Basisgegevens!BJ62</f>
        <v>0</v>
      </c>
      <c r="BL28" s="201">
        <f>Basisgegevens!BK47*Basisgegevens!BK62</f>
        <v>0</v>
      </c>
      <c r="BM28" s="201">
        <f>Basisgegevens!BL47*Basisgegevens!BL62</f>
        <v>0</v>
      </c>
      <c r="BN28" s="201">
        <f>Basisgegevens!BM47*Basisgegevens!BM62</f>
        <v>0</v>
      </c>
      <c r="BO28" s="201">
        <f>Basisgegevens!BN47*Basisgegevens!BN62</f>
        <v>0</v>
      </c>
      <c r="BP28" s="193">
        <f t="shared" si="22"/>
        <v>0</v>
      </c>
      <c r="BQ28" s="1"/>
    </row>
    <row r="29" spans="2:72" s="127" customFormat="1" ht="15" customHeight="1" x14ac:dyDescent="0.25">
      <c r="D29" s="127" t="s">
        <v>6</v>
      </c>
      <c r="P29" s="204"/>
      <c r="AC29" s="204"/>
      <c r="AP29" s="204"/>
      <c r="BC29" s="204"/>
      <c r="BP29" s="204"/>
      <c r="BQ29" s="1"/>
    </row>
    <row r="30" spans="2:72" s="45" customFormat="1" ht="15" customHeight="1" x14ac:dyDescent="0.25">
      <c r="C30" s="200" t="s">
        <v>265</v>
      </c>
      <c r="D30" s="193">
        <f>+SUM(D31:D36)</f>
        <v>0</v>
      </c>
      <c r="E30" s="193">
        <f t="shared" ref="E30:N30" si="23">+SUM(E31:E36)</f>
        <v>0</v>
      </c>
      <c r="F30" s="193">
        <f t="shared" si="23"/>
        <v>0</v>
      </c>
      <c r="G30" s="193">
        <f t="shared" si="23"/>
        <v>0</v>
      </c>
      <c r="H30" s="193">
        <f t="shared" si="23"/>
        <v>0</v>
      </c>
      <c r="I30" s="193">
        <f t="shared" si="23"/>
        <v>0</v>
      </c>
      <c r="J30" s="193">
        <f t="shared" si="23"/>
        <v>0</v>
      </c>
      <c r="K30" s="193">
        <f t="shared" si="23"/>
        <v>0</v>
      </c>
      <c r="L30" s="193">
        <f t="shared" si="23"/>
        <v>0</v>
      </c>
      <c r="M30" s="193">
        <f t="shared" si="23"/>
        <v>0</v>
      </c>
      <c r="N30" s="193">
        <f t="shared" si="23"/>
        <v>0</v>
      </c>
      <c r="O30" s="193">
        <f>+SUM(O31:O36)</f>
        <v>0</v>
      </c>
      <c r="P30" s="193">
        <f t="shared" si="8"/>
        <v>0</v>
      </c>
      <c r="Q30" s="193">
        <f>+SUM(Q31:Q36)</f>
        <v>0</v>
      </c>
      <c r="R30" s="193">
        <f t="shared" ref="R30:AB30" si="24">+SUM(R31:R36)</f>
        <v>0</v>
      </c>
      <c r="S30" s="193">
        <f t="shared" si="24"/>
        <v>0</v>
      </c>
      <c r="T30" s="193">
        <f t="shared" si="24"/>
        <v>0</v>
      </c>
      <c r="U30" s="193">
        <f t="shared" si="24"/>
        <v>0</v>
      </c>
      <c r="V30" s="193">
        <f t="shared" si="24"/>
        <v>0</v>
      </c>
      <c r="W30" s="193">
        <f t="shared" si="24"/>
        <v>0</v>
      </c>
      <c r="X30" s="193">
        <f t="shared" si="24"/>
        <v>0</v>
      </c>
      <c r="Y30" s="193">
        <f t="shared" si="24"/>
        <v>0</v>
      </c>
      <c r="Z30" s="193">
        <f t="shared" si="24"/>
        <v>0</v>
      </c>
      <c r="AA30" s="193">
        <f t="shared" si="24"/>
        <v>0</v>
      </c>
      <c r="AB30" s="193">
        <f t="shared" si="24"/>
        <v>0</v>
      </c>
      <c r="AC30" s="193">
        <f t="shared" si="9"/>
        <v>0</v>
      </c>
      <c r="AD30" s="193">
        <f t="shared" ref="AD30:AO30" si="25">+SUM(AD31:AD36)</f>
        <v>0</v>
      </c>
      <c r="AE30" s="193">
        <f t="shared" si="25"/>
        <v>0</v>
      </c>
      <c r="AF30" s="193">
        <f t="shared" si="25"/>
        <v>0</v>
      </c>
      <c r="AG30" s="193">
        <f t="shared" si="25"/>
        <v>0</v>
      </c>
      <c r="AH30" s="193">
        <f t="shared" si="25"/>
        <v>0</v>
      </c>
      <c r="AI30" s="193">
        <f t="shared" si="25"/>
        <v>0</v>
      </c>
      <c r="AJ30" s="193">
        <f t="shared" si="25"/>
        <v>0</v>
      </c>
      <c r="AK30" s="193">
        <f t="shared" si="25"/>
        <v>0</v>
      </c>
      <c r="AL30" s="193">
        <f t="shared" si="25"/>
        <v>0</v>
      </c>
      <c r="AM30" s="193">
        <f t="shared" si="25"/>
        <v>0</v>
      </c>
      <c r="AN30" s="193">
        <f t="shared" si="25"/>
        <v>0</v>
      </c>
      <c r="AO30" s="193">
        <f t="shared" si="25"/>
        <v>0</v>
      </c>
      <c r="AP30" s="193">
        <f t="shared" ref="AP30:AP36" si="26">SUM(AD30:AO30)</f>
        <v>0</v>
      </c>
      <c r="AQ30" s="193">
        <f t="shared" ref="AQ30:BB30" si="27">+SUM(AQ31:AQ36)</f>
        <v>0</v>
      </c>
      <c r="AR30" s="193">
        <f t="shared" si="27"/>
        <v>0</v>
      </c>
      <c r="AS30" s="193">
        <f t="shared" si="27"/>
        <v>0</v>
      </c>
      <c r="AT30" s="193">
        <f t="shared" si="27"/>
        <v>0</v>
      </c>
      <c r="AU30" s="193">
        <f t="shared" si="27"/>
        <v>0</v>
      </c>
      <c r="AV30" s="193">
        <f t="shared" si="27"/>
        <v>0</v>
      </c>
      <c r="AW30" s="193">
        <f t="shared" si="27"/>
        <v>0</v>
      </c>
      <c r="AX30" s="193">
        <f t="shared" si="27"/>
        <v>0</v>
      </c>
      <c r="AY30" s="193">
        <f t="shared" si="27"/>
        <v>0</v>
      </c>
      <c r="AZ30" s="193">
        <f t="shared" si="27"/>
        <v>0</v>
      </c>
      <c r="BA30" s="193">
        <f t="shared" si="27"/>
        <v>0</v>
      </c>
      <c r="BB30" s="193">
        <f t="shared" si="27"/>
        <v>0</v>
      </c>
      <c r="BC30" s="193">
        <f t="shared" ref="BC30:BC36" si="28">SUM(AQ30:BB30)</f>
        <v>0</v>
      </c>
      <c r="BD30" s="193">
        <f t="shared" ref="BD30:BO30" si="29">+SUM(BD31:BD36)</f>
        <v>0</v>
      </c>
      <c r="BE30" s="193">
        <f t="shared" si="29"/>
        <v>0</v>
      </c>
      <c r="BF30" s="193">
        <f t="shared" si="29"/>
        <v>0</v>
      </c>
      <c r="BG30" s="193">
        <f t="shared" si="29"/>
        <v>0</v>
      </c>
      <c r="BH30" s="193">
        <f t="shared" si="29"/>
        <v>0</v>
      </c>
      <c r="BI30" s="193">
        <f t="shared" si="29"/>
        <v>0</v>
      </c>
      <c r="BJ30" s="193">
        <f t="shared" si="29"/>
        <v>0</v>
      </c>
      <c r="BK30" s="193">
        <f t="shared" si="29"/>
        <v>0</v>
      </c>
      <c r="BL30" s="193">
        <f t="shared" si="29"/>
        <v>0</v>
      </c>
      <c r="BM30" s="193">
        <f t="shared" si="29"/>
        <v>0</v>
      </c>
      <c r="BN30" s="193">
        <f t="shared" si="29"/>
        <v>0</v>
      </c>
      <c r="BO30" s="193">
        <f t="shared" si="29"/>
        <v>0</v>
      </c>
      <c r="BP30" s="193">
        <f t="shared" ref="BP30:BP36" si="30">SUM(BD30:BO30)</f>
        <v>0</v>
      </c>
    </row>
    <row r="31" spans="2:72" s="127" customFormat="1" ht="15" customHeight="1" x14ac:dyDescent="0.25">
      <c r="C31" s="256" t="str">
        <f>Basisgegevens!$A$24</f>
        <v>(-)</v>
      </c>
      <c r="D31" s="201">
        <f>Basisgegevens!C42*Basisgegevens!C66</f>
        <v>0</v>
      </c>
      <c r="E31" s="201">
        <f>Basisgegevens!D42*Basisgegevens!D66</f>
        <v>0</v>
      </c>
      <c r="F31" s="201">
        <f>Basisgegevens!E42*Basisgegevens!E66</f>
        <v>0</v>
      </c>
      <c r="G31" s="201">
        <f>Basisgegevens!F42*Basisgegevens!F66</f>
        <v>0</v>
      </c>
      <c r="H31" s="201">
        <f>Basisgegevens!G42*Basisgegevens!G66</f>
        <v>0</v>
      </c>
      <c r="I31" s="201">
        <f>Basisgegevens!H42*Basisgegevens!H66</f>
        <v>0</v>
      </c>
      <c r="J31" s="201">
        <f>Basisgegevens!I42*Basisgegevens!I66</f>
        <v>0</v>
      </c>
      <c r="K31" s="201">
        <f>Basisgegevens!J42*Basisgegevens!J66</f>
        <v>0</v>
      </c>
      <c r="L31" s="201">
        <f>Basisgegevens!K42*Basisgegevens!K66</f>
        <v>0</v>
      </c>
      <c r="M31" s="201">
        <f>Basisgegevens!L42*Basisgegevens!L66</f>
        <v>0</v>
      </c>
      <c r="N31" s="201">
        <f>Basisgegevens!M42*Basisgegevens!M66</f>
        <v>0</v>
      </c>
      <c r="O31" s="201">
        <f>Basisgegevens!N42*Basisgegevens!N66</f>
        <v>0</v>
      </c>
      <c r="P31" s="193">
        <f t="shared" si="8"/>
        <v>0</v>
      </c>
      <c r="Q31" s="201">
        <f>Basisgegevens!P42*Basisgegevens!P66</f>
        <v>0</v>
      </c>
      <c r="R31" s="201">
        <f>Basisgegevens!Q42*Basisgegevens!Q66</f>
        <v>0</v>
      </c>
      <c r="S31" s="201">
        <f>Basisgegevens!R42*Basisgegevens!R66</f>
        <v>0</v>
      </c>
      <c r="T31" s="201">
        <f>Basisgegevens!S42*Basisgegevens!S66</f>
        <v>0</v>
      </c>
      <c r="U31" s="201">
        <f>Basisgegevens!T42*Basisgegevens!T66</f>
        <v>0</v>
      </c>
      <c r="V31" s="201">
        <f>Basisgegevens!U42*Basisgegevens!U66</f>
        <v>0</v>
      </c>
      <c r="W31" s="201">
        <f>Basisgegevens!V42*Basisgegevens!V66</f>
        <v>0</v>
      </c>
      <c r="X31" s="201">
        <f>Basisgegevens!W42*Basisgegevens!W66</f>
        <v>0</v>
      </c>
      <c r="Y31" s="201">
        <f>Basisgegevens!X42*Basisgegevens!X66</f>
        <v>0</v>
      </c>
      <c r="Z31" s="201">
        <f>Basisgegevens!Y42*Basisgegevens!Y66</f>
        <v>0</v>
      </c>
      <c r="AA31" s="201">
        <f>Basisgegevens!Z42*Basisgegevens!Z66</f>
        <v>0</v>
      </c>
      <c r="AB31" s="201">
        <f>Basisgegevens!AA42*Basisgegevens!AA66</f>
        <v>0</v>
      </c>
      <c r="AC31" s="193">
        <f t="shared" si="9"/>
        <v>0</v>
      </c>
      <c r="AD31" s="201">
        <f>Basisgegevens!AC42*Basisgegevens!AC66</f>
        <v>0</v>
      </c>
      <c r="AE31" s="201">
        <f>Basisgegevens!AD42*Basisgegevens!AD66</f>
        <v>0</v>
      </c>
      <c r="AF31" s="201">
        <f>Basisgegevens!AE42*Basisgegevens!AE66</f>
        <v>0</v>
      </c>
      <c r="AG31" s="201">
        <f>Basisgegevens!AF42*Basisgegevens!AF66</f>
        <v>0</v>
      </c>
      <c r="AH31" s="201">
        <f>Basisgegevens!AG42*Basisgegevens!AG66</f>
        <v>0</v>
      </c>
      <c r="AI31" s="201">
        <f>Basisgegevens!AH42*Basisgegevens!AH66</f>
        <v>0</v>
      </c>
      <c r="AJ31" s="201">
        <f>Basisgegevens!AI42*Basisgegevens!AI66</f>
        <v>0</v>
      </c>
      <c r="AK31" s="201">
        <f>Basisgegevens!AJ42*Basisgegevens!AJ66</f>
        <v>0</v>
      </c>
      <c r="AL31" s="201">
        <f>Basisgegevens!AK42*Basisgegevens!AK66</f>
        <v>0</v>
      </c>
      <c r="AM31" s="201">
        <f>Basisgegevens!AL42*Basisgegevens!AL66</f>
        <v>0</v>
      </c>
      <c r="AN31" s="201">
        <f>Basisgegevens!AM42*Basisgegevens!AM66</f>
        <v>0</v>
      </c>
      <c r="AO31" s="201">
        <f>Basisgegevens!AN42*Basisgegevens!AN66</f>
        <v>0</v>
      </c>
      <c r="AP31" s="193">
        <f t="shared" si="26"/>
        <v>0</v>
      </c>
      <c r="AQ31" s="201">
        <f>Basisgegevens!AP42*Basisgegevens!AP66</f>
        <v>0</v>
      </c>
      <c r="AR31" s="201">
        <f>Basisgegevens!AQ42*Basisgegevens!AQ66</f>
        <v>0</v>
      </c>
      <c r="AS31" s="201">
        <f>Basisgegevens!AR42*Basisgegevens!AR66</f>
        <v>0</v>
      </c>
      <c r="AT31" s="201">
        <f>Basisgegevens!AS42*Basisgegevens!AS66</f>
        <v>0</v>
      </c>
      <c r="AU31" s="201">
        <f>Basisgegevens!AT42*Basisgegevens!AT66</f>
        <v>0</v>
      </c>
      <c r="AV31" s="201">
        <f>Basisgegevens!AU42*Basisgegevens!AU66</f>
        <v>0</v>
      </c>
      <c r="AW31" s="201">
        <f>Basisgegevens!AV42*Basisgegevens!AV66</f>
        <v>0</v>
      </c>
      <c r="AX31" s="201">
        <f>Basisgegevens!AW42*Basisgegevens!AW66</f>
        <v>0</v>
      </c>
      <c r="AY31" s="201">
        <f>Basisgegevens!AX42*Basisgegevens!AX66</f>
        <v>0</v>
      </c>
      <c r="AZ31" s="201">
        <f>Basisgegevens!AY42*Basisgegevens!AY66</f>
        <v>0</v>
      </c>
      <c r="BA31" s="201">
        <f>Basisgegevens!AZ42*Basisgegevens!AZ66</f>
        <v>0</v>
      </c>
      <c r="BB31" s="201">
        <f>Basisgegevens!BA42*Basisgegevens!BA66</f>
        <v>0</v>
      </c>
      <c r="BC31" s="193">
        <f t="shared" si="28"/>
        <v>0</v>
      </c>
      <c r="BD31" s="201">
        <f>Basisgegevens!BC42*Basisgegevens!BC66</f>
        <v>0</v>
      </c>
      <c r="BE31" s="201">
        <f>Basisgegevens!BD42*Basisgegevens!BD66</f>
        <v>0</v>
      </c>
      <c r="BF31" s="201">
        <f>Basisgegevens!BE42*Basisgegevens!BE66</f>
        <v>0</v>
      </c>
      <c r="BG31" s="201">
        <f>Basisgegevens!BF42*Basisgegevens!BF66</f>
        <v>0</v>
      </c>
      <c r="BH31" s="201">
        <f>Basisgegevens!BG42*Basisgegevens!BG66</f>
        <v>0</v>
      </c>
      <c r="BI31" s="201">
        <f>Basisgegevens!BH42*Basisgegevens!BH66</f>
        <v>0</v>
      </c>
      <c r="BJ31" s="201">
        <f>Basisgegevens!BI42*Basisgegevens!BI66</f>
        <v>0</v>
      </c>
      <c r="BK31" s="201">
        <f>Basisgegevens!BJ42*Basisgegevens!BJ66</f>
        <v>0</v>
      </c>
      <c r="BL31" s="201">
        <f>Basisgegevens!BK42*Basisgegevens!BK66</f>
        <v>0</v>
      </c>
      <c r="BM31" s="201">
        <f>Basisgegevens!BL42*Basisgegevens!BL66</f>
        <v>0</v>
      </c>
      <c r="BN31" s="201">
        <f>Basisgegevens!BM42*Basisgegevens!BM66</f>
        <v>0</v>
      </c>
      <c r="BO31" s="201">
        <f>Basisgegevens!BN42*Basisgegevens!BN66</f>
        <v>0</v>
      </c>
      <c r="BP31" s="193">
        <f t="shared" si="30"/>
        <v>0</v>
      </c>
      <c r="BQ31" s="1"/>
      <c r="BR31" s="1"/>
      <c r="BS31" s="1"/>
      <c r="BT31" s="1"/>
    </row>
    <row r="32" spans="2:72" s="127" customFormat="1" ht="15" customHeight="1" x14ac:dyDescent="0.25">
      <c r="C32" s="256" t="str">
        <f>Basisgegevens!$A$25</f>
        <v>(-)</v>
      </c>
      <c r="D32" s="201">
        <f>Basisgegevens!C43*Basisgegevens!C67</f>
        <v>0</v>
      </c>
      <c r="E32" s="201">
        <f>Basisgegevens!D43*Basisgegevens!D67</f>
        <v>0</v>
      </c>
      <c r="F32" s="201">
        <f>Basisgegevens!E43*Basisgegevens!E67</f>
        <v>0</v>
      </c>
      <c r="G32" s="201">
        <f>Basisgegevens!F43*Basisgegevens!F67</f>
        <v>0</v>
      </c>
      <c r="H32" s="201">
        <f>Basisgegevens!G43*Basisgegevens!G67</f>
        <v>0</v>
      </c>
      <c r="I32" s="201">
        <f>Basisgegevens!H43*Basisgegevens!H67</f>
        <v>0</v>
      </c>
      <c r="J32" s="201">
        <f>Basisgegevens!I43*Basisgegevens!I67</f>
        <v>0</v>
      </c>
      <c r="K32" s="201">
        <f>Basisgegevens!J43*Basisgegevens!J67</f>
        <v>0</v>
      </c>
      <c r="L32" s="201">
        <f>Basisgegevens!K43*Basisgegevens!K67</f>
        <v>0</v>
      </c>
      <c r="M32" s="201">
        <f>Basisgegevens!L43*Basisgegevens!L67</f>
        <v>0</v>
      </c>
      <c r="N32" s="201">
        <f>Basisgegevens!M43*Basisgegevens!M67</f>
        <v>0</v>
      </c>
      <c r="O32" s="201">
        <f>Basisgegevens!N43*Basisgegevens!N67</f>
        <v>0</v>
      </c>
      <c r="P32" s="193">
        <f t="shared" si="8"/>
        <v>0</v>
      </c>
      <c r="Q32" s="201">
        <f>Basisgegevens!P43*Basisgegevens!P67</f>
        <v>0</v>
      </c>
      <c r="R32" s="201">
        <f>Basisgegevens!Q43*Basisgegevens!Q67</f>
        <v>0</v>
      </c>
      <c r="S32" s="201">
        <f>Basisgegevens!R43*Basisgegevens!R67</f>
        <v>0</v>
      </c>
      <c r="T32" s="201">
        <f>Basisgegevens!S43*Basisgegevens!S67</f>
        <v>0</v>
      </c>
      <c r="U32" s="201">
        <f>Basisgegevens!T43*Basisgegevens!T67</f>
        <v>0</v>
      </c>
      <c r="V32" s="201">
        <f>Basisgegevens!U43*Basisgegevens!U67</f>
        <v>0</v>
      </c>
      <c r="W32" s="201">
        <f>Basisgegevens!V43*Basisgegevens!V67</f>
        <v>0</v>
      </c>
      <c r="X32" s="201">
        <f>Basisgegevens!W43*Basisgegevens!W67</f>
        <v>0</v>
      </c>
      <c r="Y32" s="201">
        <f>Basisgegevens!X43*Basisgegevens!X67</f>
        <v>0</v>
      </c>
      <c r="Z32" s="201">
        <f>Basisgegevens!Y43*Basisgegevens!Y67</f>
        <v>0</v>
      </c>
      <c r="AA32" s="201">
        <f>Basisgegevens!Z43*Basisgegevens!Z67</f>
        <v>0</v>
      </c>
      <c r="AB32" s="201">
        <f>Basisgegevens!AA43*Basisgegevens!AA67</f>
        <v>0</v>
      </c>
      <c r="AC32" s="193">
        <f t="shared" si="9"/>
        <v>0</v>
      </c>
      <c r="AD32" s="201">
        <f>Basisgegevens!AC43*Basisgegevens!AC67</f>
        <v>0</v>
      </c>
      <c r="AE32" s="201">
        <f>Basisgegevens!AD43*Basisgegevens!AD67</f>
        <v>0</v>
      </c>
      <c r="AF32" s="201">
        <f>Basisgegevens!AE43*Basisgegevens!AE67</f>
        <v>0</v>
      </c>
      <c r="AG32" s="201">
        <f>Basisgegevens!AF43*Basisgegevens!AF67</f>
        <v>0</v>
      </c>
      <c r="AH32" s="201">
        <f>Basisgegevens!AG43*Basisgegevens!AG67</f>
        <v>0</v>
      </c>
      <c r="AI32" s="201">
        <f>Basisgegevens!AH43*Basisgegevens!AH67</f>
        <v>0</v>
      </c>
      <c r="AJ32" s="201">
        <f>Basisgegevens!AI43*Basisgegevens!AI67</f>
        <v>0</v>
      </c>
      <c r="AK32" s="201">
        <f>Basisgegevens!AJ43*Basisgegevens!AJ67</f>
        <v>0</v>
      </c>
      <c r="AL32" s="201">
        <f>Basisgegevens!AK43*Basisgegevens!AK67</f>
        <v>0</v>
      </c>
      <c r="AM32" s="201">
        <f>Basisgegevens!AL43*Basisgegevens!AL67</f>
        <v>0</v>
      </c>
      <c r="AN32" s="201">
        <f>Basisgegevens!AM43*Basisgegevens!AM67</f>
        <v>0</v>
      </c>
      <c r="AO32" s="201">
        <f>Basisgegevens!AN43*Basisgegevens!AN67</f>
        <v>0</v>
      </c>
      <c r="AP32" s="193">
        <f t="shared" si="26"/>
        <v>0</v>
      </c>
      <c r="AQ32" s="201">
        <f>Basisgegevens!AP43*Basisgegevens!AP67</f>
        <v>0</v>
      </c>
      <c r="AR32" s="201">
        <f>Basisgegevens!AQ43*Basisgegevens!AQ67</f>
        <v>0</v>
      </c>
      <c r="AS32" s="201">
        <f>Basisgegevens!AR43*Basisgegevens!AR67</f>
        <v>0</v>
      </c>
      <c r="AT32" s="201">
        <f>Basisgegevens!AS43*Basisgegevens!AS67</f>
        <v>0</v>
      </c>
      <c r="AU32" s="201">
        <f>Basisgegevens!AT43*Basisgegevens!AT67</f>
        <v>0</v>
      </c>
      <c r="AV32" s="201">
        <f>Basisgegevens!AU43*Basisgegevens!AU67</f>
        <v>0</v>
      </c>
      <c r="AW32" s="201">
        <f>Basisgegevens!AV43*Basisgegevens!AV67</f>
        <v>0</v>
      </c>
      <c r="AX32" s="201">
        <f>Basisgegevens!AW43*Basisgegevens!AW67</f>
        <v>0</v>
      </c>
      <c r="AY32" s="201">
        <f>Basisgegevens!AX43*Basisgegevens!AX67</f>
        <v>0</v>
      </c>
      <c r="AZ32" s="201">
        <f>Basisgegevens!AY43*Basisgegevens!AY67</f>
        <v>0</v>
      </c>
      <c r="BA32" s="201">
        <f>Basisgegevens!AZ43*Basisgegevens!AZ67</f>
        <v>0</v>
      </c>
      <c r="BB32" s="201">
        <f>Basisgegevens!BA43*Basisgegevens!BA67</f>
        <v>0</v>
      </c>
      <c r="BC32" s="193">
        <f t="shared" si="28"/>
        <v>0</v>
      </c>
      <c r="BD32" s="201">
        <f>Basisgegevens!BC43*Basisgegevens!BC67</f>
        <v>0</v>
      </c>
      <c r="BE32" s="201">
        <f>Basisgegevens!BD43*Basisgegevens!BD67</f>
        <v>0</v>
      </c>
      <c r="BF32" s="201">
        <f>Basisgegevens!BE43*Basisgegevens!BE67</f>
        <v>0</v>
      </c>
      <c r="BG32" s="201">
        <f>Basisgegevens!BF43*Basisgegevens!BF67</f>
        <v>0</v>
      </c>
      <c r="BH32" s="201">
        <f>Basisgegevens!BG43*Basisgegevens!BG67</f>
        <v>0</v>
      </c>
      <c r="BI32" s="201">
        <f>Basisgegevens!BH43*Basisgegevens!BH67</f>
        <v>0</v>
      </c>
      <c r="BJ32" s="201">
        <f>Basisgegevens!BI43*Basisgegevens!BI67</f>
        <v>0</v>
      </c>
      <c r="BK32" s="201">
        <f>Basisgegevens!BJ43*Basisgegevens!BJ67</f>
        <v>0</v>
      </c>
      <c r="BL32" s="201">
        <f>Basisgegevens!BK43*Basisgegevens!BK67</f>
        <v>0</v>
      </c>
      <c r="BM32" s="201">
        <f>Basisgegevens!BL43*Basisgegevens!BL67</f>
        <v>0</v>
      </c>
      <c r="BN32" s="201">
        <f>Basisgegevens!BM43*Basisgegevens!BM67</f>
        <v>0</v>
      </c>
      <c r="BO32" s="201">
        <f>Basisgegevens!BN43*Basisgegevens!BN67</f>
        <v>0</v>
      </c>
      <c r="BP32" s="193">
        <f t="shared" si="30"/>
        <v>0</v>
      </c>
      <c r="BQ32" s="1"/>
      <c r="BR32" s="1"/>
      <c r="BS32" s="1"/>
      <c r="BT32" s="1"/>
    </row>
    <row r="33" spans="2:72" s="127" customFormat="1" ht="15" customHeight="1" x14ac:dyDescent="0.25">
      <c r="C33" s="256" t="str">
        <f>Basisgegevens!$A$26</f>
        <v>(-)</v>
      </c>
      <c r="D33" s="201">
        <f>Basisgegevens!C44*Basisgegevens!C68</f>
        <v>0</v>
      </c>
      <c r="E33" s="201">
        <f>Basisgegevens!D44*Basisgegevens!D68</f>
        <v>0</v>
      </c>
      <c r="F33" s="201">
        <f>Basisgegevens!E44*Basisgegevens!E68</f>
        <v>0</v>
      </c>
      <c r="G33" s="201">
        <f>Basisgegevens!F44*Basisgegevens!F68</f>
        <v>0</v>
      </c>
      <c r="H33" s="201">
        <f>Basisgegevens!G44*Basisgegevens!G68</f>
        <v>0</v>
      </c>
      <c r="I33" s="201">
        <f>Basisgegevens!H44*Basisgegevens!H68</f>
        <v>0</v>
      </c>
      <c r="J33" s="201">
        <f>Basisgegevens!I44*Basisgegevens!I68</f>
        <v>0</v>
      </c>
      <c r="K33" s="201">
        <f>Basisgegevens!J44*Basisgegevens!J68</f>
        <v>0</v>
      </c>
      <c r="L33" s="201">
        <f>Basisgegevens!K44*Basisgegevens!K68</f>
        <v>0</v>
      </c>
      <c r="M33" s="201">
        <f>Basisgegevens!L44*Basisgegevens!L68</f>
        <v>0</v>
      </c>
      <c r="N33" s="201">
        <f>Basisgegevens!M44*Basisgegevens!M68</f>
        <v>0</v>
      </c>
      <c r="O33" s="201">
        <f>Basisgegevens!N44*Basisgegevens!N68</f>
        <v>0</v>
      </c>
      <c r="P33" s="193">
        <f t="shared" si="8"/>
        <v>0</v>
      </c>
      <c r="Q33" s="201">
        <f>Basisgegevens!P44*Basisgegevens!P68</f>
        <v>0</v>
      </c>
      <c r="R33" s="201">
        <f>Basisgegevens!Q44*Basisgegevens!Q68</f>
        <v>0</v>
      </c>
      <c r="S33" s="201">
        <f>Basisgegevens!R44*Basisgegevens!R68</f>
        <v>0</v>
      </c>
      <c r="T33" s="201">
        <f>Basisgegevens!S44*Basisgegevens!S68</f>
        <v>0</v>
      </c>
      <c r="U33" s="201">
        <f>Basisgegevens!T44*Basisgegevens!T68</f>
        <v>0</v>
      </c>
      <c r="V33" s="201">
        <f>Basisgegevens!U44*Basisgegevens!U68</f>
        <v>0</v>
      </c>
      <c r="W33" s="201">
        <f>Basisgegevens!V44*Basisgegevens!V68</f>
        <v>0</v>
      </c>
      <c r="X33" s="201">
        <f>Basisgegevens!W44*Basisgegevens!W68</f>
        <v>0</v>
      </c>
      <c r="Y33" s="201">
        <f>Basisgegevens!X44*Basisgegevens!X68</f>
        <v>0</v>
      </c>
      <c r="Z33" s="201">
        <f>Basisgegevens!Y44*Basisgegevens!Y68</f>
        <v>0</v>
      </c>
      <c r="AA33" s="201">
        <f>Basisgegevens!Z44*Basisgegevens!Z68</f>
        <v>0</v>
      </c>
      <c r="AB33" s="201">
        <f>Basisgegevens!AA44*Basisgegevens!AA68</f>
        <v>0</v>
      </c>
      <c r="AC33" s="193">
        <f t="shared" si="9"/>
        <v>0</v>
      </c>
      <c r="AD33" s="201">
        <f>Basisgegevens!AC44*Basisgegevens!AC68</f>
        <v>0</v>
      </c>
      <c r="AE33" s="201">
        <f>Basisgegevens!AD44*Basisgegevens!AD68</f>
        <v>0</v>
      </c>
      <c r="AF33" s="201">
        <f>Basisgegevens!AE44*Basisgegevens!AE68</f>
        <v>0</v>
      </c>
      <c r="AG33" s="201">
        <f>Basisgegevens!AF44*Basisgegevens!AF68</f>
        <v>0</v>
      </c>
      <c r="AH33" s="201">
        <f>Basisgegevens!AG44*Basisgegevens!AG68</f>
        <v>0</v>
      </c>
      <c r="AI33" s="201">
        <f>Basisgegevens!AH44*Basisgegevens!AH68</f>
        <v>0</v>
      </c>
      <c r="AJ33" s="201">
        <f>Basisgegevens!AI44*Basisgegevens!AI68</f>
        <v>0</v>
      </c>
      <c r="AK33" s="201">
        <f>Basisgegevens!AJ44*Basisgegevens!AJ68</f>
        <v>0</v>
      </c>
      <c r="AL33" s="201">
        <f>Basisgegevens!AK44*Basisgegevens!AK68</f>
        <v>0</v>
      </c>
      <c r="AM33" s="201">
        <f>Basisgegevens!AL44*Basisgegevens!AL68</f>
        <v>0</v>
      </c>
      <c r="AN33" s="201">
        <f>Basisgegevens!AM44*Basisgegevens!AM68</f>
        <v>0</v>
      </c>
      <c r="AO33" s="201">
        <f>Basisgegevens!AN44*Basisgegevens!AN68</f>
        <v>0</v>
      </c>
      <c r="AP33" s="193">
        <f t="shared" si="26"/>
        <v>0</v>
      </c>
      <c r="AQ33" s="201">
        <f>Basisgegevens!AP44*Basisgegevens!AP68</f>
        <v>0</v>
      </c>
      <c r="AR33" s="201">
        <f>Basisgegevens!AQ44*Basisgegevens!AQ68</f>
        <v>0</v>
      </c>
      <c r="AS33" s="201">
        <f>Basisgegevens!AR44*Basisgegevens!AR68</f>
        <v>0</v>
      </c>
      <c r="AT33" s="201">
        <f>Basisgegevens!AS44*Basisgegevens!AS68</f>
        <v>0</v>
      </c>
      <c r="AU33" s="201">
        <f>Basisgegevens!AT44*Basisgegevens!AT68</f>
        <v>0</v>
      </c>
      <c r="AV33" s="201">
        <f>Basisgegevens!AU44*Basisgegevens!AU68</f>
        <v>0</v>
      </c>
      <c r="AW33" s="201">
        <f>Basisgegevens!AV44*Basisgegevens!AV68</f>
        <v>0</v>
      </c>
      <c r="AX33" s="201">
        <f>Basisgegevens!AW44*Basisgegevens!AW68</f>
        <v>0</v>
      </c>
      <c r="AY33" s="201">
        <f>Basisgegevens!AX44*Basisgegevens!AX68</f>
        <v>0</v>
      </c>
      <c r="AZ33" s="201">
        <f>Basisgegevens!AY44*Basisgegevens!AY68</f>
        <v>0</v>
      </c>
      <c r="BA33" s="201">
        <f>Basisgegevens!AZ44*Basisgegevens!AZ68</f>
        <v>0</v>
      </c>
      <c r="BB33" s="201">
        <f>Basisgegevens!BA44*Basisgegevens!BA68</f>
        <v>0</v>
      </c>
      <c r="BC33" s="193">
        <f t="shared" si="28"/>
        <v>0</v>
      </c>
      <c r="BD33" s="201">
        <f>Basisgegevens!BC44*Basisgegevens!BC68</f>
        <v>0</v>
      </c>
      <c r="BE33" s="201">
        <f>Basisgegevens!BD44*Basisgegevens!BD68</f>
        <v>0</v>
      </c>
      <c r="BF33" s="201">
        <f>Basisgegevens!BE44*Basisgegevens!BE68</f>
        <v>0</v>
      </c>
      <c r="BG33" s="201">
        <f>Basisgegevens!BF44*Basisgegevens!BF68</f>
        <v>0</v>
      </c>
      <c r="BH33" s="201">
        <f>Basisgegevens!BG44*Basisgegevens!BG68</f>
        <v>0</v>
      </c>
      <c r="BI33" s="201">
        <f>Basisgegevens!BH44*Basisgegevens!BH68</f>
        <v>0</v>
      </c>
      <c r="BJ33" s="201">
        <f>Basisgegevens!BI44*Basisgegevens!BI68</f>
        <v>0</v>
      </c>
      <c r="BK33" s="201">
        <f>Basisgegevens!BJ44*Basisgegevens!BJ68</f>
        <v>0</v>
      </c>
      <c r="BL33" s="201">
        <f>Basisgegevens!BK44*Basisgegevens!BK68</f>
        <v>0</v>
      </c>
      <c r="BM33" s="201">
        <f>Basisgegevens!BL44*Basisgegevens!BL68</f>
        <v>0</v>
      </c>
      <c r="BN33" s="201">
        <f>Basisgegevens!BM44*Basisgegevens!BM68</f>
        <v>0</v>
      </c>
      <c r="BO33" s="201">
        <f>Basisgegevens!BN44*Basisgegevens!BN68</f>
        <v>0</v>
      </c>
      <c r="BP33" s="193">
        <f t="shared" si="30"/>
        <v>0</v>
      </c>
      <c r="BQ33" s="1"/>
      <c r="BR33" s="1"/>
      <c r="BS33" s="1"/>
      <c r="BT33" s="1"/>
    </row>
    <row r="34" spans="2:72" s="127" customFormat="1" ht="15" customHeight="1" x14ac:dyDescent="0.25">
      <c r="C34" s="256" t="str">
        <f>Basisgegevens!$A$27</f>
        <v>(-)</v>
      </c>
      <c r="D34" s="201">
        <f>Basisgegevens!C45*Basisgegevens!C69</f>
        <v>0</v>
      </c>
      <c r="E34" s="201">
        <f>Basisgegevens!D45*Basisgegevens!D69</f>
        <v>0</v>
      </c>
      <c r="F34" s="201">
        <f>Basisgegevens!E45*Basisgegevens!E69</f>
        <v>0</v>
      </c>
      <c r="G34" s="201">
        <f>Basisgegevens!F45*Basisgegevens!F69</f>
        <v>0</v>
      </c>
      <c r="H34" s="201">
        <f>Basisgegevens!G45*Basisgegevens!G69</f>
        <v>0</v>
      </c>
      <c r="I34" s="201">
        <f>Basisgegevens!H45*Basisgegevens!H69</f>
        <v>0</v>
      </c>
      <c r="J34" s="201">
        <f>Basisgegevens!I45*Basisgegevens!I69</f>
        <v>0</v>
      </c>
      <c r="K34" s="201">
        <f>Basisgegevens!J45*Basisgegevens!J69</f>
        <v>0</v>
      </c>
      <c r="L34" s="201">
        <f>Basisgegevens!K45*Basisgegevens!K69</f>
        <v>0</v>
      </c>
      <c r="M34" s="201">
        <f>Basisgegevens!L45*Basisgegevens!L69</f>
        <v>0</v>
      </c>
      <c r="N34" s="201">
        <f>Basisgegevens!M45*Basisgegevens!M69</f>
        <v>0</v>
      </c>
      <c r="O34" s="201">
        <f>Basisgegevens!N45*Basisgegevens!N69</f>
        <v>0</v>
      </c>
      <c r="P34" s="193">
        <f t="shared" si="8"/>
        <v>0</v>
      </c>
      <c r="Q34" s="201">
        <f>Basisgegevens!P45*Basisgegevens!P69</f>
        <v>0</v>
      </c>
      <c r="R34" s="201">
        <f>Basisgegevens!Q45*Basisgegevens!Q69</f>
        <v>0</v>
      </c>
      <c r="S34" s="201">
        <f>Basisgegevens!R45*Basisgegevens!R69</f>
        <v>0</v>
      </c>
      <c r="T34" s="201">
        <f>Basisgegevens!S45*Basisgegevens!S69</f>
        <v>0</v>
      </c>
      <c r="U34" s="201">
        <f>Basisgegevens!T45*Basisgegevens!T69</f>
        <v>0</v>
      </c>
      <c r="V34" s="201">
        <f>Basisgegevens!U45*Basisgegevens!U69</f>
        <v>0</v>
      </c>
      <c r="W34" s="201">
        <f>Basisgegevens!V45*Basisgegevens!V69</f>
        <v>0</v>
      </c>
      <c r="X34" s="201">
        <f>Basisgegevens!W45*Basisgegevens!W69</f>
        <v>0</v>
      </c>
      <c r="Y34" s="201">
        <f>Basisgegevens!X45*Basisgegevens!X69</f>
        <v>0</v>
      </c>
      <c r="Z34" s="201">
        <f>Basisgegevens!Y45*Basisgegevens!Y69</f>
        <v>0</v>
      </c>
      <c r="AA34" s="201">
        <f>Basisgegevens!Z45*Basisgegevens!Z69</f>
        <v>0</v>
      </c>
      <c r="AB34" s="201">
        <f>Basisgegevens!AA45*Basisgegevens!AA69</f>
        <v>0</v>
      </c>
      <c r="AC34" s="193">
        <f t="shared" si="9"/>
        <v>0</v>
      </c>
      <c r="AD34" s="201">
        <f>Basisgegevens!AC45*Basisgegevens!AC69</f>
        <v>0</v>
      </c>
      <c r="AE34" s="201">
        <f>Basisgegevens!AD45*Basisgegevens!AD69</f>
        <v>0</v>
      </c>
      <c r="AF34" s="201">
        <f>Basisgegevens!AE45*Basisgegevens!AE69</f>
        <v>0</v>
      </c>
      <c r="AG34" s="201">
        <f>Basisgegevens!AF45*Basisgegevens!AF69</f>
        <v>0</v>
      </c>
      <c r="AH34" s="201">
        <f>Basisgegevens!AG45*Basisgegevens!AG69</f>
        <v>0</v>
      </c>
      <c r="AI34" s="201">
        <f>Basisgegevens!AH45*Basisgegevens!AH69</f>
        <v>0</v>
      </c>
      <c r="AJ34" s="201">
        <f>Basisgegevens!AI45*Basisgegevens!AI69</f>
        <v>0</v>
      </c>
      <c r="AK34" s="201">
        <f>Basisgegevens!AJ45*Basisgegevens!AJ69</f>
        <v>0</v>
      </c>
      <c r="AL34" s="201">
        <f>Basisgegevens!AK45*Basisgegevens!AK69</f>
        <v>0</v>
      </c>
      <c r="AM34" s="201">
        <f>Basisgegevens!AL45*Basisgegevens!AL69</f>
        <v>0</v>
      </c>
      <c r="AN34" s="201">
        <f>Basisgegevens!AM45*Basisgegevens!AM69</f>
        <v>0</v>
      </c>
      <c r="AO34" s="201">
        <f>Basisgegevens!AN45*Basisgegevens!AN69</f>
        <v>0</v>
      </c>
      <c r="AP34" s="193">
        <f t="shared" si="26"/>
        <v>0</v>
      </c>
      <c r="AQ34" s="201">
        <f>Basisgegevens!AP45*Basisgegevens!AP69</f>
        <v>0</v>
      </c>
      <c r="AR34" s="201">
        <f>Basisgegevens!AQ45*Basisgegevens!AQ69</f>
        <v>0</v>
      </c>
      <c r="AS34" s="201">
        <f>Basisgegevens!AR45*Basisgegevens!AR69</f>
        <v>0</v>
      </c>
      <c r="AT34" s="201">
        <f>Basisgegevens!AS45*Basisgegevens!AS69</f>
        <v>0</v>
      </c>
      <c r="AU34" s="201">
        <f>Basisgegevens!AT45*Basisgegevens!AT69</f>
        <v>0</v>
      </c>
      <c r="AV34" s="201">
        <f>Basisgegevens!AU45*Basisgegevens!AU69</f>
        <v>0</v>
      </c>
      <c r="AW34" s="201">
        <f>Basisgegevens!AV45*Basisgegevens!AV69</f>
        <v>0</v>
      </c>
      <c r="AX34" s="201">
        <f>Basisgegevens!AW45*Basisgegevens!AW69</f>
        <v>0</v>
      </c>
      <c r="AY34" s="201">
        <f>Basisgegevens!AX45*Basisgegevens!AX69</f>
        <v>0</v>
      </c>
      <c r="AZ34" s="201">
        <f>Basisgegevens!AY45*Basisgegevens!AY69</f>
        <v>0</v>
      </c>
      <c r="BA34" s="201">
        <f>Basisgegevens!AZ45*Basisgegevens!AZ69</f>
        <v>0</v>
      </c>
      <c r="BB34" s="201">
        <f>Basisgegevens!BA45*Basisgegevens!BA69</f>
        <v>0</v>
      </c>
      <c r="BC34" s="193">
        <f t="shared" si="28"/>
        <v>0</v>
      </c>
      <c r="BD34" s="201">
        <f>Basisgegevens!BC45*Basisgegevens!BC69</f>
        <v>0</v>
      </c>
      <c r="BE34" s="201">
        <f>Basisgegevens!BD45*Basisgegevens!BD69</f>
        <v>0</v>
      </c>
      <c r="BF34" s="201">
        <f>Basisgegevens!BE45*Basisgegevens!BE69</f>
        <v>0</v>
      </c>
      <c r="BG34" s="201">
        <f>Basisgegevens!BF45*Basisgegevens!BF69</f>
        <v>0</v>
      </c>
      <c r="BH34" s="201">
        <f>Basisgegevens!BG45*Basisgegevens!BG69</f>
        <v>0</v>
      </c>
      <c r="BI34" s="201">
        <f>Basisgegevens!BH45*Basisgegevens!BH69</f>
        <v>0</v>
      </c>
      <c r="BJ34" s="201">
        <f>Basisgegevens!BI45*Basisgegevens!BI69</f>
        <v>0</v>
      </c>
      <c r="BK34" s="201">
        <f>Basisgegevens!BJ45*Basisgegevens!BJ69</f>
        <v>0</v>
      </c>
      <c r="BL34" s="201">
        <f>Basisgegevens!BK45*Basisgegevens!BK69</f>
        <v>0</v>
      </c>
      <c r="BM34" s="201">
        <f>Basisgegevens!BL45*Basisgegevens!BL69</f>
        <v>0</v>
      </c>
      <c r="BN34" s="201">
        <f>Basisgegevens!BM45*Basisgegevens!BM69</f>
        <v>0</v>
      </c>
      <c r="BO34" s="201">
        <f>Basisgegevens!BN45*Basisgegevens!BN69</f>
        <v>0</v>
      </c>
      <c r="BP34" s="193">
        <f t="shared" si="30"/>
        <v>0</v>
      </c>
      <c r="BQ34" s="1"/>
      <c r="BR34" s="1"/>
      <c r="BS34" s="1"/>
      <c r="BT34" s="1"/>
    </row>
    <row r="35" spans="2:72" s="127" customFormat="1" ht="15" customHeight="1" x14ac:dyDescent="0.25">
      <c r="C35" s="256" t="str">
        <f>Basisgegevens!$A$28</f>
        <v>(-)</v>
      </c>
      <c r="D35" s="201">
        <f>Basisgegevens!C46*Basisgegevens!C70</f>
        <v>0</v>
      </c>
      <c r="E35" s="201">
        <f>Basisgegevens!D46*Basisgegevens!D70</f>
        <v>0</v>
      </c>
      <c r="F35" s="201">
        <f>Basisgegevens!E46*Basisgegevens!E70</f>
        <v>0</v>
      </c>
      <c r="G35" s="201">
        <f>Basisgegevens!F46*Basisgegevens!F70</f>
        <v>0</v>
      </c>
      <c r="H35" s="201">
        <f>Basisgegevens!G46*Basisgegevens!G70</f>
        <v>0</v>
      </c>
      <c r="I35" s="201">
        <f>Basisgegevens!H46*Basisgegevens!H70</f>
        <v>0</v>
      </c>
      <c r="J35" s="201">
        <f>Basisgegevens!I46*Basisgegevens!I70</f>
        <v>0</v>
      </c>
      <c r="K35" s="201">
        <f>Basisgegevens!J46*Basisgegevens!J70</f>
        <v>0</v>
      </c>
      <c r="L35" s="201">
        <f>Basisgegevens!K46*Basisgegevens!K70</f>
        <v>0</v>
      </c>
      <c r="M35" s="201">
        <f>Basisgegevens!L46*Basisgegevens!L70</f>
        <v>0</v>
      </c>
      <c r="N35" s="201">
        <f>Basisgegevens!M46*Basisgegevens!M70</f>
        <v>0</v>
      </c>
      <c r="O35" s="201">
        <f>Basisgegevens!N46*Basisgegevens!N70</f>
        <v>0</v>
      </c>
      <c r="P35" s="193">
        <f t="shared" si="8"/>
        <v>0</v>
      </c>
      <c r="Q35" s="201">
        <f>Basisgegevens!P46*Basisgegevens!P70</f>
        <v>0</v>
      </c>
      <c r="R35" s="201">
        <f>Basisgegevens!Q46*Basisgegevens!Q70</f>
        <v>0</v>
      </c>
      <c r="S35" s="201">
        <f>Basisgegevens!R46*Basisgegevens!R70</f>
        <v>0</v>
      </c>
      <c r="T35" s="201">
        <f>Basisgegevens!S46*Basisgegevens!S70</f>
        <v>0</v>
      </c>
      <c r="U35" s="201">
        <f>Basisgegevens!T46*Basisgegevens!T70</f>
        <v>0</v>
      </c>
      <c r="V35" s="201">
        <f>Basisgegevens!U46*Basisgegevens!U70</f>
        <v>0</v>
      </c>
      <c r="W35" s="201">
        <f>Basisgegevens!V46*Basisgegevens!V70</f>
        <v>0</v>
      </c>
      <c r="X35" s="201">
        <f>Basisgegevens!W46*Basisgegevens!W70</f>
        <v>0</v>
      </c>
      <c r="Y35" s="201">
        <f>Basisgegevens!X46*Basisgegevens!X70</f>
        <v>0</v>
      </c>
      <c r="Z35" s="201">
        <f>Basisgegevens!Y46*Basisgegevens!Y70</f>
        <v>0</v>
      </c>
      <c r="AA35" s="201">
        <f>Basisgegevens!Z46*Basisgegevens!Z70</f>
        <v>0</v>
      </c>
      <c r="AB35" s="201">
        <f>Basisgegevens!AA46*Basisgegevens!AA70</f>
        <v>0</v>
      </c>
      <c r="AC35" s="193">
        <f t="shared" si="9"/>
        <v>0</v>
      </c>
      <c r="AD35" s="201">
        <f>Basisgegevens!AC46*Basisgegevens!AC70</f>
        <v>0</v>
      </c>
      <c r="AE35" s="201">
        <f>Basisgegevens!AD46*Basisgegevens!AD70</f>
        <v>0</v>
      </c>
      <c r="AF35" s="201">
        <f>Basisgegevens!AE46*Basisgegevens!AE70</f>
        <v>0</v>
      </c>
      <c r="AG35" s="201">
        <f>Basisgegevens!AF46*Basisgegevens!AF70</f>
        <v>0</v>
      </c>
      <c r="AH35" s="201">
        <f>Basisgegevens!AG46*Basisgegevens!AG70</f>
        <v>0</v>
      </c>
      <c r="AI35" s="201">
        <f>Basisgegevens!AH46*Basisgegevens!AH70</f>
        <v>0</v>
      </c>
      <c r="AJ35" s="201">
        <f>Basisgegevens!AI46*Basisgegevens!AI70</f>
        <v>0</v>
      </c>
      <c r="AK35" s="201">
        <f>Basisgegevens!AJ46*Basisgegevens!AJ70</f>
        <v>0</v>
      </c>
      <c r="AL35" s="201">
        <f>Basisgegevens!AK46*Basisgegevens!AK70</f>
        <v>0</v>
      </c>
      <c r="AM35" s="201">
        <f>Basisgegevens!AL46*Basisgegevens!AL70</f>
        <v>0</v>
      </c>
      <c r="AN35" s="201">
        <f>Basisgegevens!AM46*Basisgegevens!AM70</f>
        <v>0</v>
      </c>
      <c r="AO35" s="201">
        <f>Basisgegevens!AN46*Basisgegevens!AN70</f>
        <v>0</v>
      </c>
      <c r="AP35" s="193">
        <f t="shared" si="26"/>
        <v>0</v>
      </c>
      <c r="AQ35" s="201">
        <f>Basisgegevens!AP46*Basisgegevens!AP70</f>
        <v>0</v>
      </c>
      <c r="AR35" s="201">
        <f>Basisgegevens!AQ46*Basisgegevens!AQ70</f>
        <v>0</v>
      </c>
      <c r="AS35" s="201">
        <f>Basisgegevens!AR46*Basisgegevens!AR70</f>
        <v>0</v>
      </c>
      <c r="AT35" s="201">
        <f>Basisgegevens!AS46*Basisgegevens!AS70</f>
        <v>0</v>
      </c>
      <c r="AU35" s="201">
        <f>Basisgegevens!AT46*Basisgegevens!AT70</f>
        <v>0</v>
      </c>
      <c r="AV35" s="201">
        <f>Basisgegevens!AU46*Basisgegevens!AU70</f>
        <v>0</v>
      </c>
      <c r="AW35" s="201">
        <f>Basisgegevens!AV46*Basisgegevens!AV70</f>
        <v>0</v>
      </c>
      <c r="AX35" s="201">
        <f>Basisgegevens!AW46*Basisgegevens!AW70</f>
        <v>0</v>
      </c>
      <c r="AY35" s="201">
        <f>Basisgegevens!AX46*Basisgegevens!AX70</f>
        <v>0</v>
      </c>
      <c r="AZ35" s="201">
        <f>Basisgegevens!AY46*Basisgegevens!AY70</f>
        <v>0</v>
      </c>
      <c r="BA35" s="201">
        <f>Basisgegevens!AZ46*Basisgegevens!AZ70</f>
        <v>0</v>
      </c>
      <c r="BB35" s="201">
        <f>Basisgegevens!BA46*Basisgegevens!BA70</f>
        <v>0</v>
      </c>
      <c r="BC35" s="193">
        <f t="shared" si="28"/>
        <v>0</v>
      </c>
      <c r="BD35" s="201">
        <f>Basisgegevens!BC46*Basisgegevens!BC70</f>
        <v>0</v>
      </c>
      <c r="BE35" s="201">
        <f>Basisgegevens!BD46*Basisgegevens!BD70</f>
        <v>0</v>
      </c>
      <c r="BF35" s="201">
        <f>Basisgegevens!BE46*Basisgegevens!BE70</f>
        <v>0</v>
      </c>
      <c r="BG35" s="201">
        <f>Basisgegevens!BF46*Basisgegevens!BF70</f>
        <v>0</v>
      </c>
      <c r="BH35" s="201">
        <f>Basisgegevens!BG46*Basisgegevens!BG70</f>
        <v>0</v>
      </c>
      <c r="BI35" s="201">
        <f>Basisgegevens!BH46*Basisgegevens!BH70</f>
        <v>0</v>
      </c>
      <c r="BJ35" s="201">
        <f>Basisgegevens!BI46*Basisgegevens!BI70</f>
        <v>0</v>
      </c>
      <c r="BK35" s="201">
        <f>Basisgegevens!BJ46*Basisgegevens!BJ70</f>
        <v>0</v>
      </c>
      <c r="BL35" s="201">
        <f>Basisgegevens!BK46*Basisgegevens!BK70</f>
        <v>0</v>
      </c>
      <c r="BM35" s="201">
        <f>Basisgegevens!BL46*Basisgegevens!BL70</f>
        <v>0</v>
      </c>
      <c r="BN35" s="201">
        <f>Basisgegevens!BM46*Basisgegevens!BM70</f>
        <v>0</v>
      </c>
      <c r="BO35" s="201">
        <f>Basisgegevens!BN46*Basisgegevens!BN70</f>
        <v>0</v>
      </c>
      <c r="BP35" s="193">
        <f t="shared" si="30"/>
        <v>0</v>
      </c>
      <c r="BQ35" s="1"/>
      <c r="BR35" s="1"/>
      <c r="BS35" s="1"/>
      <c r="BT35" s="1"/>
    </row>
    <row r="36" spans="2:72" s="127" customFormat="1" ht="15" customHeight="1" x14ac:dyDescent="0.25">
      <c r="C36" s="256" t="str">
        <f>Basisgegevens!$A$29</f>
        <v>(-)</v>
      </c>
      <c r="D36" s="201">
        <f>Basisgegevens!C47*Basisgegevens!C71</f>
        <v>0</v>
      </c>
      <c r="E36" s="201">
        <f>Basisgegevens!D47*Basisgegevens!D71</f>
        <v>0</v>
      </c>
      <c r="F36" s="201">
        <f>Basisgegevens!E47*Basisgegevens!E71</f>
        <v>0</v>
      </c>
      <c r="G36" s="201">
        <f>Basisgegevens!F47*Basisgegevens!F71</f>
        <v>0</v>
      </c>
      <c r="H36" s="201">
        <f>Basisgegevens!G47*Basisgegevens!G71</f>
        <v>0</v>
      </c>
      <c r="I36" s="201">
        <f>Basisgegevens!H47*Basisgegevens!H71</f>
        <v>0</v>
      </c>
      <c r="J36" s="201">
        <f>Basisgegevens!I47*Basisgegevens!I71</f>
        <v>0</v>
      </c>
      <c r="K36" s="201">
        <f>Basisgegevens!J47*Basisgegevens!J71</f>
        <v>0</v>
      </c>
      <c r="L36" s="201">
        <f>Basisgegevens!K47*Basisgegevens!K71</f>
        <v>0</v>
      </c>
      <c r="M36" s="201">
        <f>Basisgegevens!L47*Basisgegevens!L71</f>
        <v>0</v>
      </c>
      <c r="N36" s="201">
        <f>Basisgegevens!M47*Basisgegevens!M71</f>
        <v>0</v>
      </c>
      <c r="O36" s="201">
        <f>Basisgegevens!N47*Basisgegevens!N71</f>
        <v>0</v>
      </c>
      <c r="P36" s="193">
        <f t="shared" si="8"/>
        <v>0</v>
      </c>
      <c r="Q36" s="201">
        <f>Basisgegevens!P47*Basisgegevens!P71</f>
        <v>0</v>
      </c>
      <c r="R36" s="201">
        <f>Basisgegevens!Q47*Basisgegevens!Q71</f>
        <v>0</v>
      </c>
      <c r="S36" s="201">
        <f>Basisgegevens!R47*Basisgegevens!R71</f>
        <v>0</v>
      </c>
      <c r="T36" s="201">
        <f>Basisgegevens!S47*Basisgegevens!S71</f>
        <v>0</v>
      </c>
      <c r="U36" s="201">
        <f>Basisgegevens!T47*Basisgegevens!T71</f>
        <v>0</v>
      </c>
      <c r="V36" s="201">
        <f>Basisgegevens!U47*Basisgegevens!U71</f>
        <v>0</v>
      </c>
      <c r="W36" s="201">
        <f>Basisgegevens!V47*Basisgegevens!V71</f>
        <v>0</v>
      </c>
      <c r="X36" s="201">
        <f>Basisgegevens!W47*Basisgegevens!W71</f>
        <v>0</v>
      </c>
      <c r="Y36" s="201">
        <f>Basisgegevens!X47*Basisgegevens!X71</f>
        <v>0</v>
      </c>
      <c r="Z36" s="201">
        <f>Basisgegevens!Y47*Basisgegevens!Y71</f>
        <v>0</v>
      </c>
      <c r="AA36" s="201">
        <f>Basisgegevens!Z47*Basisgegevens!Z71</f>
        <v>0</v>
      </c>
      <c r="AB36" s="201">
        <f>Basisgegevens!AA47*Basisgegevens!AA71</f>
        <v>0</v>
      </c>
      <c r="AC36" s="193">
        <f t="shared" si="9"/>
        <v>0</v>
      </c>
      <c r="AD36" s="201">
        <f>Basisgegevens!AC47*Basisgegevens!AC71</f>
        <v>0</v>
      </c>
      <c r="AE36" s="201">
        <f>Basisgegevens!AD47*Basisgegevens!AD71</f>
        <v>0</v>
      </c>
      <c r="AF36" s="201">
        <f>Basisgegevens!AE47*Basisgegevens!AE71</f>
        <v>0</v>
      </c>
      <c r="AG36" s="201">
        <f>Basisgegevens!AF47*Basisgegevens!AF71</f>
        <v>0</v>
      </c>
      <c r="AH36" s="201">
        <f>Basisgegevens!AG47*Basisgegevens!AG71</f>
        <v>0</v>
      </c>
      <c r="AI36" s="201">
        <f>Basisgegevens!AH47*Basisgegevens!AH71</f>
        <v>0</v>
      </c>
      <c r="AJ36" s="201">
        <f>Basisgegevens!AI47*Basisgegevens!AI71</f>
        <v>0</v>
      </c>
      <c r="AK36" s="201">
        <f>Basisgegevens!AJ47*Basisgegevens!AJ71</f>
        <v>0</v>
      </c>
      <c r="AL36" s="201">
        <f>Basisgegevens!AK47*Basisgegevens!AK71</f>
        <v>0</v>
      </c>
      <c r="AM36" s="201">
        <f>Basisgegevens!AL47*Basisgegevens!AL71</f>
        <v>0</v>
      </c>
      <c r="AN36" s="201">
        <f>Basisgegevens!AM47*Basisgegevens!AM71</f>
        <v>0</v>
      </c>
      <c r="AO36" s="201">
        <f>Basisgegevens!AN47*Basisgegevens!AN71</f>
        <v>0</v>
      </c>
      <c r="AP36" s="193">
        <f t="shared" si="26"/>
        <v>0</v>
      </c>
      <c r="AQ36" s="201">
        <f>Basisgegevens!AP47*Basisgegevens!AP71</f>
        <v>0</v>
      </c>
      <c r="AR36" s="201">
        <f>Basisgegevens!AQ47*Basisgegevens!AQ71</f>
        <v>0</v>
      </c>
      <c r="AS36" s="201">
        <f>Basisgegevens!AR47*Basisgegevens!AR71</f>
        <v>0</v>
      </c>
      <c r="AT36" s="201">
        <f>Basisgegevens!AS47*Basisgegevens!AS71</f>
        <v>0</v>
      </c>
      <c r="AU36" s="201">
        <f>Basisgegevens!AT47*Basisgegevens!AT71</f>
        <v>0</v>
      </c>
      <c r="AV36" s="201">
        <f>Basisgegevens!AU47*Basisgegevens!AU71</f>
        <v>0</v>
      </c>
      <c r="AW36" s="201">
        <f>Basisgegevens!AV47*Basisgegevens!AV71</f>
        <v>0</v>
      </c>
      <c r="AX36" s="201">
        <f>Basisgegevens!AW47*Basisgegevens!AW71</f>
        <v>0</v>
      </c>
      <c r="AY36" s="201">
        <f>Basisgegevens!AX47*Basisgegevens!AX71</f>
        <v>0</v>
      </c>
      <c r="AZ36" s="201">
        <f>Basisgegevens!AY47*Basisgegevens!AY71</f>
        <v>0</v>
      </c>
      <c r="BA36" s="201">
        <f>Basisgegevens!AZ47*Basisgegevens!AZ71</f>
        <v>0</v>
      </c>
      <c r="BB36" s="201">
        <f>Basisgegevens!BA47*Basisgegevens!BA71</f>
        <v>0</v>
      </c>
      <c r="BC36" s="193">
        <f t="shared" si="28"/>
        <v>0</v>
      </c>
      <c r="BD36" s="201">
        <f>Basisgegevens!BC47*Basisgegevens!BC71</f>
        <v>0</v>
      </c>
      <c r="BE36" s="201">
        <f>Basisgegevens!BD47*Basisgegevens!BD71</f>
        <v>0</v>
      </c>
      <c r="BF36" s="201">
        <f>Basisgegevens!BE47*Basisgegevens!BE71</f>
        <v>0</v>
      </c>
      <c r="BG36" s="201">
        <f>Basisgegevens!BF47*Basisgegevens!BF71</f>
        <v>0</v>
      </c>
      <c r="BH36" s="201">
        <f>Basisgegevens!BG47*Basisgegevens!BG71</f>
        <v>0</v>
      </c>
      <c r="BI36" s="201">
        <f>Basisgegevens!BH47*Basisgegevens!BH71</f>
        <v>0</v>
      </c>
      <c r="BJ36" s="201">
        <f>Basisgegevens!BI47*Basisgegevens!BI71</f>
        <v>0</v>
      </c>
      <c r="BK36" s="201">
        <f>Basisgegevens!BJ47*Basisgegevens!BJ71</f>
        <v>0</v>
      </c>
      <c r="BL36" s="201">
        <f>Basisgegevens!BK47*Basisgegevens!BK71</f>
        <v>0</v>
      </c>
      <c r="BM36" s="201">
        <f>Basisgegevens!BL47*Basisgegevens!BL71</f>
        <v>0</v>
      </c>
      <c r="BN36" s="201">
        <f>Basisgegevens!BM47*Basisgegevens!BM71</f>
        <v>0</v>
      </c>
      <c r="BO36" s="201">
        <f>Basisgegevens!BN47*Basisgegevens!BN71</f>
        <v>0</v>
      </c>
      <c r="BP36" s="193">
        <f t="shared" si="30"/>
        <v>0</v>
      </c>
      <c r="BQ36" s="1"/>
      <c r="BR36" s="1"/>
      <c r="BS36" s="1"/>
      <c r="BT36" s="1"/>
    </row>
    <row r="37" spans="2:72" ht="15" customHeight="1" x14ac:dyDescent="0.25">
      <c r="P37" s="45"/>
      <c r="AC37" s="45"/>
      <c r="AP37" s="45"/>
      <c r="BC37" s="45"/>
      <c r="BP37" s="45"/>
    </row>
    <row r="38" spans="2:72" s="45" customFormat="1" ht="15" customHeight="1" x14ac:dyDescent="0.25">
      <c r="B38" s="137" t="s">
        <v>267</v>
      </c>
      <c r="C38" s="199"/>
      <c r="D38" s="13">
        <f>+D10-D20</f>
        <v>0</v>
      </c>
      <c r="E38" s="13">
        <f>+E10-E20</f>
        <v>0</v>
      </c>
      <c r="F38" s="13">
        <f>+F10-F20</f>
        <v>0</v>
      </c>
      <c r="G38" s="13">
        <f>+G10-G20</f>
        <v>0</v>
      </c>
      <c r="H38" s="13">
        <f t="shared" ref="H38:P38" si="31">+H10-H20</f>
        <v>0</v>
      </c>
      <c r="I38" s="13">
        <f t="shared" si="31"/>
        <v>0</v>
      </c>
      <c r="J38" s="13">
        <f t="shared" si="31"/>
        <v>0</v>
      </c>
      <c r="K38" s="13">
        <f t="shared" si="31"/>
        <v>0</v>
      </c>
      <c r="L38" s="13">
        <f t="shared" si="31"/>
        <v>0</v>
      </c>
      <c r="M38" s="13">
        <f t="shared" si="31"/>
        <v>0</v>
      </c>
      <c r="N38" s="13">
        <f t="shared" si="31"/>
        <v>0</v>
      </c>
      <c r="O38" s="13">
        <f t="shared" si="31"/>
        <v>0</v>
      </c>
      <c r="P38" s="136">
        <f t="shared" si="31"/>
        <v>0</v>
      </c>
      <c r="Q38" s="13">
        <f t="shared" ref="Q38:AB38" si="32">+Q10-Q20</f>
        <v>0</v>
      </c>
      <c r="R38" s="13">
        <f t="shared" si="32"/>
        <v>0</v>
      </c>
      <c r="S38" s="13">
        <f t="shared" si="32"/>
        <v>0</v>
      </c>
      <c r="T38" s="13">
        <f t="shared" si="32"/>
        <v>0</v>
      </c>
      <c r="U38" s="13">
        <f t="shared" si="32"/>
        <v>0</v>
      </c>
      <c r="V38" s="13">
        <f t="shared" si="32"/>
        <v>0</v>
      </c>
      <c r="W38" s="13">
        <f t="shared" si="32"/>
        <v>0</v>
      </c>
      <c r="X38" s="13">
        <f t="shared" si="32"/>
        <v>0</v>
      </c>
      <c r="Y38" s="13">
        <f t="shared" si="32"/>
        <v>0</v>
      </c>
      <c r="Z38" s="13">
        <f t="shared" si="32"/>
        <v>0</v>
      </c>
      <c r="AA38" s="13">
        <f t="shared" si="32"/>
        <v>0</v>
      </c>
      <c r="AB38" s="13">
        <f t="shared" si="32"/>
        <v>0</v>
      </c>
      <c r="AC38" s="136">
        <f t="shared" ref="AC38:AO38" si="33">+AC10-AC20</f>
        <v>0</v>
      </c>
      <c r="AD38" s="13">
        <f t="shared" si="33"/>
        <v>0</v>
      </c>
      <c r="AE38" s="13">
        <f t="shared" si="33"/>
        <v>0</v>
      </c>
      <c r="AF38" s="13">
        <f t="shared" si="33"/>
        <v>0</v>
      </c>
      <c r="AG38" s="13">
        <f t="shared" si="33"/>
        <v>0</v>
      </c>
      <c r="AH38" s="13">
        <f t="shared" si="33"/>
        <v>0</v>
      </c>
      <c r="AI38" s="13">
        <f t="shared" si="33"/>
        <v>0</v>
      </c>
      <c r="AJ38" s="13">
        <f t="shared" si="33"/>
        <v>0</v>
      </c>
      <c r="AK38" s="13">
        <f t="shared" si="33"/>
        <v>0</v>
      </c>
      <c r="AL38" s="13">
        <f t="shared" si="33"/>
        <v>0</v>
      </c>
      <c r="AM38" s="13">
        <f t="shared" si="33"/>
        <v>0</v>
      </c>
      <c r="AN38" s="13">
        <f t="shared" si="33"/>
        <v>0</v>
      </c>
      <c r="AO38" s="13">
        <f t="shared" si="33"/>
        <v>0</v>
      </c>
      <c r="AP38" s="136">
        <f t="shared" ref="AP38:BB38" si="34">+AP10-AP20</f>
        <v>0</v>
      </c>
      <c r="AQ38" s="13">
        <f t="shared" si="34"/>
        <v>0</v>
      </c>
      <c r="AR38" s="13">
        <f t="shared" si="34"/>
        <v>0</v>
      </c>
      <c r="AS38" s="13">
        <f t="shared" si="34"/>
        <v>0</v>
      </c>
      <c r="AT38" s="13">
        <f t="shared" si="34"/>
        <v>0</v>
      </c>
      <c r="AU38" s="13">
        <f t="shared" si="34"/>
        <v>0</v>
      </c>
      <c r="AV38" s="13">
        <f t="shared" si="34"/>
        <v>0</v>
      </c>
      <c r="AW38" s="13">
        <f t="shared" si="34"/>
        <v>0</v>
      </c>
      <c r="AX38" s="13">
        <f t="shared" si="34"/>
        <v>0</v>
      </c>
      <c r="AY38" s="13">
        <f t="shared" si="34"/>
        <v>0</v>
      </c>
      <c r="AZ38" s="13">
        <f t="shared" si="34"/>
        <v>0</v>
      </c>
      <c r="BA38" s="13">
        <f t="shared" si="34"/>
        <v>0</v>
      </c>
      <c r="BB38" s="13">
        <f t="shared" si="34"/>
        <v>0</v>
      </c>
      <c r="BC38" s="136">
        <f t="shared" ref="BC38:BO38" si="35">+BC10-BC20</f>
        <v>0</v>
      </c>
      <c r="BD38" s="13">
        <f t="shared" si="35"/>
        <v>0</v>
      </c>
      <c r="BE38" s="13">
        <f t="shared" si="35"/>
        <v>0</v>
      </c>
      <c r="BF38" s="13">
        <f t="shared" si="35"/>
        <v>0</v>
      </c>
      <c r="BG38" s="13">
        <f t="shared" si="35"/>
        <v>0</v>
      </c>
      <c r="BH38" s="13">
        <f t="shared" si="35"/>
        <v>0</v>
      </c>
      <c r="BI38" s="13">
        <f t="shared" si="35"/>
        <v>0</v>
      </c>
      <c r="BJ38" s="13">
        <f t="shared" si="35"/>
        <v>0</v>
      </c>
      <c r="BK38" s="13">
        <f t="shared" si="35"/>
        <v>0</v>
      </c>
      <c r="BL38" s="13">
        <f t="shared" si="35"/>
        <v>0</v>
      </c>
      <c r="BM38" s="13">
        <f t="shared" si="35"/>
        <v>0</v>
      </c>
      <c r="BN38" s="13">
        <f t="shared" si="35"/>
        <v>0</v>
      </c>
      <c r="BO38" s="13">
        <f t="shared" si="35"/>
        <v>0</v>
      </c>
      <c r="BP38" s="136">
        <f>+BP10-BP20</f>
        <v>0</v>
      </c>
    </row>
    <row r="39" spans="2:72" ht="15" customHeight="1" x14ac:dyDescent="0.25">
      <c r="P39" s="45"/>
      <c r="AC39" s="45"/>
      <c r="AP39" s="45"/>
      <c r="BC39" s="45"/>
      <c r="BP39" s="45"/>
    </row>
    <row r="40" spans="2:72" s="16" customFormat="1" ht="15" customHeight="1" x14ac:dyDescent="0.25">
      <c r="C40" s="5" t="s">
        <v>266</v>
      </c>
      <c r="D40" s="205" t="str">
        <f>+IF(D38&gt;0,D38/D10," ")</f>
        <v xml:space="preserve"> </v>
      </c>
      <c r="E40" s="205" t="str">
        <f>+IF(E38&gt;0,E38/E10," ")</f>
        <v xml:space="preserve"> </v>
      </c>
      <c r="F40" s="205" t="str">
        <f>+IF(F38&gt;0,F38/F10," ")</f>
        <v xml:space="preserve"> </v>
      </c>
      <c r="G40" s="205" t="str">
        <f>+IF(G38&gt;0,G38/G10," ")</f>
        <v xml:space="preserve"> </v>
      </c>
      <c r="H40" s="205" t="str">
        <f t="shared" ref="H40:P40" si="36">+IF(H38&gt;0,H38/H10," ")</f>
        <v xml:space="preserve"> </v>
      </c>
      <c r="I40" s="205" t="str">
        <f t="shared" si="36"/>
        <v xml:space="preserve"> </v>
      </c>
      <c r="J40" s="205" t="str">
        <f t="shared" si="36"/>
        <v xml:space="preserve"> </v>
      </c>
      <c r="K40" s="205" t="str">
        <f t="shared" si="36"/>
        <v xml:space="preserve"> </v>
      </c>
      <c r="L40" s="205" t="str">
        <f t="shared" si="36"/>
        <v xml:space="preserve"> </v>
      </c>
      <c r="M40" s="205" t="str">
        <f t="shared" si="36"/>
        <v xml:space="preserve"> </v>
      </c>
      <c r="N40" s="205" t="str">
        <f t="shared" si="36"/>
        <v xml:space="preserve"> </v>
      </c>
      <c r="O40" s="205" t="str">
        <f t="shared" si="36"/>
        <v xml:space="preserve"> </v>
      </c>
      <c r="P40" s="205" t="str">
        <f t="shared" si="36"/>
        <v xml:space="preserve"> </v>
      </c>
      <c r="Q40" s="205" t="str">
        <f t="shared" ref="Q40:AB40" si="37">+IF(Q38&gt;0,Q38/Q10," ")</f>
        <v xml:space="preserve"> </v>
      </c>
      <c r="R40" s="205" t="str">
        <f t="shared" si="37"/>
        <v xml:space="preserve"> </v>
      </c>
      <c r="S40" s="205" t="str">
        <f t="shared" si="37"/>
        <v xml:space="preserve"> </v>
      </c>
      <c r="T40" s="205" t="str">
        <f t="shared" si="37"/>
        <v xml:space="preserve"> </v>
      </c>
      <c r="U40" s="205" t="str">
        <f t="shared" si="37"/>
        <v xml:space="preserve"> </v>
      </c>
      <c r="V40" s="205" t="str">
        <f t="shared" si="37"/>
        <v xml:space="preserve"> </v>
      </c>
      <c r="W40" s="205" t="str">
        <f t="shared" si="37"/>
        <v xml:space="preserve"> </v>
      </c>
      <c r="X40" s="205" t="str">
        <f t="shared" si="37"/>
        <v xml:space="preserve"> </v>
      </c>
      <c r="Y40" s="205" t="str">
        <f t="shared" si="37"/>
        <v xml:space="preserve"> </v>
      </c>
      <c r="Z40" s="205" t="str">
        <f t="shared" si="37"/>
        <v xml:space="preserve"> </v>
      </c>
      <c r="AA40" s="205" t="str">
        <f t="shared" si="37"/>
        <v xml:space="preserve"> </v>
      </c>
      <c r="AB40" s="205" t="str">
        <f t="shared" si="37"/>
        <v xml:space="preserve"> </v>
      </c>
      <c r="AC40" s="205" t="str">
        <f t="shared" ref="AC40:AO40" si="38">+IF(AC38&gt;0,AC38/AC10," ")</f>
        <v xml:space="preserve"> </v>
      </c>
      <c r="AD40" s="205" t="str">
        <f t="shared" si="38"/>
        <v xml:space="preserve"> </v>
      </c>
      <c r="AE40" s="205" t="str">
        <f t="shared" si="38"/>
        <v xml:space="preserve"> </v>
      </c>
      <c r="AF40" s="205" t="str">
        <f t="shared" si="38"/>
        <v xml:space="preserve"> </v>
      </c>
      <c r="AG40" s="205" t="str">
        <f t="shared" si="38"/>
        <v xml:space="preserve"> </v>
      </c>
      <c r="AH40" s="205" t="str">
        <f t="shared" si="38"/>
        <v xml:space="preserve"> </v>
      </c>
      <c r="AI40" s="205" t="str">
        <f t="shared" si="38"/>
        <v xml:space="preserve"> </v>
      </c>
      <c r="AJ40" s="205" t="str">
        <f t="shared" si="38"/>
        <v xml:space="preserve"> </v>
      </c>
      <c r="AK40" s="205" t="str">
        <f t="shared" si="38"/>
        <v xml:space="preserve"> </v>
      </c>
      <c r="AL40" s="205" t="str">
        <f t="shared" si="38"/>
        <v xml:space="preserve"> </v>
      </c>
      <c r="AM40" s="205" t="str">
        <f t="shared" si="38"/>
        <v xml:space="preserve"> </v>
      </c>
      <c r="AN40" s="205" t="str">
        <f t="shared" si="38"/>
        <v xml:space="preserve"> </v>
      </c>
      <c r="AO40" s="205" t="str">
        <f t="shared" si="38"/>
        <v xml:space="preserve"> </v>
      </c>
      <c r="AP40" s="205" t="str">
        <f t="shared" ref="AP40:BB40" si="39">+IF(AP38&gt;0,AP38/AP10," ")</f>
        <v xml:space="preserve"> </v>
      </c>
      <c r="AQ40" s="205" t="str">
        <f t="shared" si="39"/>
        <v xml:space="preserve"> </v>
      </c>
      <c r="AR40" s="205" t="str">
        <f t="shared" si="39"/>
        <v xml:space="preserve"> </v>
      </c>
      <c r="AS40" s="205" t="str">
        <f t="shared" si="39"/>
        <v xml:space="preserve"> </v>
      </c>
      <c r="AT40" s="205" t="str">
        <f t="shared" si="39"/>
        <v xml:space="preserve"> </v>
      </c>
      <c r="AU40" s="205" t="str">
        <f t="shared" si="39"/>
        <v xml:space="preserve"> </v>
      </c>
      <c r="AV40" s="205" t="str">
        <f t="shared" si="39"/>
        <v xml:space="preserve"> </v>
      </c>
      <c r="AW40" s="205" t="str">
        <f t="shared" si="39"/>
        <v xml:space="preserve"> </v>
      </c>
      <c r="AX40" s="205" t="str">
        <f t="shared" si="39"/>
        <v xml:space="preserve"> </v>
      </c>
      <c r="AY40" s="205" t="str">
        <f t="shared" si="39"/>
        <v xml:space="preserve"> </v>
      </c>
      <c r="AZ40" s="205" t="str">
        <f t="shared" si="39"/>
        <v xml:space="preserve"> </v>
      </c>
      <c r="BA40" s="205" t="str">
        <f t="shared" si="39"/>
        <v xml:space="preserve"> </v>
      </c>
      <c r="BB40" s="205" t="str">
        <f t="shared" si="39"/>
        <v xml:space="preserve"> </v>
      </c>
      <c r="BC40" s="205" t="str">
        <f t="shared" ref="BC40:BO40" si="40">+IF(BC38&gt;0,BC38/BC10," ")</f>
        <v xml:space="preserve"> </v>
      </c>
      <c r="BD40" s="205" t="str">
        <f t="shared" si="40"/>
        <v xml:space="preserve"> </v>
      </c>
      <c r="BE40" s="205" t="str">
        <f t="shared" si="40"/>
        <v xml:space="preserve"> </v>
      </c>
      <c r="BF40" s="205" t="str">
        <f t="shared" si="40"/>
        <v xml:space="preserve"> </v>
      </c>
      <c r="BG40" s="205" t="str">
        <f t="shared" si="40"/>
        <v xml:space="preserve"> </v>
      </c>
      <c r="BH40" s="205" t="str">
        <f t="shared" si="40"/>
        <v xml:space="preserve"> </v>
      </c>
      <c r="BI40" s="205" t="str">
        <f t="shared" si="40"/>
        <v xml:space="preserve"> </v>
      </c>
      <c r="BJ40" s="205" t="str">
        <f t="shared" si="40"/>
        <v xml:space="preserve"> </v>
      </c>
      <c r="BK40" s="205" t="str">
        <f t="shared" si="40"/>
        <v xml:space="preserve"> </v>
      </c>
      <c r="BL40" s="205" t="str">
        <f t="shared" si="40"/>
        <v xml:space="preserve"> </v>
      </c>
      <c r="BM40" s="205" t="str">
        <f t="shared" si="40"/>
        <v xml:space="preserve"> </v>
      </c>
      <c r="BN40" s="205" t="str">
        <f t="shared" si="40"/>
        <v xml:space="preserve"> </v>
      </c>
      <c r="BO40" s="205" t="str">
        <f t="shared" si="40"/>
        <v xml:space="preserve"> </v>
      </c>
      <c r="BP40" s="205" t="str">
        <f>+IF(BP38&gt;0,BP38/BP10," ")</f>
        <v xml:space="preserve"> </v>
      </c>
      <c r="BQ40" s="1"/>
    </row>
    <row r="41" spans="2:72" ht="15" customHeight="1" x14ac:dyDescent="0.25">
      <c r="P41" s="45"/>
      <c r="AC41" s="45"/>
      <c r="AP41" s="45"/>
      <c r="BC41" s="45"/>
      <c r="BP41" s="45"/>
    </row>
    <row r="42" spans="2:72" s="45" customFormat="1" ht="15" customHeight="1" x14ac:dyDescent="0.25">
      <c r="B42" s="137" t="s">
        <v>274</v>
      </c>
      <c r="C42" s="199"/>
      <c r="D42" s="13">
        <f>+D44+D66</f>
        <v>0</v>
      </c>
      <c r="E42" s="13">
        <f>+E44+E66</f>
        <v>0</v>
      </c>
      <c r="F42" s="13">
        <f>+F44+F66</f>
        <v>0</v>
      </c>
      <c r="G42" s="13">
        <f>+G44+G66</f>
        <v>0</v>
      </c>
      <c r="H42" s="13">
        <f t="shared" ref="H42:O42" si="41">+H44+H66</f>
        <v>0</v>
      </c>
      <c r="I42" s="13">
        <f t="shared" si="41"/>
        <v>0</v>
      </c>
      <c r="J42" s="13">
        <f t="shared" si="41"/>
        <v>0</v>
      </c>
      <c r="K42" s="13">
        <f t="shared" si="41"/>
        <v>0</v>
      </c>
      <c r="L42" s="13">
        <f t="shared" si="41"/>
        <v>0</v>
      </c>
      <c r="M42" s="13">
        <f t="shared" si="41"/>
        <v>0</v>
      </c>
      <c r="N42" s="13">
        <f t="shared" si="41"/>
        <v>0</v>
      </c>
      <c r="O42" s="13">
        <f t="shared" si="41"/>
        <v>0</v>
      </c>
      <c r="P42" s="136">
        <f>SUM(D42:O42)</f>
        <v>0</v>
      </c>
      <c r="Q42" s="13">
        <f t="shared" ref="Q42:AB42" si="42">+Q44+Q66</f>
        <v>0</v>
      </c>
      <c r="R42" s="13">
        <f t="shared" si="42"/>
        <v>0</v>
      </c>
      <c r="S42" s="13">
        <f t="shared" si="42"/>
        <v>0</v>
      </c>
      <c r="T42" s="13">
        <f t="shared" si="42"/>
        <v>0</v>
      </c>
      <c r="U42" s="13">
        <f t="shared" si="42"/>
        <v>0</v>
      </c>
      <c r="V42" s="13">
        <f t="shared" si="42"/>
        <v>0</v>
      </c>
      <c r="W42" s="13">
        <f t="shared" si="42"/>
        <v>0</v>
      </c>
      <c r="X42" s="13">
        <f t="shared" si="42"/>
        <v>0</v>
      </c>
      <c r="Y42" s="13">
        <f t="shared" si="42"/>
        <v>0</v>
      </c>
      <c r="Z42" s="13">
        <f t="shared" si="42"/>
        <v>0</v>
      </c>
      <c r="AA42" s="13">
        <f t="shared" si="42"/>
        <v>0</v>
      </c>
      <c r="AB42" s="13">
        <f t="shared" si="42"/>
        <v>0</v>
      </c>
      <c r="AC42" s="136">
        <f>SUM(Q42:AB42)</f>
        <v>0</v>
      </c>
      <c r="AD42" s="13">
        <f t="shared" ref="AD42:AO42" si="43">+AD44+AD66</f>
        <v>0</v>
      </c>
      <c r="AE42" s="13">
        <f t="shared" si="43"/>
        <v>0</v>
      </c>
      <c r="AF42" s="13">
        <f t="shared" si="43"/>
        <v>0</v>
      </c>
      <c r="AG42" s="13">
        <f t="shared" si="43"/>
        <v>0</v>
      </c>
      <c r="AH42" s="13">
        <f t="shared" si="43"/>
        <v>0</v>
      </c>
      <c r="AI42" s="13">
        <f t="shared" si="43"/>
        <v>0</v>
      </c>
      <c r="AJ42" s="13">
        <f t="shared" si="43"/>
        <v>0</v>
      </c>
      <c r="AK42" s="13">
        <f t="shared" si="43"/>
        <v>0</v>
      </c>
      <c r="AL42" s="13">
        <f t="shared" si="43"/>
        <v>0</v>
      </c>
      <c r="AM42" s="13">
        <f t="shared" si="43"/>
        <v>0</v>
      </c>
      <c r="AN42" s="13">
        <f t="shared" si="43"/>
        <v>0</v>
      </c>
      <c r="AO42" s="13">
        <f t="shared" si="43"/>
        <v>0</v>
      </c>
      <c r="AP42" s="136">
        <f>SUM(AD42:AO42)</f>
        <v>0</v>
      </c>
      <c r="AQ42" s="13">
        <f t="shared" ref="AQ42:BB42" si="44">+AQ44+AQ66</f>
        <v>0</v>
      </c>
      <c r="AR42" s="13">
        <f t="shared" si="44"/>
        <v>0</v>
      </c>
      <c r="AS42" s="13">
        <f t="shared" si="44"/>
        <v>0</v>
      </c>
      <c r="AT42" s="13">
        <f t="shared" si="44"/>
        <v>0</v>
      </c>
      <c r="AU42" s="13">
        <f t="shared" si="44"/>
        <v>0</v>
      </c>
      <c r="AV42" s="13">
        <f t="shared" si="44"/>
        <v>0</v>
      </c>
      <c r="AW42" s="13">
        <f t="shared" si="44"/>
        <v>0</v>
      </c>
      <c r="AX42" s="13">
        <f t="shared" si="44"/>
        <v>0</v>
      </c>
      <c r="AY42" s="13">
        <f t="shared" si="44"/>
        <v>0</v>
      </c>
      <c r="AZ42" s="13">
        <f t="shared" si="44"/>
        <v>0</v>
      </c>
      <c r="BA42" s="13">
        <f t="shared" si="44"/>
        <v>0</v>
      </c>
      <c r="BB42" s="13">
        <f t="shared" si="44"/>
        <v>0</v>
      </c>
      <c r="BC42" s="136">
        <f>SUM(AQ42:BB42)</f>
        <v>0</v>
      </c>
      <c r="BD42" s="13">
        <f t="shared" ref="BD42:BO42" si="45">+BD44+BD66</f>
        <v>0</v>
      </c>
      <c r="BE42" s="13">
        <f t="shared" si="45"/>
        <v>0</v>
      </c>
      <c r="BF42" s="13">
        <f t="shared" si="45"/>
        <v>0</v>
      </c>
      <c r="BG42" s="13">
        <f t="shared" si="45"/>
        <v>0</v>
      </c>
      <c r="BH42" s="13">
        <f t="shared" si="45"/>
        <v>0</v>
      </c>
      <c r="BI42" s="13">
        <f t="shared" si="45"/>
        <v>0</v>
      </c>
      <c r="BJ42" s="13">
        <f t="shared" si="45"/>
        <v>0</v>
      </c>
      <c r="BK42" s="13">
        <f t="shared" si="45"/>
        <v>0</v>
      </c>
      <c r="BL42" s="13">
        <f t="shared" si="45"/>
        <v>0</v>
      </c>
      <c r="BM42" s="13">
        <f t="shared" si="45"/>
        <v>0</v>
      </c>
      <c r="BN42" s="13">
        <f t="shared" si="45"/>
        <v>0</v>
      </c>
      <c r="BO42" s="13">
        <f t="shared" si="45"/>
        <v>0</v>
      </c>
      <c r="BP42" s="136">
        <f>SUM(BD42:BO42)</f>
        <v>0</v>
      </c>
    </row>
    <row r="43" spans="2:72" ht="15" customHeight="1" x14ac:dyDescent="0.25">
      <c r="P43" s="45"/>
      <c r="AC43" s="45"/>
      <c r="AP43" s="45"/>
      <c r="BC43" s="45"/>
      <c r="BP43" s="45"/>
    </row>
    <row r="44" spans="2:72" s="45" customFormat="1" ht="15" customHeight="1" x14ac:dyDescent="0.25">
      <c r="C44" s="200" t="s">
        <v>268</v>
      </c>
      <c r="D44" s="193">
        <f>SUM(D45:D64)</f>
        <v>0</v>
      </c>
      <c r="E44" s="193">
        <f t="shared" ref="E44:O44" si="46">SUM(E45:E64)</f>
        <v>0</v>
      </c>
      <c r="F44" s="193">
        <f t="shared" si="46"/>
        <v>0</v>
      </c>
      <c r="G44" s="193">
        <f t="shared" si="46"/>
        <v>0</v>
      </c>
      <c r="H44" s="193">
        <f t="shared" si="46"/>
        <v>0</v>
      </c>
      <c r="I44" s="193">
        <f t="shared" si="46"/>
        <v>0</v>
      </c>
      <c r="J44" s="193">
        <f t="shared" si="46"/>
        <v>0</v>
      </c>
      <c r="K44" s="193">
        <f t="shared" si="46"/>
        <v>0</v>
      </c>
      <c r="L44" s="193">
        <f t="shared" si="46"/>
        <v>0</v>
      </c>
      <c r="M44" s="193">
        <f t="shared" si="46"/>
        <v>0</v>
      </c>
      <c r="N44" s="193">
        <f t="shared" si="46"/>
        <v>0</v>
      </c>
      <c r="O44" s="193">
        <f t="shared" si="46"/>
        <v>0</v>
      </c>
      <c r="P44" s="193">
        <f t="shared" ref="P44:P69" si="47">SUM(D44:O44)</f>
        <v>0</v>
      </c>
      <c r="Q44" s="193">
        <f t="shared" ref="Q44:AB44" si="48">SUM(Q45:Q64)</f>
        <v>0</v>
      </c>
      <c r="R44" s="193">
        <f t="shared" si="48"/>
        <v>0</v>
      </c>
      <c r="S44" s="193">
        <f t="shared" si="48"/>
        <v>0</v>
      </c>
      <c r="T44" s="193">
        <f t="shared" si="48"/>
        <v>0</v>
      </c>
      <c r="U44" s="193">
        <f t="shared" si="48"/>
        <v>0</v>
      </c>
      <c r="V44" s="193">
        <f t="shared" si="48"/>
        <v>0</v>
      </c>
      <c r="W44" s="193">
        <f t="shared" si="48"/>
        <v>0</v>
      </c>
      <c r="X44" s="193">
        <f t="shared" si="48"/>
        <v>0</v>
      </c>
      <c r="Y44" s="193">
        <f t="shared" si="48"/>
        <v>0</v>
      </c>
      <c r="Z44" s="193">
        <f t="shared" si="48"/>
        <v>0</v>
      </c>
      <c r="AA44" s="193">
        <f t="shared" si="48"/>
        <v>0</v>
      </c>
      <c r="AB44" s="193">
        <f t="shared" si="48"/>
        <v>0</v>
      </c>
      <c r="AC44" s="193">
        <f t="shared" ref="AC44:AC69" si="49">SUM(Q44:AB44)</f>
        <v>0</v>
      </c>
      <c r="AD44" s="193">
        <f t="shared" ref="AD44:AO44" si="50">SUM(AD45:AD64)</f>
        <v>0</v>
      </c>
      <c r="AE44" s="193">
        <f t="shared" si="50"/>
        <v>0</v>
      </c>
      <c r="AF44" s="193">
        <f t="shared" si="50"/>
        <v>0</v>
      </c>
      <c r="AG44" s="193">
        <f t="shared" si="50"/>
        <v>0</v>
      </c>
      <c r="AH44" s="193">
        <f t="shared" si="50"/>
        <v>0</v>
      </c>
      <c r="AI44" s="193">
        <f t="shared" si="50"/>
        <v>0</v>
      </c>
      <c r="AJ44" s="193">
        <f t="shared" si="50"/>
        <v>0</v>
      </c>
      <c r="AK44" s="193">
        <f t="shared" si="50"/>
        <v>0</v>
      </c>
      <c r="AL44" s="193">
        <f t="shared" si="50"/>
        <v>0</v>
      </c>
      <c r="AM44" s="193">
        <f t="shared" si="50"/>
        <v>0</v>
      </c>
      <c r="AN44" s="193">
        <f t="shared" si="50"/>
        <v>0</v>
      </c>
      <c r="AO44" s="193">
        <f t="shared" si="50"/>
        <v>0</v>
      </c>
      <c r="AP44" s="193">
        <f t="shared" ref="AP44:AP64" si="51">SUM(AD44:AO44)</f>
        <v>0</v>
      </c>
      <c r="AQ44" s="193">
        <f t="shared" ref="AQ44:BB44" si="52">SUM(AQ45:AQ64)</f>
        <v>0</v>
      </c>
      <c r="AR44" s="193">
        <f t="shared" si="52"/>
        <v>0</v>
      </c>
      <c r="AS44" s="193">
        <f t="shared" si="52"/>
        <v>0</v>
      </c>
      <c r="AT44" s="193">
        <f t="shared" si="52"/>
        <v>0</v>
      </c>
      <c r="AU44" s="193">
        <f t="shared" si="52"/>
        <v>0</v>
      </c>
      <c r="AV44" s="193">
        <f t="shared" si="52"/>
        <v>0</v>
      </c>
      <c r="AW44" s="193">
        <f t="shared" si="52"/>
        <v>0</v>
      </c>
      <c r="AX44" s="193">
        <f t="shared" si="52"/>
        <v>0</v>
      </c>
      <c r="AY44" s="193">
        <f t="shared" si="52"/>
        <v>0</v>
      </c>
      <c r="AZ44" s="193">
        <f t="shared" si="52"/>
        <v>0</v>
      </c>
      <c r="BA44" s="193">
        <f t="shared" si="52"/>
        <v>0</v>
      </c>
      <c r="BB44" s="193">
        <f t="shared" si="52"/>
        <v>0</v>
      </c>
      <c r="BC44" s="193">
        <f t="shared" ref="BC44:BC64" si="53">SUM(AQ44:BB44)</f>
        <v>0</v>
      </c>
      <c r="BD44" s="193">
        <f t="shared" ref="BD44:BO44" si="54">SUM(BD45:BD64)</f>
        <v>0</v>
      </c>
      <c r="BE44" s="193">
        <f t="shared" si="54"/>
        <v>0</v>
      </c>
      <c r="BF44" s="193">
        <f t="shared" si="54"/>
        <v>0</v>
      </c>
      <c r="BG44" s="193">
        <f t="shared" si="54"/>
        <v>0</v>
      </c>
      <c r="BH44" s="193">
        <f t="shared" si="54"/>
        <v>0</v>
      </c>
      <c r="BI44" s="193">
        <f t="shared" si="54"/>
        <v>0</v>
      </c>
      <c r="BJ44" s="193">
        <f t="shared" si="54"/>
        <v>0</v>
      </c>
      <c r="BK44" s="193">
        <f t="shared" si="54"/>
        <v>0</v>
      </c>
      <c r="BL44" s="193">
        <f t="shared" si="54"/>
        <v>0</v>
      </c>
      <c r="BM44" s="193">
        <f t="shared" si="54"/>
        <v>0</v>
      </c>
      <c r="BN44" s="193">
        <f t="shared" si="54"/>
        <v>0</v>
      </c>
      <c r="BO44" s="193">
        <f t="shared" si="54"/>
        <v>0</v>
      </c>
      <c r="BP44" s="193">
        <f t="shared" ref="BP44:BP64" si="55">SUM(BD44:BO44)</f>
        <v>0</v>
      </c>
    </row>
    <row r="45" spans="2:72" s="127" customFormat="1" ht="15" customHeight="1" x14ac:dyDescent="0.25">
      <c r="C45" s="127" t="str">
        <f>Basisgegevens!$A$107</f>
        <v>610 - Huur en huurlasten</v>
      </c>
      <c r="D45" s="201">
        <f>Basisgegevens!C107</f>
        <v>0</v>
      </c>
      <c r="E45" s="201">
        <f>Basisgegevens!D107</f>
        <v>0</v>
      </c>
      <c r="F45" s="201">
        <f>Basisgegevens!E107</f>
        <v>0</v>
      </c>
      <c r="G45" s="201">
        <f>Basisgegevens!F107</f>
        <v>0</v>
      </c>
      <c r="H45" s="201">
        <f>Basisgegevens!G107</f>
        <v>0</v>
      </c>
      <c r="I45" s="201">
        <f>Basisgegevens!H107</f>
        <v>0</v>
      </c>
      <c r="J45" s="201">
        <f>Basisgegevens!I107</f>
        <v>0</v>
      </c>
      <c r="K45" s="201">
        <f>Basisgegevens!J107</f>
        <v>0</v>
      </c>
      <c r="L45" s="201">
        <f>Basisgegevens!K107</f>
        <v>0</v>
      </c>
      <c r="M45" s="201">
        <f>Basisgegevens!L107</f>
        <v>0</v>
      </c>
      <c r="N45" s="201">
        <f>Basisgegevens!M107</f>
        <v>0</v>
      </c>
      <c r="O45" s="201">
        <f>Basisgegevens!N107</f>
        <v>0</v>
      </c>
      <c r="P45" s="193">
        <f t="shared" si="47"/>
        <v>0</v>
      </c>
      <c r="Q45" s="201">
        <f>Basisgegevens!P107</f>
        <v>0</v>
      </c>
      <c r="R45" s="201">
        <f>Basisgegevens!Q107</f>
        <v>0</v>
      </c>
      <c r="S45" s="201">
        <f>Basisgegevens!R107</f>
        <v>0</v>
      </c>
      <c r="T45" s="201">
        <f>Basisgegevens!S107</f>
        <v>0</v>
      </c>
      <c r="U45" s="201">
        <f>Basisgegevens!T107</f>
        <v>0</v>
      </c>
      <c r="V45" s="201">
        <f>Basisgegevens!U107</f>
        <v>0</v>
      </c>
      <c r="W45" s="201">
        <f>Basisgegevens!V107</f>
        <v>0</v>
      </c>
      <c r="X45" s="201">
        <f>Basisgegevens!W107</f>
        <v>0</v>
      </c>
      <c r="Y45" s="201">
        <f>Basisgegevens!X107</f>
        <v>0</v>
      </c>
      <c r="Z45" s="201">
        <f>Basisgegevens!Y107</f>
        <v>0</v>
      </c>
      <c r="AA45" s="201">
        <f>Basisgegevens!Z107</f>
        <v>0</v>
      </c>
      <c r="AB45" s="201">
        <f>Basisgegevens!AA107</f>
        <v>0</v>
      </c>
      <c r="AC45" s="193">
        <f t="shared" si="49"/>
        <v>0</v>
      </c>
      <c r="AD45" s="201">
        <f>Basisgegevens!AC107</f>
        <v>0</v>
      </c>
      <c r="AE45" s="201">
        <f>Basisgegevens!AD107</f>
        <v>0</v>
      </c>
      <c r="AF45" s="201">
        <f>Basisgegevens!AE107</f>
        <v>0</v>
      </c>
      <c r="AG45" s="201">
        <f>Basisgegevens!AF107</f>
        <v>0</v>
      </c>
      <c r="AH45" s="201">
        <f>Basisgegevens!AG107</f>
        <v>0</v>
      </c>
      <c r="AI45" s="201">
        <f>Basisgegevens!AH107</f>
        <v>0</v>
      </c>
      <c r="AJ45" s="201">
        <f>Basisgegevens!AI107</f>
        <v>0</v>
      </c>
      <c r="AK45" s="201">
        <f>Basisgegevens!AJ107</f>
        <v>0</v>
      </c>
      <c r="AL45" s="201">
        <f>Basisgegevens!AK107</f>
        <v>0</v>
      </c>
      <c r="AM45" s="201">
        <f>Basisgegevens!AL107</f>
        <v>0</v>
      </c>
      <c r="AN45" s="201">
        <f>Basisgegevens!AM107</f>
        <v>0</v>
      </c>
      <c r="AO45" s="201">
        <f>Basisgegevens!AN107</f>
        <v>0</v>
      </c>
      <c r="AP45" s="193">
        <f t="shared" si="51"/>
        <v>0</v>
      </c>
      <c r="AQ45" s="201">
        <f>Basisgegevens!AP107</f>
        <v>0</v>
      </c>
      <c r="AR45" s="201">
        <f>Basisgegevens!AQ107</f>
        <v>0</v>
      </c>
      <c r="AS45" s="201">
        <f>Basisgegevens!AR107</f>
        <v>0</v>
      </c>
      <c r="AT45" s="201">
        <f>Basisgegevens!AS107</f>
        <v>0</v>
      </c>
      <c r="AU45" s="201">
        <f>Basisgegevens!AT107</f>
        <v>0</v>
      </c>
      <c r="AV45" s="201">
        <f>Basisgegevens!AU107</f>
        <v>0</v>
      </c>
      <c r="AW45" s="201">
        <f>Basisgegevens!AV107</f>
        <v>0</v>
      </c>
      <c r="AX45" s="201">
        <f>Basisgegevens!AW107</f>
        <v>0</v>
      </c>
      <c r="AY45" s="201">
        <f>Basisgegevens!AX107</f>
        <v>0</v>
      </c>
      <c r="AZ45" s="201">
        <f>Basisgegevens!AY107</f>
        <v>0</v>
      </c>
      <c r="BA45" s="201">
        <f>Basisgegevens!AZ107</f>
        <v>0</v>
      </c>
      <c r="BB45" s="201">
        <f>Basisgegevens!BA107</f>
        <v>0</v>
      </c>
      <c r="BC45" s="193">
        <f t="shared" si="53"/>
        <v>0</v>
      </c>
      <c r="BD45" s="201">
        <f>Basisgegevens!BC107</f>
        <v>0</v>
      </c>
      <c r="BE45" s="201">
        <f>Basisgegevens!BD107</f>
        <v>0</v>
      </c>
      <c r="BF45" s="201">
        <f>Basisgegevens!BE107</f>
        <v>0</v>
      </c>
      <c r="BG45" s="201">
        <f>Basisgegevens!BF107</f>
        <v>0</v>
      </c>
      <c r="BH45" s="201">
        <f>Basisgegevens!BG107</f>
        <v>0</v>
      </c>
      <c r="BI45" s="201">
        <f>Basisgegevens!BH107</f>
        <v>0</v>
      </c>
      <c r="BJ45" s="201">
        <f>Basisgegevens!BI107</f>
        <v>0</v>
      </c>
      <c r="BK45" s="201">
        <f>Basisgegevens!BJ107</f>
        <v>0</v>
      </c>
      <c r="BL45" s="201">
        <f>Basisgegevens!BK107</f>
        <v>0</v>
      </c>
      <c r="BM45" s="201">
        <f>Basisgegevens!BL107</f>
        <v>0</v>
      </c>
      <c r="BN45" s="201">
        <f>Basisgegevens!BM107</f>
        <v>0</v>
      </c>
      <c r="BO45" s="201">
        <f>Basisgegevens!BN107</f>
        <v>0</v>
      </c>
      <c r="BP45" s="193">
        <f t="shared" si="55"/>
        <v>0</v>
      </c>
      <c r="BQ45" s="1"/>
      <c r="BR45" s="1"/>
      <c r="BS45" s="1"/>
      <c r="BT45" s="1"/>
    </row>
    <row r="46" spans="2:72" s="127" customFormat="1" ht="15" customHeight="1" x14ac:dyDescent="0.25">
      <c r="C46" s="127" t="str">
        <f>Basisgegevens!$A$108</f>
        <v>612 - Leveringen - Water, gas, electriciteit</v>
      </c>
      <c r="D46" s="201">
        <f>Basisgegevens!C108</f>
        <v>0</v>
      </c>
      <c r="E46" s="201">
        <f>Basisgegevens!D108</f>
        <v>0</v>
      </c>
      <c r="F46" s="201">
        <f>Basisgegevens!E108</f>
        <v>0</v>
      </c>
      <c r="G46" s="201">
        <f>Basisgegevens!F108</f>
        <v>0</v>
      </c>
      <c r="H46" s="201">
        <f>Basisgegevens!G108</f>
        <v>0</v>
      </c>
      <c r="I46" s="201">
        <f>Basisgegevens!H108</f>
        <v>0</v>
      </c>
      <c r="J46" s="201">
        <f>Basisgegevens!I108</f>
        <v>0</v>
      </c>
      <c r="K46" s="201">
        <f>Basisgegevens!J108</f>
        <v>0</v>
      </c>
      <c r="L46" s="201">
        <f>Basisgegevens!K108</f>
        <v>0</v>
      </c>
      <c r="M46" s="201">
        <f>Basisgegevens!L108</f>
        <v>0</v>
      </c>
      <c r="N46" s="201">
        <f>Basisgegevens!M108</f>
        <v>0</v>
      </c>
      <c r="O46" s="201">
        <f>Basisgegevens!N108</f>
        <v>0</v>
      </c>
      <c r="P46" s="193">
        <f t="shared" si="47"/>
        <v>0</v>
      </c>
      <c r="Q46" s="201">
        <f>Basisgegevens!P108</f>
        <v>0</v>
      </c>
      <c r="R46" s="201">
        <f>Basisgegevens!Q108</f>
        <v>0</v>
      </c>
      <c r="S46" s="201">
        <f>Basisgegevens!R108</f>
        <v>0</v>
      </c>
      <c r="T46" s="201">
        <f>Basisgegevens!S108</f>
        <v>0</v>
      </c>
      <c r="U46" s="201">
        <f>Basisgegevens!T108</f>
        <v>0</v>
      </c>
      <c r="V46" s="201">
        <f>Basisgegevens!U108</f>
        <v>0</v>
      </c>
      <c r="W46" s="201">
        <f>Basisgegevens!V108</f>
        <v>0</v>
      </c>
      <c r="X46" s="201">
        <f>Basisgegevens!W108</f>
        <v>0</v>
      </c>
      <c r="Y46" s="201">
        <f>Basisgegevens!X108</f>
        <v>0</v>
      </c>
      <c r="Z46" s="201">
        <f>Basisgegevens!Y108</f>
        <v>0</v>
      </c>
      <c r="AA46" s="201">
        <f>Basisgegevens!Z108</f>
        <v>0</v>
      </c>
      <c r="AB46" s="201">
        <f>Basisgegevens!AA108</f>
        <v>0</v>
      </c>
      <c r="AC46" s="193">
        <f t="shared" si="49"/>
        <v>0</v>
      </c>
      <c r="AD46" s="201">
        <f>Basisgegevens!AC108</f>
        <v>0</v>
      </c>
      <c r="AE46" s="201">
        <f>Basisgegevens!AD108</f>
        <v>0</v>
      </c>
      <c r="AF46" s="201">
        <f>Basisgegevens!AE108</f>
        <v>0</v>
      </c>
      <c r="AG46" s="201">
        <f>Basisgegevens!AF108</f>
        <v>0</v>
      </c>
      <c r="AH46" s="201">
        <f>Basisgegevens!AG108</f>
        <v>0</v>
      </c>
      <c r="AI46" s="201">
        <f>Basisgegevens!AH108</f>
        <v>0</v>
      </c>
      <c r="AJ46" s="201">
        <f>Basisgegevens!AI108</f>
        <v>0</v>
      </c>
      <c r="AK46" s="201">
        <f>Basisgegevens!AJ108</f>
        <v>0</v>
      </c>
      <c r="AL46" s="201">
        <f>Basisgegevens!AK108</f>
        <v>0</v>
      </c>
      <c r="AM46" s="201">
        <f>Basisgegevens!AL108</f>
        <v>0</v>
      </c>
      <c r="AN46" s="201">
        <f>Basisgegevens!AM108</f>
        <v>0</v>
      </c>
      <c r="AO46" s="201">
        <f>Basisgegevens!AN108</f>
        <v>0</v>
      </c>
      <c r="AP46" s="193">
        <f t="shared" si="51"/>
        <v>0</v>
      </c>
      <c r="AQ46" s="201">
        <f>Basisgegevens!AP108</f>
        <v>0</v>
      </c>
      <c r="AR46" s="201">
        <f>Basisgegevens!AQ108</f>
        <v>0</v>
      </c>
      <c r="AS46" s="201">
        <f>Basisgegevens!AR108</f>
        <v>0</v>
      </c>
      <c r="AT46" s="201">
        <f>Basisgegevens!AS108</f>
        <v>0</v>
      </c>
      <c r="AU46" s="201">
        <f>Basisgegevens!AT108</f>
        <v>0</v>
      </c>
      <c r="AV46" s="201">
        <f>Basisgegevens!AU108</f>
        <v>0</v>
      </c>
      <c r="AW46" s="201">
        <f>Basisgegevens!AV108</f>
        <v>0</v>
      </c>
      <c r="AX46" s="201">
        <f>Basisgegevens!AW108</f>
        <v>0</v>
      </c>
      <c r="AY46" s="201">
        <f>Basisgegevens!AX108</f>
        <v>0</v>
      </c>
      <c r="AZ46" s="201">
        <f>Basisgegevens!AY108</f>
        <v>0</v>
      </c>
      <c r="BA46" s="201">
        <f>Basisgegevens!AZ108</f>
        <v>0</v>
      </c>
      <c r="BB46" s="201">
        <f>Basisgegevens!BA108</f>
        <v>0</v>
      </c>
      <c r="BC46" s="193">
        <f t="shared" si="53"/>
        <v>0</v>
      </c>
      <c r="BD46" s="201">
        <f>Basisgegevens!BC108</f>
        <v>0</v>
      </c>
      <c r="BE46" s="201">
        <f>Basisgegevens!BD108</f>
        <v>0</v>
      </c>
      <c r="BF46" s="201">
        <f>Basisgegevens!BE108</f>
        <v>0</v>
      </c>
      <c r="BG46" s="201">
        <f>Basisgegevens!BF108</f>
        <v>0</v>
      </c>
      <c r="BH46" s="201">
        <f>Basisgegevens!BG108</f>
        <v>0</v>
      </c>
      <c r="BI46" s="201">
        <f>Basisgegevens!BH108</f>
        <v>0</v>
      </c>
      <c r="BJ46" s="201">
        <f>Basisgegevens!BI108</f>
        <v>0</v>
      </c>
      <c r="BK46" s="201">
        <f>Basisgegevens!BJ108</f>
        <v>0</v>
      </c>
      <c r="BL46" s="201">
        <f>Basisgegevens!BK108</f>
        <v>0</v>
      </c>
      <c r="BM46" s="201">
        <f>Basisgegevens!BL108</f>
        <v>0</v>
      </c>
      <c r="BN46" s="201">
        <f>Basisgegevens!BM108</f>
        <v>0</v>
      </c>
      <c r="BO46" s="201">
        <f>Basisgegevens!BN108</f>
        <v>0</v>
      </c>
      <c r="BP46" s="193">
        <f t="shared" si="55"/>
        <v>0</v>
      </c>
      <c r="BQ46" s="1"/>
      <c r="BR46" s="1"/>
      <c r="BS46" s="1"/>
      <c r="BT46" s="1"/>
    </row>
    <row r="47" spans="2:72" s="127" customFormat="1" ht="15" customHeight="1" x14ac:dyDescent="0.25">
      <c r="C47" s="127" t="str">
        <f>Basisgegevens!$A$109</f>
        <v>612 - Leveringen - Telefoon, GSM, Internet</v>
      </c>
      <c r="D47" s="201">
        <f>Basisgegevens!C109</f>
        <v>0</v>
      </c>
      <c r="E47" s="201">
        <f>Basisgegevens!D109</f>
        <v>0</v>
      </c>
      <c r="F47" s="201">
        <f>Basisgegevens!E109</f>
        <v>0</v>
      </c>
      <c r="G47" s="201">
        <f>Basisgegevens!F109</f>
        <v>0</v>
      </c>
      <c r="H47" s="201">
        <f>Basisgegevens!G109</f>
        <v>0</v>
      </c>
      <c r="I47" s="201">
        <f>Basisgegevens!H109</f>
        <v>0</v>
      </c>
      <c r="J47" s="201">
        <f>Basisgegevens!I109</f>
        <v>0</v>
      </c>
      <c r="K47" s="201">
        <f>Basisgegevens!J109</f>
        <v>0</v>
      </c>
      <c r="L47" s="201">
        <f>Basisgegevens!K109</f>
        <v>0</v>
      </c>
      <c r="M47" s="201">
        <f>Basisgegevens!L109</f>
        <v>0</v>
      </c>
      <c r="N47" s="201">
        <f>Basisgegevens!M109</f>
        <v>0</v>
      </c>
      <c r="O47" s="201">
        <f>Basisgegevens!N109</f>
        <v>0</v>
      </c>
      <c r="P47" s="193">
        <f t="shared" si="47"/>
        <v>0</v>
      </c>
      <c r="Q47" s="201">
        <f>Basisgegevens!P109</f>
        <v>0</v>
      </c>
      <c r="R47" s="201">
        <f>Basisgegevens!Q109</f>
        <v>0</v>
      </c>
      <c r="S47" s="201">
        <f>Basisgegevens!R109</f>
        <v>0</v>
      </c>
      <c r="T47" s="201">
        <f>Basisgegevens!S109</f>
        <v>0</v>
      </c>
      <c r="U47" s="201">
        <f>Basisgegevens!T109</f>
        <v>0</v>
      </c>
      <c r="V47" s="201">
        <f>Basisgegevens!U109</f>
        <v>0</v>
      </c>
      <c r="W47" s="201">
        <f>Basisgegevens!V109</f>
        <v>0</v>
      </c>
      <c r="X47" s="201">
        <f>Basisgegevens!W109</f>
        <v>0</v>
      </c>
      <c r="Y47" s="201">
        <f>Basisgegevens!X109</f>
        <v>0</v>
      </c>
      <c r="Z47" s="201">
        <f>Basisgegevens!Y109</f>
        <v>0</v>
      </c>
      <c r="AA47" s="201">
        <f>Basisgegevens!Z109</f>
        <v>0</v>
      </c>
      <c r="AB47" s="201">
        <f>Basisgegevens!AA109</f>
        <v>0</v>
      </c>
      <c r="AC47" s="193">
        <f t="shared" si="49"/>
        <v>0</v>
      </c>
      <c r="AD47" s="201">
        <f>Basisgegevens!AC109</f>
        <v>0</v>
      </c>
      <c r="AE47" s="201">
        <f>Basisgegevens!AD109</f>
        <v>0</v>
      </c>
      <c r="AF47" s="201">
        <f>Basisgegevens!AE109</f>
        <v>0</v>
      </c>
      <c r="AG47" s="201">
        <f>Basisgegevens!AF109</f>
        <v>0</v>
      </c>
      <c r="AH47" s="201">
        <f>Basisgegevens!AG109</f>
        <v>0</v>
      </c>
      <c r="AI47" s="201">
        <f>Basisgegevens!AH109</f>
        <v>0</v>
      </c>
      <c r="AJ47" s="201">
        <f>Basisgegevens!AI109</f>
        <v>0</v>
      </c>
      <c r="AK47" s="201">
        <f>Basisgegevens!AJ109</f>
        <v>0</v>
      </c>
      <c r="AL47" s="201">
        <f>Basisgegevens!AK109</f>
        <v>0</v>
      </c>
      <c r="AM47" s="201">
        <f>Basisgegevens!AL109</f>
        <v>0</v>
      </c>
      <c r="AN47" s="201">
        <f>Basisgegevens!AM109</f>
        <v>0</v>
      </c>
      <c r="AO47" s="201">
        <f>Basisgegevens!AN109</f>
        <v>0</v>
      </c>
      <c r="AP47" s="193">
        <f t="shared" si="51"/>
        <v>0</v>
      </c>
      <c r="AQ47" s="201">
        <f>Basisgegevens!AP109</f>
        <v>0</v>
      </c>
      <c r="AR47" s="201">
        <f>Basisgegevens!AQ109</f>
        <v>0</v>
      </c>
      <c r="AS47" s="201">
        <f>Basisgegevens!AR109</f>
        <v>0</v>
      </c>
      <c r="AT47" s="201">
        <f>Basisgegevens!AS109</f>
        <v>0</v>
      </c>
      <c r="AU47" s="201">
        <f>Basisgegevens!AT109</f>
        <v>0</v>
      </c>
      <c r="AV47" s="201">
        <f>Basisgegevens!AU109</f>
        <v>0</v>
      </c>
      <c r="AW47" s="201">
        <f>Basisgegevens!AV109</f>
        <v>0</v>
      </c>
      <c r="AX47" s="201">
        <f>Basisgegevens!AW109</f>
        <v>0</v>
      </c>
      <c r="AY47" s="201">
        <f>Basisgegevens!AX109</f>
        <v>0</v>
      </c>
      <c r="AZ47" s="201">
        <f>Basisgegevens!AY109</f>
        <v>0</v>
      </c>
      <c r="BA47" s="201">
        <f>Basisgegevens!AZ109</f>
        <v>0</v>
      </c>
      <c r="BB47" s="201">
        <f>Basisgegevens!BA109</f>
        <v>0</v>
      </c>
      <c r="BC47" s="193">
        <f t="shared" si="53"/>
        <v>0</v>
      </c>
      <c r="BD47" s="201">
        <f>Basisgegevens!BC109</f>
        <v>0</v>
      </c>
      <c r="BE47" s="201">
        <f>Basisgegevens!BD109</f>
        <v>0</v>
      </c>
      <c r="BF47" s="201">
        <f>Basisgegevens!BE109</f>
        <v>0</v>
      </c>
      <c r="BG47" s="201">
        <f>Basisgegevens!BF109</f>
        <v>0</v>
      </c>
      <c r="BH47" s="201">
        <f>Basisgegevens!BG109</f>
        <v>0</v>
      </c>
      <c r="BI47" s="201">
        <f>Basisgegevens!BH109</f>
        <v>0</v>
      </c>
      <c r="BJ47" s="201">
        <f>Basisgegevens!BI109</f>
        <v>0</v>
      </c>
      <c r="BK47" s="201">
        <f>Basisgegevens!BJ109</f>
        <v>0</v>
      </c>
      <c r="BL47" s="201">
        <f>Basisgegevens!BK109</f>
        <v>0</v>
      </c>
      <c r="BM47" s="201">
        <f>Basisgegevens!BL109</f>
        <v>0</v>
      </c>
      <c r="BN47" s="201">
        <f>Basisgegevens!BM109</f>
        <v>0</v>
      </c>
      <c r="BO47" s="201">
        <f>Basisgegevens!BN109</f>
        <v>0</v>
      </c>
      <c r="BP47" s="193">
        <f t="shared" si="55"/>
        <v>0</v>
      </c>
      <c r="BQ47" s="1"/>
      <c r="BR47" s="1"/>
      <c r="BS47" s="1"/>
      <c r="BT47" s="1"/>
    </row>
    <row r="48" spans="2:72" s="127" customFormat="1" ht="15" customHeight="1" x14ac:dyDescent="0.25">
      <c r="C48" s="127" t="str">
        <f>Basisgegevens!$A$110</f>
        <v>612 - Leveringen - Andere</v>
      </c>
      <c r="D48" s="201">
        <f>Basisgegevens!C110</f>
        <v>0</v>
      </c>
      <c r="E48" s="201">
        <f>Basisgegevens!D110</f>
        <v>0</v>
      </c>
      <c r="F48" s="201">
        <f>Basisgegevens!E110</f>
        <v>0</v>
      </c>
      <c r="G48" s="201">
        <f>Basisgegevens!F110</f>
        <v>0</v>
      </c>
      <c r="H48" s="201">
        <f>Basisgegevens!G110</f>
        <v>0</v>
      </c>
      <c r="I48" s="201">
        <f>Basisgegevens!H110</f>
        <v>0</v>
      </c>
      <c r="J48" s="201">
        <f>Basisgegevens!I110</f>
        <v>0</v>
      </c>
      <c r="K48" s="201">
        <f>Basisgegevens!J110</f>
        <v>0</v>
      </c>
      <c r="L48" s="201">
        <f>Basisgegevens!K110</f>
        <v>0</v>
      </c>
      <c r="M48" s="201">
        <f>Basisgegevens!L110</f>
        <v>0</v>
      </c>
      <c r="N48" s="201">
        <f>Basisgegevens!M110</f>
        <v>0</v>
      </c>
      <c r="O48" s="201">
        <f>Basisgegevens!N110</f>
        <v>0</v>
      </c>
      <c r="P48" s="193">
        <f t="shared" si="47"/>
        <v>0</v>
      </c>
      <c r="Q48" s="201">
        <f>Basisgegevens!P110</f>
        <v>0</v>
      </c>
      <c r="R48" s="201">
        <f>Basisgegevens!Q110</f>
        <v>0</v>
      </c>
      <c r="S48" s="201">
        <f>Basisgegevens!R110</f>
        <v>0</v>
      </c>
      <c r="T48" s="201">
        <f>Basisgegevens!S110</f>
        <v>0</v>
      </c>
      <c r="U48" s="201">
        <f>Basisgegevens!T110</f>
        <v>0</v>
      </c>
      <c r="V48" s="201">
        <f>Basisgegevens!U110</f>
        <v>0</v>
      </c>
      <c r="W48" s="201">
        <f>Basisgegevens!V110</f>
        <v>0</v>
      </c>
      <c r="X48" s="201">
        <f>Basisgegevens!W110</f>
        <v>0</v>
      </c>
      <c r="Y48" s="201">
        <f>Basisgegevens!X110</f>
        <v>0</v>
      </c>
      <c r="Z48" s="201">
        <f>Basisgegevens!Y110</f>
        <v>0</v>
      </c>
      <c r="AA48" s="201">
        <f>Basisgegevens!Z110</f>
        <v>0</v>
      </c>
      <c r="AB48" s="201">
        <f>Basisgegevens!AA110</f>
        <v>0</v>
      </c>
      <c r="AC48" s="193">
        <f t="shared" si="49"/>
        <v>0</v>
      </c>
      <c r="AD48" s="201">
        <f>Basisgegevens!AC110</f>
        <v>0</v>
      </c>
      <c r="AE48" s="201">
        <f>Basisgegevens!AD110</f>
        <v>0</v>
      </c>
      <c r="AF48" s="201">
        <f>Basisgegevens!AE110</f>
        <v>0</v>
      </c>
      <c r="AG48" s="201">
        <f>Basisgegevens!AF110</f>
        <v>0</v>
      </c>
      <c r="AH48" s="201">
        <f>Basisgegevens!AG110</f>
        <v>0</v>
      </c>
      <c r="AI48" s="201">
        <f>Basisgegevens!AH110</f>
        <v>0</v>
      </c>
      <c r="AJ48" s="201">
        <f>Basisgegevens!AI110</f>
        <v>0</v>
      </c>
      <c r="AK48" s="201">
        <f>Basisgegevens!AJ110</f>
        <v>0</v>
      </c>
      <c r="AL48" s="201">
        <f>Basisgegevens!AK110</f>
        <v>0</v>
      </c>
      <c r="AM48" s="201">
        <f>Basisgegevens!AL110</f>
        <v>0</v>
      </c>
      <c r="AN48" s="201">
        <f>Basisgegevens!AM110</f>
        <v>0</v>
      </c>
      <c r="AO48" s="201">
        <f>Basisgegevens!AN110</f>
        <v>0</v>
      </c>
      <c r="AP48" s="193">
        <f t="shared" si="51"/>
        <v>0</v>
      </c>
      <c r="AQ48" s="201">
        <f>Basisgegevens!AP110</f>
        <v>0</v>
      </c>
      <c r="AR48" s="201">
        <f>Basisgegevens!AQ110</f>
        <v>0</v>
      </c>
      <c r="AS48" s="201">
        <f>Basisgegevens!AR110</f>
        <v>0</v>
      </c>
      <c r="AT48" s="201">
        <f>Basisgegevens!AS110</f>
        <v>0</v>
      </c>
      <c r="AU48" s="201">
        <f>Basisgegevens!AT110</f>
        <v>0</v>
      </c>
      <c r="AV48" s="201">
        <f>Basisgegevens!AU110</f>
        <v>0</v>
      </c>
      <c r="AW48" s="201">
        <f>Basisgegevens!AV110</f>
        <v>0</v>
      </c>
      <c r="AX48" s="201">
        <f>Basisgegevens!AW110</f>
        <v>0</v>
      </c>
      <c r="AY48" s="201">
        <f>Basisgegevens!AX110</f>
        <v>0</v>
      </c>
      <c r="AZ48" s="201">
        <f>Basisgegevens!AY110</f>
        <v>0</v>
      </c>
      <c r="BA48" s="201">
        <f>Basisgegevens!AZ110</f>
        <v>0</v>
      </c>
      <c r="BB48" s="201">
        <f>Basisgegevens!BA110</f>
        <v>0</v>
      </c>
      <c r="BC48" s="193">
        <f t="shared" si="53"/>
        <v>0</v>
      </c>
      <c r="BD48" s="201">
        <f>Basisgegevens!BC110</f>
        <v>0</v>
      </c>
      <c r="BE48" s="201">
        <f>Basisgegevens!BD110</f>
        <v>0</v>
      </c>
      <c r="BF48" s="201">
        <f>Basisgegevens!BE110</f>
        <v>0</v>
      </c>
      <c r="BG48" s="201">
        <f>Basisgegevens!BF110</f>
        <v>0</v>
      </c>
      <c r="BH48" s="201">
        <f>Basisgegevens!BG110</f>
        <v>0</v>
      </c>
      <c r="BI48" s="201">
        <f>Basisgegevens!BH110</f>
        <v>0</v>
      </c>
      <c r="BJ48" s="201">
        <f>Basisgegevens!BI110</f>
        <v>0</v>
      </c>
      <c r="BK48" s="201">
        <f>Basisgegevens!BJ110</f>
        <v>0</v>
      </c>
      <c r="BL48" s="201">
        <f>Basisgegevens!BK110</f>
        <v>0</v>
      </c>
      <c r="BM48" s="201">
        <f>Basisgegevens!BL110</f>
        <v>0</v>
      </c>
      <c r="BN48" s="201">
        <f>Basisgegevens!BM110</f>
        <v>0</v>
      </c>
      <c r="BO48" s="201">
        <f>Basisgegevens!BN110</f>
        <v>0</v>
      </c>
      <c r="BP48" s="193">
        <f t="shared" si="55"/>
        <v>0</v>
      </c>
      <c r="BQ48" s="1"/>
      <c r="BR48" s="1"/>
      <c r="BS48" s="1"/>
      <c r="BT48" s="1"/>
    </row>
    <row r="49" spans="3:72" s="127" customFormat="1" ht="15" customHeight="1" x14ac:dyDescent="0.25">
      <c r="C49" s="127" t="str">
        <f>Basisgegevens!$A$111</f>
        <v>613 - Erelonen en dienstverlening - Boekhouders &amp; fiscalisten</v>
      </c>
      <c r="D49" s="201">
        <f>Basisgegevens!C111</f>
        <v>0</v>
      </c>
      <c r="E49" s="201">
        <f>Basisgegevens!D111</f>
        <v>0</v>
      </c>
      <c r="F49" s="201">
        <f>Basisgegevens!E111</f>
        <v>0</v>
      </c>
      <c r="G49" s="201">
        <f>Basisgegevens!F111</f>
        <v>0</v>
      </c>
      <c r="H49" s="201">
        <f>Basisgegevens!G111</f>
        <v>0</v>
      </c>
      <c r="I49" s="201">
        <f>Basisgegevens!H111</f>
        <v>0</v>
      </c>
      <c r="J49" s="201">
        <f>Basisgegevens!I111</f>
        <v>0</v>
      </c>
      <c r="K49" s="201">
        <f>Basisgegevens!J111</f>
        <v>0</v>
      </c>
      <c r="L49" s="201">
        <f>Basisgegevens!K111</f>
        <v>0</v>
      </c>
      <c r="M49" s="201">
        <f>Basisgegevens!L111</f>
        <v>0</v>
      </c>
      <c r="N49" s="201">
        <f>Basisgegevens!M111</f>
        <v>0</v>
      </c>
      <c r="O49" s="201">
        <f>Basisgegevens!N111</f>
        <v>0</v>
      </c>
      <c r="P49" s="193">
        <f t="shared" si="47"/>
        <v>0</v>
      </c>
      <c r="Q49" s="201">
        <f>Basisgegevens!P111</f>
        <v>0</v>
      </c>
      <c r="R49" s="201">
        <f>Basisgegevens!Q111</f>
        <v>0</v>
      </c>
      <c r="S49" s="201">
        <f>Basisgegevens!R111</f>
        <v>0</v>
      </c>
      <c r="T49" s="201">
        <f>Basisgegevens!S111</f>
        <v>0</v>
      </c>
      <c r="U49" s="201">
        <f>Basisgegevens!T111</f>
        <v>0</v>
      </c>
      <c r="V49" s="201">
        <f>Basisgegevens!U111</f>
        <v>0</v>
      </c>
      <c r="W49" s="201">
        <f>Basisgegevens!V111</f>
        <v>0</v>
      </c>
      <c r="X49" s="201">
        <f>Basisgegevens!W111</f>
        <v>0</v>
      </c>
      <c r="Y49" s="201">
        <f>Basisgegevens!X111</f>
        <v>0</v>
      </c>
      <c r="Z49" s="201">
        <f>Basisgegevens!Y111</f>
        <v>0</v>
      </c>
      <c r="AA49" s="201">
        <f>Basisgegevens!Z111</f>
        <v>0</v>
      </c>
      <c r="AB49" s="201">
        <f>Basisgegevens!AA111</f>
        <v>0</v>
      </c>
      <c r="AC49" s="193">
        <f t="shared" si="49"/>
        <v>0</v>
      </c>
      <c r="AD49" s="201">
        <f>Basisgegevens!AC111</f>
        <v>0</v>
      </c>
      <c r="AE49" s="201">
        <f>Basisgegevens!AD111</f>
        <v>0</v>
      </c>
      <c r="AF49" s="201">
        <f>Basisgegevens!AE111</f>
        <v>0</v>
      </c>
      <c r="AG49" s="201">
        <f>Basisgegevens!AF111</f>
        <v>0</v>
      </c>
      <c r="AH49" s="201">
        <f>Basisgegevens!AG111</f>
        <v>0</v>
      </c>
      <c r="AI49" s="201">
        <f>Basisgegevens!AH111</f>
        <v>0</v>
      </c>
      <c r="AJ49" s="201">
        <f>Basisgegevens!AI111</f>
        <v>0</v>
      </c>
      <c r="AK49" s="201">
        <f>Basisgegevens!AJ111</f>
        <v>0</v>
      </c>
      <c r="AL49" s="201">
        <f>Basisgegevens!AK111</f>
        <v>0</v>
      </c>
      <c r="AM49" s="201">
        <f>Basisgegevens!AL111</f>
        <v>0</v>
      </c>
      <c r="AN49" s="201">
        <f>Basisgegevens!AM111</f>
        <v>0</v>
      </c>
      <c r="AO49" s="201">
        <f>Basisgegevens!AN111</f>
        <v>0</v>
      </c>
      <c r="AP49" s="193">
        <f t="shared" si="51"/>
        <v>0</v>
      </c>
      <c r="AQ49" s="201">
        <f>Basisgegevens!AP111</f>
        <v>0</v>
      </c>
      <c r="AR49" s="201">
        <f>Basisgegevens!AQ111</f>
        <v>0</v>
      </c>
      <c r="AS49" s="201">
        <f>Basisgegevens!AR111</f>
        <v>0</v>
      </c>
      <c r="AT49" s="201">
        <f>Basisgegevens!AS111</f>
        <v>0</v>
      </c>
      <c r="AU49" s="201">
        <f>Basisgegevens!AT111</f>
        <v>0</v>
      </c>
      <c r="AV49" s="201">
        <f>Basisgegevens!AU111</f>
        <v>0</v>
      </c>
      <c r="AW49" s="201">
        <f>Basisgegevens!AV111</f>
        <v>0</v>
      </c>
      <c r="AX49" s="201">
        <f>Basisgegevens!AW111</f>
        <v>0</v>
      </c>
      <c r="AY49" s="201">
        <f>Basisgegevens!AX111</f>
        <v>0</v>
      </c>
      <c r="AZ49" s="201">
        <f>Basisgegevens!AY111</f>
        <v>0</v>
      </c>
      <c r="BA49" s="201">
        <f>Basisgegevens!AZ111</f>
        <v>0</v>
      </c>
      <c r="BB49" s="201">
        <f>Basisgegevens!BA111</f>
        <v>0</v>
      </c>
      <c r="BC49" s="193">
        <f t="shared" si="53"/>
        <v>0</v>
      </c>
      <c r="BD49" s="201">
        <f>Basisgegevens!BC111</f>
        <v>0</v>
      </c>
      <c r="BE49" s="201">
        <f>Basisgegevens!BD111</f>
        <v>0</v>
      </c>
      <c r="BF49" s="201">
        <f>Basisgegevens!BE111</f>
        <v>0</v>
      </c>
      <c r="BG49" s="201">
        <f>Basisgegevens!BF111</f>
        <v>0</v>
      </c>
      <c r="BH49" s="201">
        <f>Basisgegevens!BG111</f>
        <v>0</v>
      </c>
      <c r="BI49" s="201">
        <f>Basisgegevens!BH111</f>
        <v>0</v>
      </c>
      <c r="BJ49" s="201">
        <f>Basisgegevens!BI111</f>
        <v>0</v>
      </c>
      <c r="BK49" s="201">
        <f>Basisgegevens!BJ111</f>
        <v>0</v>
      </c>
      <c r="BL49" s="201">
        <f>Basisgegevens!BK111</f>
        <v>0</v>
      </c>
      <c r="BM49" s="201">
        <f>Basisgegevens!BL111</f>
        <v>0</v>
      </c>
      <c r="BN49" s="201">
        <f>Basisgegevens!BM111</f>
        <v>0</v>
      </c>
      <c r="BO49" s="201">
        <f>Basisgegevens!BN111</f>
        <v>0</v>
      </c>
      <c r="BP49" s="193">
        <f t="shared" si="55"/>
        <v>0</v>
      </c>
      <c r="BQ49" s="1"/>
      <c r="BR49" s="1"/>
      <c r="BS49" s="1"/>
      <c r="BT49" s="1"/>
    </row>
    <row r="50" spans="3:72" s="127" customFormat="1" ht="15" customHeight="1" x14ac:dyDescent="0.25">
      <c r="C50" s="127" t="str">
        <f>Basisgegevens!$A$112</f>
        <v>613 - Erelonen en dienstverlening - Sociaal secretariaat</v>
      </c>
      <c r="D50" s="201">
        <f>Basisgegevens!C112</f>
        <v>0</v>
      </c>
      <c r="E50" s="201">
        <f>Basisgegevens!D112</f>
        <v>0</v>
      </c>
      <c r="F50" s="201">
        <f>Basisgegevens!E112</f>
        <v>0</v>
      </c>
      <c r="G50" s="201">
        <f>Basisgegevens!F112</f>
        <v>0</v>
      </c>
      <c r="H50" s="201">
        <f>Basisgegevens!G112</f>
        <v>0</v>
      </c>
      <c r="I50" s="201">
        <f>Basisgegevens!H112</f>
        <v>0</v>
      </c>
      <c r="J50" s="201">
        <f>Basisgegevens!I112</f>
        <v>0</v>
      </c>
      <c r="K50" s="201">
        <f>Basisgegevens!J112</f>
        <v>0</v>
      </c>
      <c r="L50" s="201">
        <f>Basisgegevens!K112</f>
        <v>0</v>
      </c>
      <c r="M50" s="201">
        <f>Basisgegevens!L112</f>
        <v>0</v>
      </c>
      <c r="N50" s="201">
        <f>Basisgegevens!M112</f>
        <v>0</v>
      </c>
      <c r="O50" s="201">
        <f>Basisgegevens!N112</f>
        <v>0</v>
      </c>
      <c r="P50" s="193">
        <f t="shared" si="47"/>
        <v>0</v>
      </c>
      <c r="Q50" s="201">
        <f>Basisgegevens!P112</f>
        <v>0</v>
      </c>
      <c r="R50" s="201">
        <f>Basisgegevens!Q112</f>
        <v>0</v>
      </c>
      <c r="S50" s="201">
        <f>Basisgegevens!R112</f>
        <v>0</v>
      </c>
      <c r="T50" s="201">
        <f>Basisgegevens!S112</f>
        <v>0</v>
      </c>
      <c r="U50" s="201">
        <f>Basisgegevens!T112</f>
        <v>0</v>
      </c>
      <c r="V50" s="201">
        <f>Basisgegevens!U112</f>
        <v>0</v>
      </c>
      <c r="W50" s="201">
        <f>Basisgegevens!V112</f>
        <v>0</v>
      </c>
      <c r="X50" s="201">
        <f>Basisgegevens!W112</f>
        <v>0</v>
      </c>
      <c r="Y50" s="201">
        <f>Basisgegevens!X112</f>
        <v>0</v>
      </c>
      <c r="Z50" s="201">
        <f>Basisgegevens!Y112</f>
        <v>0</v>
      </c>
      <c r="AA50" s="201">
        <f>Basisgegevens!Z112</f>
        <v>0</v>
      </c>
      <c r="AB50" s="201">
        <f>Basisgegevens!AA112</f>
        <v>0</v>
      </c>
      <c r="AC50" s="193">
        <f t="shared" si="49"/>
        <v>0</v>
      </c>
      <c r="AD50" s="201">
        <f>Basisgegevens!AC112</f>
        <v>0</v>
      </c>
      <c r="AE50" s="201">
        <f>Basisgegevens!AD112</f>
        <v>0</v>
      </c>
      <c r="AF50" s="201">
        <f>Basisgegevens!AE112</f>
        <v>0</v>
      </c>
      <c r="AG50" s="201">
        <f>Basisgegevens!AF112</f>
        <v>0</v>
      </c>
      <c r="AH50" s="201">
        <f>Basisgegevens!AG112</f>
        <v>0</v>
      </c>
      <c r="AI50" s="201">
        <f>Basisgegevens!AH112</f>
        <v>0</v>
      </c>
      <c r="AJ50" s="201">
        <f>Basisgegevens!AI112</f>
        <v>0</v>
      </c>
      <c r="AK50" s="201">
        <f>Basisgegevens!AJ112</f>
        <v>0</v>
      </c>
      <c r="AL50" s="201">
        <f>Basisgegevens!AK112</f>
        <v>0</v>
      </c>
      <c r="AM50" s="201">
        <f>Basisgegevens!AL112</f>
        <v>0</v>
      </c>
      <c r="AN50" s="201">
        <f>Basisgegevens!AM112</f>
        <v>0</v>
      </c>
      <c r="AO50" s="201">
        <f>Basisgegevens!AN112</f>
        <v>0</v>
      </c>
      <c r="AP50" s="193">
        <f t="shared" si="51"/>
        <v>0</v>
      </c>
      <c r="AQ50" s="201">
        <f>Basisgegevens!AP112</f>
        <v>0</v>
      </c>
      <c r="AR50" s="201">
        <f>Basisgegevens!AQ112</f>
        <v>0</v>
      </c>
      <c r="AS50" s="201">
        <f>Basisgegevens!AR112</f>
        <v>0</v>
      </c>
      <c r="AT50" s="201">
        <f>Basisgegevens!AS112</f>
        <v>0</v>
      </c>
      <c r="AU50" s="201">
        <f>Basisgegevens!AT112</f>
        <v>0</v>
      </c>
      <c r="AV50" s="201">
        <f>Basisgegevens!AU112</f>
        <v>0</v>
      </c>
      <c r="AW50" s="201">
        <f>Basisgegevens!AV112</f>
        <v>0</v>
      </c>
      <c r="AX50" s="201">
        <f>Basisgegevens!AW112</f>
        <v>0</v>
      </c>
      <c r="AY50" s="201">
        <f>Basisgegevens!AX112</f>
        <v>0</v>
      </c>
      <c r="AZ50" s="201">
        <f>Basisgegevens!AY112</f>
        <v>0</v>
      </c>
      <c r="BA50" s="201">
        <f>Basisgegevens!AZ112</f>
        <v>0</v>
      </c>
      <c r="BB50" s="201">
        <f>Basisgegevens!BA112</f>
        <v>0</v>
      </c>
      <c r="BC50" s="193">
        <f t="shared" si="53"/>
        <v>0</v>
      </c>
      <c r="BD50" s="201">
        <f>Basisgegevens!BC112</f>
        <v>0</v>
      </c>
      <c r="BE50" s="201">
        <f>Basisgegevens!BD112</f>
        <v>0</v>
      </c>
      <c r="BF50" s="201">
        <f>Basisgegevens!BE112</f>
        <v>0</v>
      </c>
      <c r="BG50" s="201">
        <f>Basisgegevens!BF112</f>
        <v>0</v>
      </c>
      <c r="BH50" s="201">
        <f>Basisgegevens!BG112</f>
        <v>0</v>
      </c>
      <c r="BI50" s="201">
        <f>Basisgegevens!BH112</f>
        <v>0</v>
      </c>
      <c r="BJ50" s="201">
        <f>Basisgegevens!BI112</f>
        <v>0</v>
      </c>
      <c r="BK50" s="201">
        <f>Basisgegevens!BJ112</f>
        <v>0</v>
      </c>
      <c r="BL50" s="201">
        <f>Basisgegevens!BK112</f>
        <v>0</v>
      </c>
      <c r="BM50" s="201">
        <f>Basisgegevens!BL112</f>
        <v>0</v>
      </c>
      <c r="BN50" s="201">
        <f>Basisgegevens!BM112</f>
        <v>0</v>
      </c>
      <c r="BO50" s="201">
        <f>Basisgegevens!BN112</f>
        <v>0</v>
      </c>
      <c r="BP50" s="193">
        <f t="shared" si="55"/>
        <v>0</v>
      </c>
      <c r="BQ50" s="1"/>
      <c r="BR50" s="1"/>
      <c r="BS50" s="1"/>
      <c r="BT50" s="1"/>
    </row>
    <row r="51" spans="3:72" s="127" customFormat="1" ht="15" customHeight="1" x14ac:dyDescent="0.25">
      <c r="C51" s="127" t="str">
        <f>Basisgegevens!$A$113</f>
        <v>613 - Erelonen en dienstverlening - Advocaten</v>
      </c>
      <c r="D51" s="201">
        <f>Basisgegevens!C113</f>
        <v>0</v>
      </c>
      <c r="E51" s="201">
        <f>Basisgegevens!D113</f>
        <v>0</v>
      </c>
      <c r="F51" s="201">
        <f>Basisgegevens!E113</f>
        <v>0</v>
      </c>
      <c r="G51" s="201">
        <f>Basisgegevens!F113</f>
        <v>0</v>
      </c>
      <c r="H51" s="201">
        <f>Basisgegevens!G113</f>
        <v>0</v>
      </c>
      <c r="I51" s="201">
        <f>Basisgegevens!H113</f>
        <v>0</v>
      </c>
      <c r="J51" s="201">
        <f>Basisgegevens!I113</f>
        <v>0</v>
      </c>
      <c r="K51" s="201">
        <f>Basisgegevens!J113</f>
        <v>0</v>
      </c>
      <c r="L51" s="201">
        <f>Basisgegevens!K113</f>
        <v>0</v>
      </c>
      <c r="M51" s="201">
        <f>Basisgegevens!L113</f>
        <v>0</v>
      </c>
      <c r="N51" s="201">
        <f>Basisgegevens!M113</f>
        <v>0</v>
      </c>
      <c r="O51" s="201">
        <f>Basisgegevens!N113</f>
        <v>0</v>
      </c>
      <c r="P51" s="193">
        <f t="shared" si="47"/>
        <v>0</v>
      </c>
      <c r="Q51" s="201">
        <f>Basisgegevens!P113</f>
        <v>0</v>
      </c>
      <c r="R51" s="201">
        <f>Basisgegevens!Q113</f>
        <v>0</v>
      </c>
      <c r="S51" s="201">
        <f>Basisgegevens!R113</f>
        <v>0</v>
      </c>
      <c r="T51" s="201">
        <f>Basisgegevens!S113</f>
        <v>0</v>
      </c>
      <c r="U51" s="201">
        <f>Basisgegevens!T113</f>
        <v>0</v>
      </c>
      <c r="V51" s="201">
        <f>Basisgegevens!U113</f>
        <v>0</v>
      </c>
      <c r="W51" s="201">
        <f>Basisgegevens!V113</f>
        <v>0</v>
      </c>
      <c r="X51" s="201">
        <f>Basisgegevens!W113</f>
        <v>0</v>
      </c>
      <c r="Y51" s="201">
        <f>Basisgegevens!X113</f>
        <v>0</v>
      </c>
      <c r="Z51" s="201">
        <f>Basisgegevens!Y113</f>
        <v>0</v>
      </c>
      <c r="AA51" s="201">
        <f>Basisgegevens!Z113</f>
        <v>0</v>
      </c>
      <c r="AB51" s="201">
        <f>Basisgegevens!AA113</f>
        <v>0</v>
      </c>
      <c r="AC51" s="193">
        <f t="shared" si="49"/>
        <v>0</v>
      </c>
      <c r="AD51" s="201">
        <f>Basisgegevens!AC113</f>
        <v>0</v>
      </c>
      <c r="AE51" s="201">
        <f>Basisgegevens!AD113</f>
        <v>0</v>
      </c>
      <c r="AF51" s="201">
        <f>Basisgegevens!AE113</f>
        <v>0</v>
      </c>
      <c r="AG51" s="201">
        <f>Basisgegevens!AF113</f>
        <v>0</v>
      </c>
      <c r="AH51" s="201">
        <f>Basisgegevens!AG113</f>
        <v>0</v>
      </c>
      <c r="AI51" s="201">
        <f>Basisgegevens!AH113</f>
        <v>0</v>
      </c>
      <c r="AJ51" s="201">
        <f>Basisgegevens!AI113</f>
        <v>0</v>
      </c>
      <c r="AK51" s="201">
        <f>Basisgegevens!AJ113</f>
        <v>0</v>
      </c>
      <c r="AL51" s="201">
        <f>Basisgegevens!AK113</f>
        <v>0</v>
      </c>
      <c r="AM51" s="201">
        <f>Basisgegevens!AL113</f>
        <v>0</v>
      </c>
      <c r="AN51" s="201">
        <f>Basisgegevens!AM113</f>
        <v>0</v>
      </c>
      <c r="AO51" s="201">
        <f>Basisgegevens!AN113</f>
        <v>0</v>
      </c>
      <c r="AP51" s="193">
        <f t="shared" si="51"/>
        <v>0</v>
      </c>
      <c r="AQ51" s="201">
        <f>Basisgegevens!AP113</f>
        <v>0</v>
      </c>
      <c r="AR51" s="201">
        <f>Basisgegevens!AQ113</f>
        <v>0</v>
      </c>
      <c r="AS51" s="201">
        <f>Basisgegevens!AR113</f>
        <v>0</v>
      </c>
      <c r="AT51" s="201">
        <f>Basisgegevens!AS113</f>
        <v>0</v>
      </c>
      <c r="AU51" s="201">
        <f>Basisgegevens!AT113</f>
        <v>0</v>
      </c>
      <c r="AV51" s="201">
        <f>Basisgegevens!AU113</f>
        <v>0</v>
      </c>
      <c r="AW51" s="201">
        <f>Basisgegevens!AV113</f>
        <v>0</v>
      </c>
      <c r="AX51" s="201">
        <f>Basisgegevens!AW113</f>
        <v>0</v>
      </c>
      <c r="AY51" s="201">
        <f>Basisgegevens!AX113</f>
        <v>0</v>
      </c>
      <c r="AZ51" s="201">
        <f>Basisgegevens!AY113</f>
        <v>0</v>
      </c>
      <c r="BA51" s="201">
        <f>Basisgegevens!AZ113</f>
        <v>0</v>
      </c>
      <c r="BB51" s="201">
        <f>Basisgegevens!BA113</f>
        <v>0</v>
      </c>
      <c r="BC51" s="193">
        <f t="shared" si="53"/>
        <v>0</v>
      </c>
      <c r="BD51" s="201">
        <f>Basisgegevens!BC113</f>
        <v>0</v>
      </c>
      <c r="BE51" s="201">
        <f>Basisgegevens!BD113</f>
        <v>0</v>
      </c>
      <c r="BF51" s="201">
        <f>Basisgegevens!BE113</f>
        <v>0</v>
      </c>
      <c r="BG51" s="201">
        <f>Basisgegevens!BF113</f>
        <v>0</v>
      </c>
      <c r="BH51" s="201">
        <f>Basisgegevens!BG113</f>
        <v>0</v>
      </c>
      <c r="BI51" s="201">
        <f>Basisgegevens!BH113</f>
        <v>0</v>
      </c>
      <c r="BJ51" s="201">
        <f>Basisgegevens!BI113</f>
        <v>0</v>
      </c>
      <c r="BK51" s="201">
        <f>Basisgegevens!BJ113</f>
        <v>0</v>
      </c>
      <c r="BL51" s="201">
        <f>Basisgegevens!BK113</f>
        <v>0</v>
      </c>
      <c r="BM51" s="201">
        <f>Basisgegevens!BL113</f>
        <v>0</v>
      </c>
      <c r="BN51" s="201">
        <f>Basisgegevens!BM113</f>
        <v>0</v>
      </c>
      <c r="BO51" s="201">
        <f>Basisgegevens!BN113</f>
        <v>0</v>
      </c>
      <c r="BP51" s="193">
        <f t="shared" si="55"/>
        <v>0</v>
      </c>
      <c r="BQ51" s="1"/>
      <c r="BR51" s="1"/>
      <c r="BS51" s="1"/>
      <c r="BT51" s="1"/>
    </row>
    <row r="52" spans="3:72" s="127" customFormat="1" ht="15" customHeight="1" x14ac:dyDescent="0.25">
      <c r="C52" s="127" t="str">
        <f>Basisgegevens!$A$114</f>
        <v>613 - Erelonen en dienstverlening - Andere</v>
      </c>
      <c r="D52" s="201">
        <f>Basisgegevens!C114</f>
        <v>0</v>
      </c>
      <c r="E52" s="201">
        <f>Basisgegevens!D114</f>
        <v>0</v>
      </c>
      <c r="F52" s="201">
        <f>Basisgegevens!E114</f>
        <v>0</v>
      </c>
      <c r="G52" s="201">
        <f>Basisgegevens!F114</f>
        <v>0</v>
      </c>
      <c r="H52" s="201">
        <f>Basisgegevens!G114</f>
        <v>0</v>
      </c>
      <c r="I52" s="201">
        <f>Basisgegevens!H114</f>
        <v>0</v>
      </c>
      <c r="J52" s="201">
        <f>Basisgegevens!I114</f>
        <v>0</v>
      </c>
      <c r="K52" s="201">
        <f>Basisgegevens!J114</f>
        <v>0</v>
      </c>
      <c r="L52" s="201">
        <f>Basisgegevens!K114</f>
        <v>0</v>
      </c>
      <c r="M52" s="201">
        <f>Basisgegevens!L114</f>
        <v>0</v>
      </c>
      <c r="N52" s="201">
        <f>Basisgegevens!M114</f>
        <v>0</v>
      </c>
      <c r="O52" s="201">
        <f>Basisgegevens!N114</f>
        <v>0</v>
      </c>
      <c r="P52" s="193">
        <f t="shared" si="47"/>
        <v>0</v>
      </c>
      <c r="Q52" s="201">
        <f>Basisgegevens!P114</f>
        <v>0</v>
      </c>
      <c r="R52" s="201">
        <f>Basisgegevens!Q114</f>
        <v>0</v>
      </c>
      <c r="S52" s="201">
        <f>Basisgegevens!R114</f>
        <v>0</v>
      </c>
      <c r="T52" s="201">
        <f>Basisgegevens!S114</f>
        <v>0</v>
      </c>
      <c r="U52" s="201">
        <f>Basisgegevens!T114</f>
        <v>0</v>
      </c>
      <c r="V52" s="201">
        <f>Basisgegevens!U114</f>
        <v>0</v>
      </c>
      <c r="W52" s="201">
        <f>Basisgegevens!V114</f>
        <v>0</v>
      </c>
      <c r="X52" s="201">
        <f>Basisgegevens!W114</f>
        <v>0</v>
      </c>
      <c r="Y52" s="201">
        <f>Basisgegevens!X114</f>
        <v>0</v>
      </c>
      <c r="Z52" s="201">
        <f>Basisgegevens!Y114</f>
        <v>0</v>
      </c>
      <c r="AA52" s="201">
        <f>Basisgegevens!Z114</f>
        <v>0</v>
      </c>
      <c r="AB52" s="201">
        <f>Basisgegevens!AA114</f>
        <v>0</v>
      </c>
      <c r="AC52" s="193">
        <f t="shared" si="49"/>
        <v>0</v>
      </c>
      <c r="AD52" s="201">
        <f>Basisgegevens!AC114</f>
        <v>0</v>
      </c>
      <c r="AE52" s="201">
        <f>Basisgegevens!AD114</f>
        <v>0</v>
      </c>
      <c r="AF52" s="201">
        <f>Basisgegevens!AE114</f>
        <v>0</v>
      </c>
      <c r="AG52" s="201">
        <f>Basisgegevens!AF114</f>
        <v>0</v>
      </c>
      <c r="AH52" s="201">
        <f>Basisgegevens!AG114</f>
        <v>0</v>
      </c>
      <c r="AI52" s="201">
        <f>Basisgegevens!AH114</f>
        <v>0</v>
      </c>
      <c r="AJ52" s="201">
        <f>Basisgegevens!AI114</f>
        <v>0</v>
      </c>
      <c r="AK52" s="201">
        <f>Basisgegevens!AJ114</f>
        <v>0</v>
      </c>
      <c r="AL52" s="201">
        <f>Basisgegevens!AK114</f>
        <v>0</v>
      </c>
      <c r="AM52" s="201">
        <f>Basisgegevens!AL114</f>
        <v>0</v>
      </c>
      <c r="AN52" s="201">
        <f>Basisgegevens!AM114</f>
        <v>0</v>
      </c>
      <c r="AO52" s="201">
        <f>Basisgegevens!AN114</f>
        <v>0</v>
      </c>
      <c r="AP52" s="193">
        <f t="shared" si="51"/>
        <v>0</v>
      </c>
      <c r="AQ52" s="201">
        <f>Basisgegevens!AP114</f>
        <v>0</v>
      </c>
      <c r="AR52" s="201">
        <f>Basisgegevens!AQ114</f>
        <v>0</v>
      </c>
      <c r="AS52" s="201">
        <f>Basisgegevens!AR114</f>
        <v>0</v>
      </c>
      <c r="AT52" s="201">
        <f>Basisgegevens!AS114</f>
        <v>0</v>
      </c>
      <c r="AU52" s="201">
        <f>Basisgegevens!AT114</f>
        <v>0</v>
      </c>
      <c r="AV52" s="201">
        <f>Basisgegevens!AU114</f>
        <v>0</v>
      </c>
      <c r="AW52" s="201">
        <f>Basisgegevens!AV114</f>
        <v>0</v>
      </c>
      <c r="AX52" s="201">
        <f>Basisgegevens!AW114</f>
        <v>0</v>
      </c>
      <c r="AY52" s="201">
        <f>Basisgegevens!AX114</f>
        <v>0</v>
      </c>
      <c r="AZ52" s="201">
        <f>Basisgegevens!AY114</f>
        <v>0</v>
      </c>
      <c r="BA52" s="201">
        <f>Basisgegevens!AZ114</f>
        <v>0</v>
      </c>
      <c r="BB52" s="201">
        <f>Basisgegevens!BA114</f>
        <v>0</v>
      </c>
      <c r="BC52" s="193">
        <f t="shared" si="53"/>
        <v>0</v>
      </c>
      <c r="BD52" s="201">
        <f>Basisgegevens!BC114</f>
        <v>0</v>
      </c>
      <c r="BE52" s="201">
        <f>Basisgegevens!BD114</f>
        <v>0</v>
      </c>
      <c r="BF52" s="201">
        <f>Basisgegevens!BE114</f>
        <v>0</v>
      </c>
      <c r="BG52" s="201">
        <f>Basisgegevens!BF114</f>
        <v>0</v>
      </c>
      <c r="BH52" s="201">
        <f>Basisgegevens!BG114</f>
        <v>0</v>
      </c>
      <c r="BI52" s="201">
        <f>Basisgegevens!BH114</f>
        <v>0</v>
      </c>
      <c r="BJ52" s="201">
        <f>Basisgegevens!BI114</f>
        <v>0</v>
      </c>
      <c r="BK52" s="201">
        <f>Basisgegevens!BJ114</f>
        <v>0</v>
      </c>
      <c r="BL52" s="201">
        <f>Basisgegevens!BK114</f>
        <v>0</v>
      </c>
      <c r="BM52" s="201">
        <f>Basisgegevens!BL114</f>
        <v>0</v>
      </c>
      <c r="BN52" s="201">
        <f>Basisgegevens!BM114</f>
        <v>0</v>
      </c>
      <c r="BO52" s="201">
        <f>Basisgegevens!BN114</f>
        <v>0</v>
      </c>
      <c r="BP52" s="193">
        <f t="shared" si="55"/>
        <v>0</v>
      </c>
      <c r="BQ52" s="1"/>
      <c r="BR52" s="1"/>
      <c r="BS52" s="1"/>
      <c r="BT52" s="1"/>
    </row>
    <row r="53" spans="3:72" s="127" customFormat="1" ht="15" customHeight="1" x14ac:dyDescent="0.25">
      <c r="C53" s="127" t="str">
        <f>Basisgegevens!$A$115</f>
        <v>613 - Andere vergoedingen aan derden</v>
      </c>
      <c r="D53" s="201">
        <f>Basisgegevens!C115</f>
        <v>0</v>
      </c>
      <c r="E53" s="201">
        <f>Basisgegevens!D115</f>
        <v>0</v>
      </c>
      <c r="F53" s="201">
        <f>Basisgegevens!E115</f>
        <v>0</v>
      </c>
      <c r="G53" s="201">
        <f>Basisgegevens!F115</f>
        <v>0</v>
      </c>
      <c r="H53" s="201">
        <f>Basisgegevens!G115</f>
        <v>0</v>
      </c>
      <c r="I53" s="201">
        <f>Basisgegevens!H115</f>
        <v>0</v>
      </c>
      <c r="J53" s="201">
        <f>Basisgegevens!I115</f>
        <v>0</v>
      </c>
      <c r="K53" s="201">
        <f>Basisgegevens!J115</f>
        <v>0</v>
      </c>
      <c r="L53" s="201">
        <f>Basisgegevens!K115</f>
        <v>0</v>
      </c>
      <c r="M53" s="201">
        <f>Basisgegevens!L115</f>
        <v>0</v>
      </c>
      <c r="N53" s="201">
        <f>Basisgegevens!M115</f>
        <v>0</v>
      </c>
      <c r="O53" s="201">
        <f>Basisgegevens!N115</f>
        <v>0</v>
      </c>
      <c r="P53" s="193">
        <f t="shared" si="47"/>
        <v>0</v>
      </c>
      <c r="Q53" s="201">
        <f>Basisgegevens!P115</f>
        <v>0</v>
      </c>
      <c r="R53" s="201">
        <f>Basisgegevens!Q115</f>
        <v>0</v>
      </c>
      <c r="S53" s="201">
        <f>Basisgegevens!R115</f>
        <v>0</v>
      </c>
      <c r="T53" s="201">
        <f>Basisgegevens!S115</f>
        <v>0</v>
      </c>
      <c r="U53" s="201">
        <f>Basisgegevens!T115</f>
        <v>0</v>
      </c>
      <c r="V53" s="201">
        <f>Basisgegevens!U115</f>
        <v>0</v>
      </c>
      <c r="W53" s="201">
        <f>Basisgegevens!V115</f>
        <v>0</v>
      </c>
      <c r="X53" s="201">
        <f>Basisgegevens!W115</f>
        <v>0</v>
      </c>
      <c r="Y53" s="201">
        <f>Basisgegevens!X115</f>
        <v>0</v>
      </c>
      <c r="Z53" s="201">
        <f>Basisgegevens!Y115</f>
        <v>0</v>
      </c>
      <c r="AA53" s="201">
        <f>Basisgegevens!Z115</f>
        <v>0</v>
      </c>
      <c r="AB53" s="201">
        <f>Basisgegevens!AA115</f>
        <v>0</v>
      </c>
      <c r="AC53" s="193">
        <f t="shared" si="49"/>
        <v>0</v>
      </c>
      <c r="AD53" s="201">
        <f>Basisgegevens!AC115</f>
        <v>0</v>
      </c>
      <c r="AE53" s="201">
        <f>Basisgegevens!AD115</f>
        <v>0</v>
      </c>
      <c r="AF53" s="201">
        <f>Basisgegevens!AE115</f>
        <v>0</v>
      </c>
      <c r="AG53" s="201">
        <f>Basisgegevens!AF115</f>
        <v>0</v>
      </c>
      <c r="AH53" s="201">
        <f>Basisgegevens!AG115</f>
        <v>0</v>
      </c>
      <c r="AI53" s="201">
        <f>Basisgegevens!AH115</f>
        <v>0</v>
      </c>
      <c r="AJ53" s="201">
        <f>Basisgegevens!AI115</f>
        <v>0</v>
      </c>
      <c r="AK53" s="201">
        <f>Basisgegevens!AJ115</f>
        <v>0</v>
      </c>
      <c r="AL53" s="201">
        <f>Basisgegevens!AK115</f>
        <v>0</v>
      </c>
      <c r="AM53" s="201">
        <f>Basisgegevens!AL115</f>
        <v>0</v>
      </c>
      <c r="AN53" s="201">
        <f>Basisgegevens!AM115</f>
        <v>0</v>
      </c>
      <c r="AO53" s="201">
        <f>Basisgegevens!AN115</f>
        <v>0</v>
      </c>
      <c r="AP53" s="193">
        <f t="shared" si="51"/>
        <v>0</v>
      </c>
      <c r="AQ53" s="201">
        <f>Basisgegevens!AP115</f>
        <v>0</v>
      </c>
      <c r="AR53" s="201">
        <f>Basisgegevens!AQ115</f>
        <v>0</v>
      </c>
      <c r="AS53" s="201">
        <f>Basisgegevens!AR115</f>
        <v>0</v>
      </c>
      <c r="AT53" s="201">
        <f>Basisgegevens!AS115</f>
        <v>0</v>
      </c>
      <c r="AU53" s="201">
        <f>Basisgegevens!AT115</f>
        <v>0</v>
      </c>
      <c r="AV53" s="201">
        <f>Basisgegevens!AU115</f>
        <v>0</v>
      </c>
      <c r="AW53" s="201">
        <f>Basisgegevens!AV115</f>
        <v>0</v>
      </c>
      <c r="AX53" s="201">
        <f>Basisgegevens!AW115</f>
        <v>0</v>
      </c>
      <c r="AY53" s="201">
        <f>Basisgegevens!AX115</f>
        <v>0</v>
      </c>
      <c r="AZ53" s="201">
        <f>Basisgegevens!AY115</f>
        <v>0</v>
      </c>
      <c r="BA53" s="201">
        <f>Basisgegevens!AZ115</f>
        <v>0</v>
      </c>
      <c r="BB53" s="201">
        <f>Basisgegevens!BA115</f>
        <v>0</v>
      </c>
      <c r="BC53" s="193">
        <f t="shared" si="53"/>
        <v>0</v>
      </c>
      <c r="BD53" s="201">
        <f>Basisgegevens!BC115</f>
        <v>0</v>
      </c>
      <c r="BE53" s="201">
        <f>Basisgegevens!BD115</f>
        <v>0</v>
      </c>
      <c r="BF53" s="201">
        <f>Basisgegevens!BE115</f>
        <v>0</v>
      </c>
      <c r="BG53" s="201">
        <f>Basisgegevens!BF115</f>
        <v>0</v>
      </c>
      <c r="BH53" s="201">
        <f>Basisgegevens!BG115</f>
        <v>0</v>
      </c>
      <c r="BI53" s="201">
        <f>Basisgegevens!BH115</f>
        <v>0</v>
      </c>
      <c r="BJ53" s="201">
        <f>Basisgegevens!BI115</f>
        <v>0</v>
      </c>
      <c r="BK53" s="201">
        <f>Basisgegevens!BJ115</f>
        <v>0</v>
      </c>
      <c r="BL53" s="201">
        <f>Basisgegevens!BK115</f>
        <v>0</v>
      </c>
      <c r="BM53" s="201">
        <f>Basisgegevens!BL115</f>
        <v>0</v>
      </c>
      <c r="BN53" s="201">
        <f>Basisgegevens!BM115</f>
        <v>0</v>
      </c>
      <c r="BO53" s="201">
        <f>Basisgegevens!BN115</f>
        <v>0</v>
      </c>
      <c r="BP53" s="193">
        <f t="shared" si="55"/>
        <v>0</v>
      </c>
      <c r="BQ53" s="1"/>
      <c r="BR53" s="1"/>
      <c r="BS53" s="1"/>
      <c r="BT53" s="1"/>
    </row>
    <row r="54" spans="3:72" s="127" customFormat="1" ht="15" customHeight="1" x14ac:dyDescent="0.25">
      <c r="C54" s="127" t="str">
        <f>Basisgegevens!$A$116</f>
        <v>6138 - Handelskosten - Advertenties en inlassingen</v>
      </c>
      <c r="D54" s="201">
        <f>Basisgegevens!C116</f>
        <v>0</v>
      </c>
      <c r="E54" s="201">
        <f>Basisgegevens!D116</f>
        <v>0</v>
      </c>
      <c r="F54" s="201">
        <f>Basisgegevens!E116</f>
        <v>0</v>
      </c>
      <c r="G54" s="201">
        <f>Basisgegevens!F116</f>
        <v>0</v>
      </c>
      <c r="H54" s="201">
        <f>Basisgegevens!G116</f>
        <v>0</v>
      </c>
      <c r="I54" s="201">
        <f>Basisgegevens!H116</f>
        <v>0</v>
      </c>
      <c r="J54" s="201">
        <f>Basisgegevens!I116</f>
        <v>0</v>
      </c>
      <c r="K54" s="201">
        <f>Basisgegevens!J116</f>
        <v>0</v>
      </c>
      <c r="L54" s="201">
        <f>Basisgegevens!K116</f>
        <v>0</v>
      </c>
      <c r="M54" s="201">
        <f>Basisgegevens!L116</f>
        <v>0</v>
      </c>
      <c r="N54" s="201">
        <f>Basisgegevens!M116</f>
        <v>0</v>
      </c>
      <c r="O54" s="201">
        <f>Basisgegevens!N116</f>
        <v>0</v>
      </c>
      <c r="P54" s="193">
        <f t="shared" si="47"/>
        <v>0</v>
      </c>
      <c r="Q54" s="201">
        <f>Basisgegevens!P116</f>
        <v>0</v>
      </c>
      <c r="R54" s="201">
        <f>Basisgegevens!Q116</f>
        <v>0</v>
      </c>
      <c r="S54" s="201">
        <f>Basisgegevens!R116</f>
        <v>0</v>
      </c>
      <c r="T54" s="201">
        <f>Basisgegevens!S116</f>
        <v>0</v>
      </c>
      <c r="U54" s="201">
        <f>Basisgegevens!T116</f>
        <v>0</v>
      </c>
      <c r="V54" s="201">
        <f>Basisgegevens!U116</f>
        <v>0</v>
      </c>
      <c r="W54" s="201">
        <f>Basisgegevens!V116</f>
        <v>0</v>
      </c>
      <c r="X54" s="201">
        <f>Basisgegevens!W116</f>
        <v>0</v>
      </c>
      <c r="Y54" s="201">
        <f>Basisgegevens!X116</f>
        <v>0</v>
      </c>
      <c r="Z54" s="201">
        <f>Basisgegevens!Y116</f>
        <v>0</v>
      </c>
      <c r="AA54" s="201">
        <f>Basisgegevens!Z116</f>
        <v>0</v>
      </c>
      <c r="AB54" s="201">
        <f>Basisgegevens!AA116</f>
        <v>0</v>
      </c>
      <c r="AC54" s="193">
        <f t="shared" si="49"/>
        <v>0</v>
      </c>
      <c r="AD54" s="201">
        <f>Basisgegevens!AC116</f>
        <v>0</v>
      </c>
      <c r="AE54" s="201">
        <f>Basisgegevens!AD116</f>
        <v>0</v>
      </c>
      <c r="AF54" s="201">
        <f>Basisgegevens!AE116</f>
        <v>0</v>
      </c>
      <c r="AG54" s="201">
        <f>Basisgegevens!AF116</f>
        <v>0</v>
      </c>
      <c r="AH54" s="201">
        <f>Basisgegevens!AG116</f>
        <v>0</v>
      </c>
      <c r="AI54" s="201">
        <f>Basisgegevens!AH116</f>
        <v>0</v>
      </c>
      <c r="AJ54" s="201">
        <f>Basisgegevens!AI116</f>
        <v>0</v>
      </c>
      <c r="AK54" s="201">
        <f>Basisgegevens!AJ116</f>
        <v>0</v>
      </c>
      <c r="AL54" s="201">
        <f>Basisgegevens!AK116</f>
        <v>0</v>
      </c>
      <c r="AM54" s="201">
        <f>Basisgegevens!AL116</f>
        <v>0</v>
      </c>
      <c r="AN54" s="201">
        <f>Basisgegevens!AM116</f>
        <v>0</v>
      </c>
      <c r="AO54" s="201">
        <f>Basisgegevens!AN116</f>
        <v>0</v>
      </c>
      <c r="AP54" s="193">
        <f t="shared" si="51"/>
        <v>0</v>
      </c>
      <c r="AQ54" s="201">
        <f>Basisgegevens!AP116</f>
        <v>0</v>
      </c>
      <c r="AR54" s="201">
        <f>Basisgegevens!AQ116</f>
        <v>0</v>
      </c>
      <c r="AS54" s="201">
        <f>Basisgegevens!AR116</f>
        <v>0</v>
      </c>
      <c r="AT54" s="201">
        <f>Basisgegevens!AS116</f>
        <v>0</v>
      </c>
      <c r="AU54" s="201">
        <f>Basisgegevens!AT116</f>
        <v>0</v>
      </c>
      <c r="AV54" s="201">
        <f>Basisgegevens!AU116</f>
        <v>0</v>
      </c>
      <c r="AW54" s="201">
        <f>Basisgegevens!AV116</f>
        <v>0</v>
      </c>
      <c r="AX54" s="201">
        <f>Basisgegevens!AW116</f>
        <v>0</v>
      </c>
      <c r="AY54" s="201">
        <f>Basisgegevens!AX116</f>
        <v>0</v>
      </c>
      <c r="AZ54" s="201">
        <f>Basisgegevens!AY116</f>
        <v>0</v>
      </c>
      <c r="BA54" s="201">
        <f>Basisgegevens!AZ116</f>
        <v>0</v>
      </c>
      <c r="BB54" s="201">
        <f>Basisgegevens!BA116</f>
        <v>0</v>
      </c>
      <c r="BC54" s="193">
        <f t="shared" si="53"/>
        <v>0</v>
      </c>
      <c r="BD54" s="201">
        <f>Basisgegevens!BC116</f>
        <v>0</v>
      </c>
      <c r="BE54" s="201">
        <f>Basisgegevens!BD116</f>
        <v>0</v>
      </c>
      <c r="BF54" s="201">
        <f>Basisgegevens!BE116</f>
        <v>0</v>
      </c>
      <c r="BG54" s="201">
        <f>Basisgegevens!BF116</f>
        <v>0</v>
      </c>
      <c r="BH54" s="201">
        <f>Basisgegevens!BG116</f>
        <v>0</v>
      </c>
      <c r="BI54" s="201">
        <f>Basisgegevens!BH116</f>
        <v>0</v>
      </c>
      <c r="BJ54" s="201">
        <f>Basisgegevens!BI116</f>
        <v>0</v>
      </c>
      <c r="BK54" s="201">
        <f>Basisgegevens!BJ116</f>
        <v>0</v>
      </c>
      <c r="BL54" s="201">
        <f>Basisgegevens!BK116</f>
        <v>0</v>
      </c>
      <c r="BM54" s="201">
        <f>Basisgegevens!BL116</f>
        <v>0</v>
      </c>
      <c r="BN54" s="201">
        <f>Basisgegevens!BM116</f>
        <v>0</v>
      </c>
      <c r="BO54" s="201">
        <f>Basisgegevens!BN116</f>
        <v>0</v>
      </c>
      <c r="BP54" s="193">
        <f t="shared" si="55"/>
        <v>0</v>
      </c>
      <c r="BQ54" s="1"/>
      <c r="BR54" s="1"/>
      <c r="BS54" s="1"/>
      <c r="BT54" s="1"/>
    </row>
    <row r="55" spans="3:72" s="127" customFormat="1" ht="15" customHeight="1" x14ac:dyDescent="0.25">
      <c r="C55" s="127" t="str">
        <f>Basisgegevens!$A$117</f>
        <v>6138 - Handelskosten - Beurzen en tentoonstelligen</v>
      </c>
      <c r="D55" s="201">
        <f>Basisgegevens!C117</f>
        <v>0</v>
      </c>
      <c r="E55" s="201">
        <f>Basisgegevens!D117</f>
        <v>0</v>
      </c>
      <c r="F55" s="201">
        <f>Basisgegevens!E117</f>
        <v>0</v>
      </c>
      <c r="G55" s="201">
        <f>Basisgegevens!F117</f>
        <v>0</v>
      </c>
      <c r="H55" s="201">
        <f>Basisgegevens!G117</f>
        <v>0</v>
      </c>
      <c r="I55" s="201">
        <f>Basisgegevens!H117</f>
        <v>0</v>
      </c>
      <c r="J55" s="201">
        <f>Basisgegevens!I117</f>
        <v>0</v>
      </c>
      <c r="K55" s="201">
        <f>Basisgegevens!J117</f>
        <v>0</v>
      </c>
      <c r="L55" s="201">
        <f>Basisgegevens!K117</f>
        <v>0</v>
      </c>
      <c r="M55" s="201">
        <f>Basisgegevens!L117</f>
        <v>0</v>
      </c>
      <c r="N55" s="201">
        <f>Basisgegevens!M117</f>
        <v>0</v>
      </c>
      <c r="O55" s="201">
        <f>Basisgegevens!N117</f>
        <v>0</v>
      </c>
      <c r="P55" s="193">
        <f t="shared" si="47"/>
        <v>0</v>
      </c>
      <c r="Q55" s="201">
        <f>Basisgegevens!P117</f>
        <v>0</v>
      </c>
      <c r="R55" s="201">
        <f>Basisgegevens!Q117</f>
        <v>0</v>
      </c>
      <c r="S55" s="201">
        <f>Basisgegevens!R117</f>
        <v>0</v>
      </c>
      <c r="T55" s="201">
        <f>Basisgegevens!S117</f>
        <v>0</v>
      </c>
      <c r="U55" s="201">
        <f>Basisgegevens!T117</f>
        <v>0</v>
      </c>
      <c r="V55" s="201">
        <f>Basisgegevens!U117</f>
        <v>0</v>
      </c>
      <c r="W55" s="201">
        <f>Basisgegevens!V117</f>
        <v>0</v>
      </c>
      <c r="X55" s="201">
        <f>Basisgegevens!W117</f>
        <v>0</v>
      </c>
      <c r="Y55" s="201">
        <f>Basisgegevens!X117</f>
        <v>0</v>
      </c>
      <c r="Z55" s="201">
        <f>Basisgegevens!Y117</f>
        <v>0</v>
      </c>
      <c r="AA55" s="201">
        <f>Basisgegevens!Z117</f>
        <v>0</v>
      </c>
      <c r="AB55" s="201">
        <f>Basisgegevens!AA117</f>
        <v>0</v>
      </c>
      <c r="AC55" s="193">
        <f t="shared" si="49"/>
        <v>0</v>
      </c>
      <c r="AD55" s="201">
        <f>Basisgegevens!AC117</f>
        <v>0</v>
      </c>
      <c r="AE55" s="201">
        <f>Basisgegevens!AD117</f>
        <v>0</v>
      </c>
      <c r="AF55" s="201">
        <f>Basisgegevens!AE117</f>
        <v>0</v>
      </c>
      <c r="AG55" s="201">
        <f>Basisgegevens!AF117</f>
        <v>0</v>
      </c>
      <c r="AH55" s="201">
        <f>Basisgegevens!AG117</f>
        <v>0</v>
      </c>
      <c r="AI55" s="201">
        <f>Basisgegevens!AH117</f>
        <v>0</v>
      </c>
      <c r="AJ55" s="201">
        <f>Basisgegevens!AI117</f>
        <v>0</v>
      </c>
      <c r="AK55" s="201">
        <f>Basisgegevens!AJ117</f>
        <v>0</v>
      </c>
      <c r="AL55" s="201">
        <f>Basisgegevens!AK117</f>
        <v>0</v>
      </c>
      <c r="AM55" s="201">
        <f>Basisgegevens!AL117</f>
        <v>0</v>
      </c>
      <c r="AN55" s="201">
        <f>Basisgegevens!AM117</f>
        <v>0</v>
      </c>
      <c r="AO55" s="201">
        <f>Basisgegevens!AN117</f>
        <v>0</v>
      </c>
      <c r="AP55" s="193">
        <f t="shared" si="51"/>
        <v>0</v>
      </c>
      <c r="AQ55" s="201">
        <f>Basisgegevens!AP117</f>
        <v>0</v>
      </c>
      <c r="AR55" s="201">
        <f>Basisgegevens!AQ117</f>
        <v>0</v>
      </c>
      <c r="AS55" s="201">
        <f>Basisgegevens!AR117</f>
        <v>0</v>
      </c>
      <c r="AT55" s="201">
        <f>Basisgegevens!AS117</f>
        <v>0</v>
      </c>
      <c r="AU55" s="201">
        <f>Basisgegevens!AT117</f>
        <v>0</v>
      </c>
      <c r="AV55" s="201">
        <f>Basisgegevens!AU117</f>
        <v>0</v>
      </c>
      <c r="AW55" s="201">
        <f>Basisgegevens!AV117</f>
        <v>0</v>
      </c>
      <c r="AX55" s="201">
        <f>Basisgegevens!AW117</f>
        <v>0</v>
      </c>
      <c r="AY55" s="201">
        <f>Basisgegevens!AX117</f>
        <v>0</v>
      </c>
      <c r="AZ55" s="201">
        <f>Basisgegevens!AY117</f>
        <v>0</v>
      </c>
      <c r="BA55" s="201">
        <f>Basisgegevens!AZ117</f>
        <v>0</v>
      </c>
      <c r="BB55" s="201">
        <f>Basisgegevens!BA117</f>
        <v>0</v>
      </c>
      <c r="BC55" s="193">
        <f t="shared" si="53"/>
        <v>0</v>
      </c>
      <c r="BD55" s="201">
        <f>Basisgegevens!BC117</f>
        <v>0</v>
      </c>
      <c r="BE55" s="201">
        <f>Basisgegevens!BD117</f>
        <v>0</v>
      </c>
      <c r="BF55" s="201">
        <f>Basisgegevens!BE117</f>
        <v>0</v>
      </c>
      <c r="BG55" s="201">
        <f>Basisgegevens!BF117</f>
        <v>0</v>
      </c>
      <c r="BH55" s="201">
        <f>Basisgegevens!BG117</f>
        <v>0</v>
      </c>
      <c r="BI55" s="201">
        <f>Basisgegevens!BH117</f>
        <v>0</v>
      </c>
      <c r="BJ55" s="201">
        <f>Basisgegevens!BI117</f>
        <v>0</v>
      </c>
      <c r="BK55" s="201">
        <f>Basisgegevens!BJ117</f>
        <v>0</v>
      </c>
      <c r="BL55" s="201">
        <f>Basisgegevens!BK117</f>
        <v>0</v>
      </c>
      <c r="BM55" s="201">
        <f>Basisgegevens!BL117</f>
        <v>0</v>
      </c>
      <c r="BN55" s="201">
        <f>Basisgegevens!BM117</f>
        <v>0</v>
      </c>
      <c r="BO55" s="201">
        <f>Basisgegevens!BN117</f>
        <v>0</v>
      </c>
      <c r="BP55" s="193">
        <f t="shared" si="55"/>
        <v>0</v>
      </c>
      <c r="BQ55" s="1"/>
      <c r="BR55" s="1"/>
      <c r="BS55" s="1"/>
      <c r="BT55" s="1"/>
    </row>
    <row r="56" spans="3:72" s="127" customFormat="1" ht="15" customHeight="1" x14ac:dyDescent="0.25">
      <c r="C56" s="127" t="str">
        <f>Basisgegevens!$A$118</f>
        <v>6138 - Handelskosten - Andere</v>
      </c>
      <c r="D56" s="201">
        <f>Basisgegevens!C118</f>
        <v>0</v>
      </c>
      <c r="E56" s="201">
        <f>Basisgegevens!D118</f>
        <v>0</v>
      </c>
      <c r="F56" s="201">
        <f>Basisgegevens!E118</f>
        <v>0</v>
      </c>
      <c r="G56" s="201">
        <f>Basisgegevens!F118</f>
        <v>0</v>
      </c>
      <c r="H56" s="201">
        <f>Basisgegevens!G118</f>
        <v>0</v>
      </c>
      <c r="I56" s="201">
        <f>Basisgegevens!H118</f>
        <v>0</v>
      </c>
      <c r="J56" s="201">
        <f>Basisgegevens!I118</f>
        <v>0</v>
      </c>
      <c r="K56" s="201">
        <f>Basisgegevens!J118</f>
        <v>0</v>
      </c>
      <c r="L56" s="201">
        <f>Basisgegevens!K118</f>
        <v>0</v>
      </c>
      <c r="M56" s="201">
        <f>Basisgegevens!L118</f>
        <v>0</v>
      </c>
      <c r="N56" s="201">
        <f>Basisgegevens!M118</f>
        <v>0</v>
      </c>
      <c r="O56" s="201">
        <f>Basisgegevens!N118</f>
        <v>0</v>
      </c>
      <c r="P56" s="193">
        <f t="shared" si="47"/>
        <v>0</v>
      </c>
      <c r="Q56" s="201">
        <f>Basisgegevens!P118</f>
        <v>0</v>
      </c>
      <c r="R56" s="201">
        <f>Basisgegevens!Q118</f>
        <v>0</v>
      </c>
      <c r="S56" s="201">
        <f>Basisgegevens!R118</f>
        <v>0</v>
      </c>
      <c r="T56" s="201">
        <f>Basisgegevens!S118</f>
        <v>0</v>
      </c>
      <c r="U56" s="201">
        <f>Basisgegevens!T118</f>
        <v>0</v>
      </c>
      <c r="V56" s="201">
        <f>Basisgegevens!U118</f>
        <v>0</v>
      </c>
      <c r="W56" s="201">
        <f>Basisgegevens!V118</f>
        <v>0</v>
      </c>
      <c r="X56" s="201">
        <f>Basisgegevens!W118</f>
        <v>0</v>
      </c>
      <c r="Y56" s="201">
        <f>Basisgegevens!X118</f>
        <v>0</v>
      </c>
      <c r="Z56" s="201">
        <f>Basisgegevens!Y118</f>
        <v>0</v>
      </c>
      <c r="AA56" s="201">
        <f>Basisgegevens!Z118</f>
        <v>0</v>
      </c>
      <c r="AB56" s="201">
        <f>Basisgegevens!AA118</f>
        <v>0</v>
      </c>
      <c r="AC56" s="193">
        <f t="shared" si="49"/>
        <v>0</v>
      </c>
      <c r="AD56" s="201">
        <f>Basisgegevens!AC118</f>
        <v>0</v>
      </c>
      <c r="AE56" s="201">
        <f>Basisgegevens!AD118</f>
        <v>0</v>
      </c>
      <c r="AF56" s="201">
        <f>Basisgegevens!AE118</f>
        <v>0</v>
      </c>
      <c r="AG56" s="201">
        <f>Basisgegevens!AF118</f>
        <v>0</v>
      </c>
      <c r="AH56" s="201">
        <f>Basisgegevens!AG118</f>
        <v>0</v>
      </c>
      <c r="AI56" s="201">
        <f>Basisgegevens!AH118</f>
        <v>0</v>
      </c>
      <c r="AJ56" s="201">
        <f>Basisgegevens!AI118</f>
        <v>0</v>
      </c>
      <c r="AK56" s="201">
        <f>Basisgegevens!AJ118</f>
        <v>0</v>
      </c>
      <c r="AL56" s="201">
        <f>Basisgegevens!AK118</f>
        <v>0</v>
      </c>
      <c r="AM56" s="201">
        <f>Basisgegevens!AL118</f>
        <v>0</v>
      </c>
      <c r="AN56" s="201">
        <f>Basisgegevens!AM118</f>
        <v>0</v>
      </c>
      <c r="AO56" s="201">
        <f>Basisgegevens!AN118</f>
        <v>0</v>
      </c>
      <c r="AP56" s="193">
        <f t="shared" si="51"/>
        <v>0</v>
      </c>
      <c r="AQ56" s="201">
        <f>Basisgegevens!AP118</f>
        <v>0</v>
      </c>
      <c r="AR56" s="201">
        <f>Basisgegevens!AQ118</f>
        <v>0</v>
      </c>
      <c r="AS56" s="201">
        <f>Basisgegevens!AR118</f>
        <v>0</v>
      </c>
      <c r="AT56" s="201">
        <f>Basisgegevens!AS118</f>
        <v>0</v>
      </c>
      <c r="AU56" s="201">
        <f>Basisgegevens!AT118</f>
        <v>0</v>
      </c>
      <c r="AV56" s="201">
        <f>Basisgegevens!AU118</f>
        <v>0</v>
      </c>
      <c r="AW56" s="201">
        <f>Basisgegevens!AV118</f>
        <v>0</v>
      </c>
      <c r="AX56" s="201">
        <f>Basisgegevens!AW118</f>
        <v>0</v>
      </c>
      <c r="AY56" s="201">
        <f>Basisgegevens!AX118</f>
        <v>0</v>
      </c>
      <c r="AZ56" s="201">
        <f>Basisgegevens!AY118</f>
        <v>0</v>
      </c>
      <c r="BA56" s="201">
        <f>Basisgegevens!AZ118</f>
        <v>0</v>
      </c>
      <c r="BB56" s="201">
        <f>Basisgegevens!BA118</f>
        <v>0</v>
      </c>
      <c r="BC56" s="193">
        <f t="shared" si="53"/>
        <v>0</v>
      </c>
      <c r="BD56" s="201">
        <f>Basisgegevens!BC118</f>
        <v>0</v>
      </c>
      <c r="BE56" s="201">
        <f>Basisgegevens!BD118</f>
        <v>0</v>
      </c>
      <c r="BF56" s="201">
        <f>Basisgegevens!BE118</f>
        <v>0</v>
      </c>
      <c r="BG56" s="201">
        <f>Basisgegevens!BF118</f>
        <v>0</v>
      </c>
      <c r="BH56" s="201">
        <f>Basisgegevens!BG118</f>
        <v>0</v>
      </c>
      <c r="BI56" s="201">
        <f>Basisgegevens!BH118</f>
        <v>0</v>
      </c>
      <c r="BJ56" s="201">
        <f>Basisgegevens!BI118</f>
        <v>0</v>
      </c>
      <c r="BK56" s="201">
        <f>Basisgegevens!BJ118</f>
        <v>0</v>
      </c>
      <c r="BL56" s="201">
        <f>Basisgegevens!BK118</f>
        <v>0</v>
      </c>
      <c r="BM56" s="201">
        <f>Basisgegevens!BL118</f>
        <v>0</v>
      </c>
      <c r="BN56" s="201">
        <f>Basisgegevens!BM118</f>
        <v>0</v>
      </c>
      <c r="BO56" s="201">
        <f>Basisgegevens!BN118</f>
        <v>0</v>
      </c>
      <c r="BP56" s="193">
        <f t="shared" si="55"/>
        <v>0</v>
      </c>
      <c r="BQ56" s="1"/>
      <c r="BR56" s="1"/>
      <c r="BS56" s="1"/>
      <c r="BT56" s="1"/>
    </row>
    <row r="57" spans="3:72" s="127" customFormat="1" ht="15" customHeight="1" x14ac:dyDescent="0.25">
      <c r="C57" s="127" t="str">
        <f>Basisgegevens!$A$119</f>
        <v>614 - Verzekeringen andere dan voor het personeel</v>
      </c>
      <c r="D57" s="201">
        <f>Basisgegevens!C119</f>
        <v>0</v>
      </c>
      <c r="E57" s="201">
        <f>Basisgegevens!D119</f>
        <v>0</v>
      </c>
      <c r="F57" s="201">
        <f>Basisgegevens!E119</f>
        <v>0</v>
      </c>
      <c r="G57" s="201">
        <f>Basisgegevens!F119</f>
        <v>0</v>
      </c>
      <c r="H57" s="201">
        <f>Basisgegevens!G119</f>
        <v>0</v>
      </c>
      <c r="I57" s="201">
        <f>Basisgegevens!H119</f>
        <v>0</v>
      </c>
      <c r="J57" s="201">
        <f>Basisgegevens!I119</f>
        <v>0</v>
      </c>
      <c r="K57" s="201">
        <f>Basisgegevens!J119</f>
        <v>0</v>
      </c>
      <c r="L57" s="201">
        <f>Basisgegevens!K119</f>
        <v>0</v>
      </c>
      <c r="M57" s="201">
        <f>Basisgegevens!L119</f>
        <v>0</v>
      </c>
      <c r="N57" s="201">
        <f>Basisgegevens!M119</f>
        <v>0</v>
      </c>
      <c r="O57" s="201">
        <f>Basisgegevens!N119</f>
        <v>0</v>
      </c>
      <c r="P57" s="193">
        <f t="shared" si="47"/>
        <v>0</v>
      </c>
      <c r="Q57" s="201">
        <f>Basisgegevens!P119</f>
        <v>0</v>
      </c>
      <c r="R57" s="201">
        <f>Basisgegevens!Q119</f>
        <v>0</v>
      </c>
      <c r="S57" s="201">
        <f>Basisgegevens!R119</f>
        <v>0</v>
      </c>
      <c r="T57" s="201">
        <f>Basisgegevens!S119</f>
        <v>0</v>
      </c>
      <c r="U57" s="201">
        <f>Basisgegevens!T119</f>
        <v>0</v>
      </c>
      <c r="V57" s="201">
        <f>Basisgegevens!U119</f>
        <v>0</v>
      </c>
      <c r="W57" s="201">
        <f>Basisgegevens!V119</f>
        <v>0</v>
      </c>
      <c r="X57" s="201">
        <f>Basisgegevens!W119</f>
        <v>0</v>
      </c>
      <c r="Y57" s="201">
        <f>Basisgegevens!X119</f>
        <v>0</v>
      </c>
      <c r="Z57" s="201">
        <f>Basisgegevens!Y119</f>
        <v>0</v>
      </c>
      <c r="AA57" s="201">
        <f>Basisgegevens!Z119</f>
        <v>0</v>
      </c>
      <c r="AB57" s="201">
        <f>Basisgegevens!AA119</f>
        <v>0</v>
      </c>
      <c r="AC57" s="193">
        <f t="shared" si="49"/>
        <v>0</v>
      </c>
      <c r="AD57" s="201">
        <f>Basisgegevens!AC119</f>
        <v>0</v>
      </c>
      <c r="AE57" s="201">
        <f>Basisgegevens!AD119</f>
        <v>0</v>
      </c>
      <c r="AF57" s="201">
        <f>Basisgegevens!AE119</f>
        <v>0</v>
      </c>
      <c r="AG57" s="201">
        <f>Basisgegevens!AF119</f>
        <v>0</v>
      </c>
      <c r="AH57" s="201">
        <f>Basisgegevens!AG119</f>
        <v>0</v>
      </c>
      <c r="AI57" s="201">
        <f>Basisgegevens!AH119</f>
        <v>0</v>
      </c>
      <c r="AJ57" s="201">
        <f>Basisgegevens!AI119</f>
        <v>0</v>
      </c>
      <c r="AK57" s="201">
        <f>Basisgegevens!AJ119</f>
        <v>0</v>
      </c>
      <c r="AL57" s="201">
        <f>Basisgegevens!AK119</f>
        <v>0</v>
      </c>
      <c r="AM57" s="201">
        <f>Basisgegevens!AL119</f>
        <v>0</v>
      </c>
      <c r="AN57" s="201">
        <f>Basisgegevens!AM119</f>
        <v>0</v>
      </c>
      <c r="AO57" s="201">
        <f>Basisgegevens!AN119</f>
        <v>0</v>
      </c>
      <c r="AP57" s="193">
        <f t="shared" si="51"/>
        <v>0</v>
      </c>
      <c r="AQ57" s="201">
        <f>Basisgegevens!AP119</f>
        <v>0</v>
      </c>
      <c r="AR57" s="201">
        <f>Basisgegevens!AQ119</f>
        <v>0</v>
      </c>
      <c r="AS57" s="201">
        <f>Basisgegevens!AR119</f>
        <v>0</v>
      </c>
      <c r="AT57" s="201">
        <f>Basisgegevens!AS119</f>
        <v>0</v>
      </c>
      <c r="AU57" s="201">
        <f>Basisgegevens!AT119</f>
        <v>0</v>
      </c>
      <c r="AV57" s="201">
        <f>Basisgegevens!AU119</f>
        <v>0</v>
      </c>
      <c r="AW57" s="201">
        <f>Basisgegevens!AV119</f>
        <v>0</v>
      </c>
      <c r="AX57" s="201">
        <f>Basisgegevens!AW119</f>
        <v>0</v>
      </c>
      <c r="AY57" s="201">
        <f>Basisgegevens!AX119</f>
        <v>0</v>
      </c>
      <c r="AZ57" s="201">
        <f>Basisgegevens!AY119</f>
        <v>0</v>
      </c>
      <c r="BA57" s="201">
        <f>Basisgegevens!AZ119</f>
        <v>0</v>
      </c>
      <c r="BB57" s="201">
        <f>Basisgegevens!BA119</f>
        <v>0</v>
      </c>
      <c r="BC57" s="193">
        <f t="shared" si="53"/>
        <v>0</v>
      </c>
      <c r="BD57" s="201">
        <f>Basisgegevens!BC119</f>
        <v>0</v>
      </c>
      <c r="BE57" s="201">
        <f>Basisgegevens!BD119</f>
        <v>0</v>
      </c>
      <c r="BF57" s="201">
        <f>Basisgegevens!BE119</f>
        <v>0</v>
      </c>
      <c r="BG57" s="201">
        <f>Basisgegevens!BF119</f>
        <v>0</v>
      </c>
      <c r="BH57" s="201">
        <f>Basisgegevens!BG119</f>
        <v>0</v>
      </c>
      <c r="BI57" s="201">
        <f>Basisgegevens!BH119</f>
        <v>0</v>
      </c>
      <c r="BJ57" s="201">
        <f>Basisgegevens!BI119</f>
        <v>0</v>
      </c>
      <c r="BK57" s="201">
        <f>Basisgegevens!BJ119</f>
        <v>0</v>
      </c>
      <c r="BL57" s="201">
        <f>Basisgegevens!BK119</f>
        <v>0</v>
      </c>
      <c r="BM57" s="201">
        <f>Basisgegevens!BL119</f>
        <v>0</v>
      </c>
      <c r="BN57" s="201">
        <f>Basisgegevens!BM119</f>
        <v>0</v>
      </c>
      <c r="BO57" s="201">
        <f>Basisgegevens!BN119</f>
        <v>0</v>
      </c>
      <c r="BP57" s="193">
        <f t="shared" si="55"/>
        <v>0</v>
      </c>
      <c r="BQ57" s="1"/>
      <c r="BR57" s="1"/>
      <c r="BS57" s="1"/>
      <c r="BT57" s="1"/>
    </row>
    <row r="58" spans="3:72" s="127" customFormat="1" ht="15" customHeight="1" x14ac:dyDescent="0.25">
      <c r="C58" s="127" t="str">
        <f>Basisgegevens!$A$120</f>
        <v>615 - Vervoerkosten - Personeel</v>
      </c>
      <c r="D58" s="201">
        <f>Basisgegevens!C120</f>
        <v>0</v>
      </c>
      <c r="E58" s="201">
        <f>Basisgegevens!D120</f>
        <v>0</v>
      </c>
      <c r="F58" s="201">
        <f>Basisgegevens!E120</f>
        <v>0</v>
      </c>
      <c r="G58" s="201">
        <f>Basisgegevens!F120</f>
        <v>0</v>
      </c>
      <c r="H58" s="201">
        <f>Basisgegevens!G120</f>
        <v>0</v>
      </c>
      <c r="I58" s="201">
        <f>Basisgegevens!H120</f>
        <v>0</v>
      </c>
      <c r="J58" s="201">
        <f>Basisgegevens!I120</f>
        <v>0</v>
      </c>
      <c r="K58" s="201">
        <f>Basisgegevens!J120</f>
        <v>0</v>
      </c>
      <c r="L58" s="201">
        <f>Basisgegevens!K120</f>
        <v>0</v>
      </c>
      <c r="M58" s="201">
        <f>Basisgegevens!L120</f>
        <v>0</v>
      </c>
      <c r="N58" s="201">
        <f>Basisgegevens!M120</f>
        <v>0</v>
      </c>
      <c r="O58" s="201">
        <f>Basisgegevens!N120</f>
        <v>0</v>
      </c>
      <c r="P58" s="193">
        <f t="shared" si="47"/>
        <v>0</v>
      </c>
      <c r="Q58" s="201">
        <f>Basisgegevens!P120</f>
        <v>0</v>
      </c>
      <c r="R58" s="201">
        <f>Basisgegevens!Q120</f>
        <v>0</v>
      </c>
      <c r="S58" s="201">
        <f>Basisgegevens!R120</f>
        <v>0</v>
      </c>
      <c r="T58" s="201">
        <f>Basisgegevens!S120</f>
        <v>0</v>
      </c>
      <c r="U58" s="201">
        <f>Basisgegevens!T120</f>
        <v>0</v>
      </c>
      <c r="V58" s="201">
        <f>Basisgegevens!U120</f>
        <v>0</v>
      </c>
      <c r="W58" s="201">
        <f>Basisgegevens!V120</f>
        <v>0</v>
      </c>
      <c r="X58" s="201">
        <f>Basisgegevens!W120</f>
        <v>0</v>
      </c>
      <c r="Y58" s="201">
        <f>Basisgegevens!X120</f>
        <v>0</v>
      </c>
      <c r="Z58" s="201">
        <f>Basisgegevens!Y120</f>
        <v>0</v>
      </c>
      <c r="AA58" s="201">
        <f>Basisgegevens!Z120</f>
        <v>0</v>
      </c>
      <c r="AB58" s="201">
        <f>Basisgegevens!AA120</f>
        <v>0</v>
      </c>
      <c r="AC58" s="193">
        <f t="shared" si="49"/>
        <v>0</v>
      </c>
      <c r="AD58" s="201">
        <f>Basisgegevens!AC120</f>
        <v>0</v>
      </c>
      <c r="AE58" s="201">
        <f>Basisgegevens!AD120</f>
        <v>0</v>
      </c>
      <c r="AF58" s="201">
        <f>Basisgegevens!AE120</f>
        <v>0</v>
      </c>
      <c r="AG58" s="201">
        <f>Basisgegevens!AF120</f>
        <v>0</v>
      </c>
      <c r="AH58" s="201">
        <f>Basisgegevens!AG120</f>
        <v>0</v>
      </c>
      <c r="AI58" s="201">
        <f>Basisgegevens!AH120</f>
        <v>0</v>
      </c>
      <c r="AJ58" s="201">
        <f>Basisgegevens!AI120</f>
        <v>0</v>
      </c>
      <c r="AK58" s="201">
        <f>Basisgegevens!AJ120</f>
        <v>0</v>
      </c>
      <c r="AL58" s="201">
        <f>Basisgegevens!AK120</f>
        <v>0</v>
      </c>
      <c r="AM58" s="201">
        <f>Basisgegevens!AL120</f>
        <v>0</v>
      </c>
      <c r="AN58" s="201">
        <f>Basisgegevens!AM120</f>
        <v>0</v>
      </c>
      <c r="AO58" s="201">
        <f>Basisgegevens!AN120</f>
        <v>0</v>
      </c>
      <c r="AP58" s="193">
        <f t="shared" si="51"/>
        <v>0</v>
      </c>
      <c r="AQ58" s="201">
        <f>Basisgegevens!AP120</f>
        <v>0</v>
      </c>
      <c r="AR58" s="201">
        <f>Basisgegevens!AQ120</f>
        <v>0</v>
      </c>
      <c r="AS58" s="201">
        <f>Basisgegevens!AR120</f>
        <v>0</v>
      </c>
      <c r="AT58" s="201">
        <f>Basisgegevens!AS120</f>
        <v>0</v>
      </c>
      <c r="AU58" s="201">
        <f>Basisgegevens!AT120</f>
        <v>0</v>
      </c>
      <c r="AV58" s="201">
        <f>Basisgegevens!AU120</f>
        <v>0</v>
      </c>
      <c r="AW58" s="201">
        <f>Basisgegevens!AV120</f>
        <v>0</v>
      </c>
      <c r="AX58" s="201">
        <f>Basisgegevens!AW120</f>
        <v>0</v>
      </c>
      <c r="AY58" s="201">
        <f>Basisgegevens!AX120</f>
        <v>0</v>
      </c>
      <c r="AZ58" s="201">
        <f>Basisgegevens!AY120</f>
        <v>0</v>
      </c>
      <c r="BA58" s="201">
        <f>Basisgegevens!AZ120</f>
        <v>0</v>
      </c>
      <c r="BB58" s="201">
        <f>Basisgegevens!BA120</f>
        <v>0</v>
      </c>
      <c r="BC58" s="193">
        <f t="shared" si="53"/>
        <v>0</v>
      </c>
      <c r="BD58" s="201">
        <f>Basisgegevens!BC120</f>
        <v>0</v>
      </c>
      <c r="BE58" s="201">
        <f>Basisgegevens!BD120</f>
        <v>0</v>
      </c>
      <c r="BF58" s="201">
        <f>Basisgegevens!BE120</f>
        <v>0</v>
      </c>
      <c r="BG58" s="201">
        <f>Basisgegevens!BF120</f>
        <v>0</v>
      </c>
      <c r="BH58" s="201">
        <f>Basisgegevens!BG120</f>
        <v>0</v>
      </c>
      <c r="BI58" s="201">
        <f>Basisgegevens!BH120</f>
        <v>0</v>
      </c>
      <c r="BJ58" s="201">
        <f>Basisgegevens!BI120</f>
        <v>0</v>
      </c>
      <c r="BK58" s="201">
        <f>Basisgegevens!BJ120</f>
        <v>0</v>
      </c>
      <c r="BL58" s="201">
        <f>Basisgegevens!BK120</f>
        <v>0</v>
      </c>
      <c r="BM58" s="201">
        <f>Basisgegevens!BL120</f>
        <v>0</v>
      </c>
      <c r="BN58" s="201">
        <f>Basisgegevens!BM120</f>
        <v>0</v>
      </c>
      <c r="BO58" s="201">
        <f>Basisgegevens!BN120</f>
        <v>0</v>
      </c>
      <c r="BP58" s="193">
        <f t="shared" si="55"/>
        <v>0</v>
      </c>
      <c r="BQ58" s="1"/>
      <c r="BR58" s="1"/>
      <c r="BS58" s="1"/>
      <c r="BT58" s="1"/>
    </row>
    <row r="59" spans="3:72" s="127" customFormat="1" ht="15" customHeight="1" x14ac:dyDescent="0.25">
      <c r="C59" s="127" t="str">
        <f>Basisgegevens!$A$121</f>
        <v>615 - Vervoerkosten - Handelsreizen</v>
      </c>
      <c r="D59" s="201">
        <f>Basisgegevens!C121</f>
        <v>0</v>
      </c>
      <c r="E59" s="201">
        <f>Basisgegevens!D121</f>
        <v>0</v>
      </c>
      <c r="F59" s="201">
        <f>Basisgegevens!E121</f>
        <v>0</v>
      </c>
      <c r="G59" s="201">
        <f>Basisgegevens!F121</f>
        <v>0</v>
      </c>
      <c r="H59" s="201">
        <f>Basisgegevens!G121</f>
        <v>0</v>
      </c>
      <c r="I59" s="201">
        <f>Basisgegevens!H121</f>
        <v>0</v>
      </c>
      <c r="J59" s="201">
        <f>Basisgegevens!I121</f>
        <v>0</v>
      </c>
      <c r="K59" s="201">
        <f>Basisgegevens!J121</f>
        <v>0</v>
      </c>
      <c r="L59" s="201">
        <f>Basisgegevens!K121</f>
        <v>0</v>
      </c>
      <c r="M59" s="201">
        <f>Basisgegevens!L121</f>
        <v>0</v>
      </c>
      <c r="N59" s="201">
        <f>Basisgegevens!M121</f>
        <v>0</v>
      </c>
      <c r="O59" s="201">
        <f>Basisgegevens!N121</f>
        <v>0</v>
      </c>
      <c r="P59" s="193">
        <f t="shared" si="47"/>
        <v>0</v>
      </c>
      <c r="Q59" s="201">
        <f>Basisgegevens!P121</f>
        <v>0</v>
      </c>
      <c r="R59" s="201">
        <f>Basisgegevens!Q121</f>
        <v>0</v>
      </c>
      <c r="S59" s="201">
        <f>Basisgegevens!R121</f>
        <v>0</v>
      </c>
      <c r="T59" s="201">
        <f>Basisgegevens!S121</f>
        <v>0</v>
      </c>
      <c r="U59" s="201">
        <f>Basisgegevens!T121</f>
        <v>0</v>
      </c>
      <c r="V59" s="201">
        <f>Basisgegevens!U121</f>
        <v>0</v>
      </c>
      <c r="W59" s="201">
        <f>Basisgegevens!V121</f>
        <v>0</v>
      </c>
      <c r="X59" s="201">
        <f>Basisgegevens!W121</f>
        <v>0</v>
      </c>
      <c r="Y59" s="201">
        <f>Basisgegevens!X121</f>
        <v>0</v>
      </c>
      <c r="Z59" s="201">
        <f>Basisgegevens!Y121</f>
        <v>0</v>
      </c>
      <c r="AA59" s="201">
        <f>Basisgegevens!Z121</f>
        <v>0</v>
      </c>
      <c r="AB59" s="201">
        <f>Basisgegevens!AA121</f>
        <v>0</v>
      </c>
      <c r="AC59" s="193">
        <f t="shared" si="49"/>
        <v>0</v>
      </c>
      <c r="AD59" s="201">
        <f>Basisgegevens!AC121</f>
        <v>0</v>
      </c>
      <c r="AE59" s="201">
        <f>Basisgegevens!AD121</f>
        <v>0</v>
      </c>
      <c r="AF59" s="201">
        <f>Basisgegevens!AE121</f>
        <v>0</v>
      </c>
      <c r="AG59" s="201">
        <f>Basisgegevens!AF121</f>
        <v>0</v>
      </c>
      <c r="AH59" s="201">
        <f>Basisgegevens!AG121</f>
        <v>0</v>
      </c>
      <c r="AI59" s="201">
        <f>Basisgegevens!AH121</f>
        <v>0</v>
      </c>
      <c r="AJ59" s="201">
        <f>Basisgegevens!AI121</f>
        <v>0</v>
      </c>
      <c r="AK59" s="201">
        <f>Basisgegevens!AJ121</f>
        <v>0</v>
      </c>
      <c r="AL59" s="201">
        <f>Basisgegevens!AK121</f>
        <v>0</v>
      </c>
      <c r="AM59" s="201">
        <f>Basisgegevens!AL121</f>
        <v>0</v>
      </c>
      <c r="AN59" s="201">
        <f>Basisgegevens!AM121</f>
        <v>0</v>
      </c>
      <c r="AO59" s="201">
        <f>Basisgegevens!AN121</f>
        <v>0</v>
      </c>
      <c r="AP59" s="193">
        <f t="shared" si="51"/>
        <v>0</v>
      </c>
      <c r="AQ59" s="201">
        <f>Basisgegevens!AP121</f>
        <v>0</v>
      </c>
      <c r="AR59" s="201">
        <f>Basisgegevens!AQ121</f>
        <v>0</v>
      </c>
      <c r="AS59" s="201">
        <f>Basisgegevens!AR121</f>
        <v>0</v>
      </c>
      <c r="AT59" s="201">
        <f>Basisgegevens!AS121</f>
        <v>0</v>
      </c>
      <c r="AU59" s="201">
        <f>Basisgegevens!AT121</f>
        <v>0</v>
      </c>
      <c r="AV59" s="201">
        <f>Basisgegevens!AU121</f>
        <v>0</v>
      </c>
      <c r="AW59" s="201">
        <f>Basisgegevens!AV121</f>
        <v>0</v>
      </c>
      <c r="AX59" s="201">
        <f>Basisgegevens!AW121</f>
        <v>0</v>
      </c>
      <c r="AY59" s="201">
        <f>Basisgegevens!AX121</f>
        <v>0</v>
      </c>
      <c r="AZ59" s="201">
        <f>Basisgegevens!AY121</f>
        <v>0</v>
      </c>
      <c r="BA59" s="201">
        <f>Basisgegevens!AZ121</f>
        <v>0</v>
      </c>
      <c r="BB59" s="201">
        <f>Basisgegevens!BA121</f>
        <v>0</v>
      </c>
      <c r="BC59" s="193">
        <f t="shared" si="53"/>
        <v>0</v>
      </c>
      <c r="BD59" s="201">
        <f>Basisgegevens!BC121</f>
        <v>0</v>
      </c>
      <c r="BE59" s="201">
        <f>Basisgegevens!BD121</f>
        <v>0</v>
      </c>
      <c r="BF59" s="201">
        <f>Basisgegevens!BE121</f>
        <v>0</v>
      </c>
      <c r="BG59" s="201">
        <f>Basisgegevens!BF121</f>
        <v>0</v>
      </c>
      <c r="BH59" s="201">
        <f>Basisgegevens!BG121</f>
        <v>0</v>
      </c>
      <c r="BI59" s="201">
        <f>Basisgegevens!BH121</f>
        <v>0</v>
      </c>
      <c r="BJ59" s="201">
        <f>Basisgegevens!BI121</f>
        <v>0</v>
      </c>
      <c r="BK59" s="201">
        <f>Basisgegevens!BJ121</f>
        <v>0</v>
      </c>
      <c r="BL59" s="201">
        <f>Basisgegevens!BK121</f>
        <v>0</v>
      </c>
      <c r="BM59" s="201">
        <f>Basisgegevens!BL121</f>
        <v>0</v>
      </c>
      <c r="BN59" s="201">
        <f>Basisgegevens!BM121</f>
        <v>0</v>
      </c>
      <c r="BO59" s="201">
        <f>Basisgegevens!BN121</f>
        <v>0</v>
      </c>
      <c r="BP59" s="193">
        <f t="shared" si="55"/>
        <v>0</v>
      </c>
      <c r="BQ59" s="1"/>
      <c r="BR59" s="1"/>
      <c r="BS59" s="1"/>
      <c r="BT59" s="1"/>
    </row>
    <row r="60" spans="3:72" s="127" customFormat="1" ht="15" customHeight="1" x14ac:dyDescent="0.25">
      <c r="C60" s="127" t="str">
        <f>Basisgegevens!$A$122</f>
        <v>615 - Vervoerkosten - Andere</v>
      </c>
      <c r="D60" s="201">
        <f>Basisgegevens!C122</f>
        <v>0</v>
      </c>
      <c r="E60" s="201">
        <f>Basisgegevens!D122</f>
        <v>0</v>
      </c>
      <c r="F60" s="201">
        <f>Basisgegevens!E122</f>
        <v>0</v>
      </c>
      <c r="G60" s="201">
        <f>Basisgegevens!F122</f>
        <v>0</v>
      </c>
      <c r="H60" s="201">
        <f>Basisgegevens!G122</f>
        <v>0</v>
      </c>
      <c r="I60" s="201">
        <f>Basisgegevens!H122</f>
        <v>0</v>
      </c>
      <c r="J60" s="201">
        <f>Basisgegevens!I122</f>
        <v>0</v>
      </c>
      <c r="K60" s="201">
        <f>Basisgegevens!J122</f>
        <v>0</v>
      </c>
      <c r="L60" s="201">
        <f>Basisgegevens!K122</f>
        <v>0</v>
      </c>
      <c r="M60" s="201">
        <f>Basisgegevens!L122</f>
        <v>0</v>
      </c>
      <c r="N60" s="201">
        <f>Basisgegevens!M122</f>
        <v>0</v>
      </c>
      <c r="O60" s="201">
        <f>Basisgegevens!N122</f>
        <v>0</v>
      </c>
      <c r="P60" s="193">
        <f t="shared" si="47"/>
        <v>0</v>
      </c>
      <c r="Q60" s="201">
        <f>Basisgegevens!P122</f>
        <v>0</v>
      </c>
      <c r="R60" s="201">
        <f>Basisgegevens!Q122</f>
        <v>0</v>
      </c>
      <c r="S60" s="201">
        <f>Basisgegevens!R122</f>
        <v>0</v>
      </c>
      <c r="T60" s="201">
        <f>Basisgegevens!S122</f>
        <v>0</v>
      </c>
      <c r="U60" s="201">
        <f>Basisgegevens!T122</f>
        <v>0</v>
      </c>
      <c r="V60" s="201">
        <f>Basisgegevens!U122</f>
        <v>0</v>
      </c>
      <c r="W60" s="201">
        <f>Basisgegevens!V122</f>
        <v>0</v>
      </c>
      <c r="X60" s="201">
        <f>Basisgegevens!W122</f>
        <v>0</v>
      </c>
      <c r="Y60" s="201">
        <f>Basisgegevens!X122</f>
        <v>0</v>
      </c>
      <c r="Z60" s="201">
        <f>Basisgegevens!Y122</f>
        <v>0</v>
      </c>
      <c r="AA60" s="201">
        <f>Basisgegevens!Z122</f>
        <v>0</v>
      </c>
      <c r="AB60" s="201">
        <f>Basisgegevens!AA122</f>
        <v>0</v>
      </c>
      <c r="AC60" s="193">
        <f t="shared" si="49"/>
        <v>0</v>
      </c>
      <c r="AD60" s="201">
        <f>Basisgegevens!AC122</f>
        <v>0</v>
      </c>
      <c r="AE60" s="201">
        <f>Basisgegevens!AD122</f>
        <v>0</v>
      </c>
      <c r="AF60" s="201">
        <f>Basisgegevens!AE122</f>
        <v>0</v>
      </c>
      <c r="AG60" s="201">
        <f>Basisgegevens!AF122</f>
        <v>0</v>
      </c>
      <c r="AH60" s="201">
        <f>Basisgegevens!AG122</f>
        <v>0</v>
      </c>
      <c r="AI60" s="201">
        <f>Basisgegevens!AH122</f>
        <v>0</v>
      </c>
      <c r="AJ60" s="201">
        <f>Basisgegevens!AI122</f>
        <v>0</v>
      </c>
      <c r="AK60" s="201">
        <f>Basisgegevens!AJ122</f>
        <v>0</v>
      </c>
      <c r="AL60" s="201">
        <f>Basisgegevens!AK122</f>
        <v>0</v>
      </c>
      <c r="AM60" s="201">
        <f>Basisgegevens!AL122</f>
        <v>0</v>
      </c>
      <c r="AN60" s="201">
        <f>Basisgegevens!AM122</f>
        <v>0</v>
      </c>
      <c r="AO60" s="201">
        <f>Basisgegevens!AN122</f>
        <v>0</v>
      </c>
      <c r="AP60" s="193">
        <f t="shared" si="51"/>
        <v>0</v>
      </c>
      <c r="AQ60" s="201">
        <f>Basisgegevens!AP122</f>
        <v>0</v>
      </c>
      <c r="AR60" s="201">
        <f>Basisgegevens!AQ122</f>
        <v>0</v>
      </c>
      <c r="AS60" s="201">
        <f>Basisgegevens!AR122</f>
        <v>0</v>
      </c>
      <c r="AT60" s="201">
        <f>Basisgegevens!AS122</f>
        <v>0</v>
      </c>
      <c r="AU60" s="201">
        <f>Basisgegevens!AT122</f>
        <v>0</v>
      </c>
      <c r="AV60" s="201">
        <f>Basisgegevens!AU122</f>
        <v>0</v>
      </c>
      <c r="AW60" s="201">
        <f>Basisgegevens!AV122</f>
        <v>0</v>
      </c>
      <c r="AX60" s="201">
        <f>Basisgegevens!AW122</f>
        <v>0</v>
      </c>
      <c r="AY60" s="201">
        <f>Basisgegevens!AX122</f>
        <v>0</v>
      </c>
      <c r="AZ60" s="201">
        <f>Basisgegevens!AY122</f>
        <v>0</v>
      </c>
      <c r="BA60" s="201">
        <f>Basisgegevens!AZ122</f>
        <v>0</v>
      </c>
      <c r="BB60" s="201">
        <f>Basisgegevens!BA122</f>
        <v>0</v>
      </c>
      <c r="BC60" s="193">
        <f t="shared" si="53"/>
        <v>0</v>
      </c>
      <c r="BD60" s="201">
        <f>Basisgegevens!BC122</f>
        <v>0</v>
      </c>
      <c r="BE60" s="201">
        <f>Basisgegevens!BD122</f>
        <v>0</v>
      </c>
      <c r="BF60" s="201">
        <f>Basisgegevens!BE122</f>
        <v>0</v>
      </c>
      <c r="BG60" s="201">
        <f>Basisgegevens!BF122</f>
        <v>0</v>
      </c>
      <c r="BH60" s="201">
        <f>Basisgegevens!BG122</f>
        <v>0</v>
      </c>
      <c r="BI60" s="201">
        <f>Basisgegevens!BH122</f>
        <v>0</v>
      </c>
      <c r="BJ60" s="201">
        <f>Basisgegevens!BI122</f>
        <v>0</v>
      </c>
      <c r="BK60" s="201">
        <f>Basisgegevens!BJ122</f>
        <v>0</v>
      </c>
      <c r="BL60" s="201">
        <f>Basisgegevens!BK122</f>
        <v>0</v>
      </c>
      <c r="BM60" s="201">
        <f>Basisgegevens!BL122</f>
        <v>0</v>
      </c>
      <c r="BN60" s="201">
        <f>Basisgegevens!BM122</f>
        <v>0</v>
      </c>
      <c r="BO60" s="201">
        <f>Basisgegevens!BN122</f>
        <v>0</v>
      </c>
      <c r="BP60" s="193">
        <f t="shared" si="55"/>
        <v>0</v>
      </c>
      <c r="BQ60" s="1"/>
      <c r="BR60" s="1"/>
      <c r="BS60" s="1"/>
      <c r="BT60" s="1"/>
    </row>
    <row r="61" spans="3:72" s="127" customFormat="1" ht="15" customHeight="1" x14ac:dyDescent="0.25">
      <c r="C61" s="127" t="str">
        <f>Basisgegevens!$A$123</f>
        <v>623 - Andere personeelskosten - personeelsverzekeringen</v>
      </c>
      <c r="D61" s="201">
        <f>Basisgegevens!C123</f>
        <v>0</v>
      </c>
      <c r="E61" s="201">
        <f>Basisgegevens!D123</f>
        <v>0</v>
      </c>
      <c r="F61" s="201">
        <f>Basisgegevens!E123</f>
        <v>0</v>
      </c>
      <c r="G61" s="201">
        <f>Basisgegevens!F123</f>
        <v>0</v>
      </c>
      <c r="H61" s="201">
        <f>Basisgegevens!G123</f>
        <v>0</v>
      </c>
      <c r="I61" s="201">
        <f>Basisgegevens!H123</f>
        <v>0</v>
      </c>
      <c r="J61" s="201">
        <f>Basisgegevens!I123</f>
        <v>0</v>
      </c>
      <c r="K61" s="201">
        <f>Basisgegevens!J123</f>
        <v>0</v>
      </c>
      <c r="L61" s="201">
        <f>Basisgegevens!K123</f>
        <v>0</v>
      </c>
      <c r="M61" s="201">
        <f>Basisgegevens!L123</f>
        <v>0</v>
      </c>
      <c r="N61" s="201">
        <f>Basisgegevens!M123</f>
        <v>0</v>
      </c>
      <c r="O61" s="201">
        <f>Basisgegevens!N123</f>
        <v>0</v>
      </c>
      <c r="P61" s="193">
        <f t="shared" si="47"/>
        <v>0</v>
      </c>
      <c r="Q61" s="201">
        <f>Basisgegevens!P123</f>
        <v>0</v>
      </c>
      <c r="R61" s="201">
        <f>Basisgegevens!Q123</f>
        <v>0</v>
      </c>
      <c r="S61" s="201">
        <f>Basisgegevens!R123</f>
        <v>0</v>
      </c>
      <c r="T61" s="201">
        <f>Basisgegevens!S123</f>
        <v>0</v>
      </c>
      <c r="U61" s="201">
        <f>Basisgegevens!T123</f>
        <v>0</v>
      </c>
      <c r="V61" s="201">
        <f>Basisgegevens!U123</f>
        <v>0</v>
      </c>
      <c r="W61" s="201">
        <f>Basisgegevens!V123</f>
        <v>0</v>
      </c>
      <c r="X61" s="201">
        <f>Basisgegevens!W123</f>
        <v>0</v>
      </c>
      <c r="Y61" s="201">
        <f>Basisgegevens!X123</f>
        <v>0</v>
      </c>
      <c r="Z61" s="201">
        <f>Basisgegevens!Y123</f>
        <v>0</v>
      </c>
      <c r="AA61" s="201">
        <f>Basisgegevens!Z123</f>
        <v>0</v>
      </c>
      <c r="AB61" s="201">
        <f>Basisgegevens!AA123</f>
        <v>0</v>
      </c>
      <c r="AC61" s="193">
        <f t="shared" si="49"/>
        <v>0</v>
      </c>
      <c r="AD61" s="201">
        <f>Basisgegevens!AC123</f>
        <v>0</v>
      </c>
      <c r="AE61" s="201">
        <f>Basisgegevens!AD123</f>
        <v>0</v>
      </c>
      <c r="AF61" s="201">
        <f>Basisgegevens!AE123</f>
        <v>0</v>
      </c>
      <c r="AG61" s="201">
        <f>Basisgegevens!AF123</f>
        <v>0</v>
      </c>
      <c r="AH61" s="201">
        <f>Basisgegevens!AG123</f>
        <v>0</v>
      </c>
      <c r="AI61" s="201">
        <f>Basisgegevens!AH123</f>
        <v>0</v>
      </c>
      <c r="AJ61" s="201">
        <f>Basisgegevens!AI123</f>
        <v>0</v>
      </c>
      <c r="AK61" s="201">
        <f>Basisgegevens!AJ123</f>
        <v>0</v>
      </c>
      <c r="AL61" s="201">
        <f>Basisgegevens!AK123</f>
        <v>0</v>
      </c>
      <c r="AM61" s="201">
        <f>Basisgegevens!AL123</f>
        <v>0</v>
      </c>
      <c r="AN61" s="201">
        <f>Basisgegevens!AM123</f>
        <v>0</v>
      </c>
      <c r="AO61" s="201">
        <f>Basisgegevens!AN123</f>
        <v>0</v>
      </c>
      <c r="AP61" s="193">
        <f t="shared" si="51"/>
        <v>0</v>
      </c>
      <c r="AQ61" s="201">
        <f>Basisgegevens!AP123</f>
        <v>0</v>
      </c>
      <c r="AR61" s="201">
        <f>Basisgegevens!AQ123</f>
        <v>0</v>
      </c>
      <c r="AS61" s="201">
        <f>Basisgegevens!AR123</f>
        <v>0</v>
      </c>
      <c r="AT61" s="201">
        <f>Basisgegevens!AS123</f>
        <v>0</v>
      </c>
      <c r="AU61" s="201">
        <f>Basisgegevens!AT123</f>
        <v>0</v>
      </c>
      <c r="AV61" s="201">
        <f>Basisgegevens!AU123</f>
        <v>0</v>
      </c>
      <c r="AW61" s="201">
        <f>Basisgegevens!AV123</f>
        <v>0</v>
      </c>
      <c r="AX61" s="201">
        <f>Basisgegevens!AW123</f>
        <v>0</v>
      </c>
      <c r="AY61" s="201">
        <f>Basisgegevens!AX123</f>
        <v>0</v>
      </c>
      <c r="AZ61" s="201">
        <f>Basisgegevens!AY123</f>
        <v>0</v>
      </c>
      <c r="BA61" s="201">
        <f>Basisgegevens!AZ123</f>
        <v>0</v>
      </c>
      <c r="BB61" s="201">
        <f>Basisgegevens!BA123</f>
        <v>0</v>
      </c>
      <c r="BC61" s="193">
        <f t="shared" si="53"/>
        <v>0</v>
      </c>
      <c r="BD61" s="201">
        <f>Basisgegevens!BC123</f>
        <v>0</v>
      </c>
      <c r="BE61" s="201">
        <f>Basisgegevens!BD123</f>
        <v>0</v>
      </c>
      <c r="BF61" s="201">
        <f>Basisgegevens!BE123</f>
        <v>0</v>
      </c>
      <c r="BG61" s="201">
        <f>Basisgegevens!BF123</f>
        <v>0</v>
      </c>
      <c r="BH61" s="201">
        <f>Basisgegevens!BG123</f>
        <v>0</v>
      </c>
      <c r="BI61" s="201">
        <f>Basisgegevens!BH123</f>
        <v>0</v>
      </c>
      <c r="BJ61" s="201">
        <f>Basisgegevens!BI123</f>
        <v>0</v>
      </c>
      <c r="BK61" s="201">
        <f>Basisgegevens!BJ123</f>
        <v>0</v>
      </c>
      <c r="BL61" s="201">
        <f>Basisgegevens!BK123</f>
        <v>0</v>
      </c>
      <c r="BM61" s="201">
        <f>Basisgegevens!BL123</f>
        <v>0</v>
      </c>
      <c r="BN61" s="201">
        <f>Basisgegevens!BM123</f>
        <v>0</v>
      </c>
      <c r="BO61" s="201">
        <f>Basisgegevens!BN123</f>
        <v>0</v>
      </c>
      <c r="BP61" s="193">
        <f t="shared" si="55"/>
        <v>0</v>
      </c>
      <c r="BQ61" s="1"/>
      <c r="BR61" s="1"/>
      <c r="BS61" s="1"/>
      <c r="BT61" s="1"/>
    </row>
    <row r="62" spans="3:72" s="127" customFormat="1" ht="15" customHeight="1" x14ac:dyDescent="0.25">
      <c r="C62" s="127" t="str">
        <f>Basisgegevens!$A$124</f>
        <v>640 - Bedrijfsbelastingen en Taksen - Voertuigen</v>
      </c>
      <c r="D62" s="201">
        <f>Basisgegevens!C124</f>
        <v>0</v>
      </c>
      <c r="E62" s="201">
        <f>Basisgegevens!D124</f>
        <v>0</v>
      </c>
      <c r="F62" s="201">
        <f>Basisgegevens!E124</f>
        <v>0</v>
      </c>
      <c r="G62" s="201">
        <f>Basisgegevens!F124</f>
        <v>0</v>
      </c>
      <c r="H62" s="201">
        <f>Basisgegevens!G124</f>
        <v>0</v>
      </c>
      <c r="I62" s="201">
        <f>Basisgegevens!H124</f>
        <v>0</v>
      </c>
      <c r="J62" s="201">
        <f>Basisgegevens!I124</f>
        <v>0</v>
      </c>
      <c r="K62" s="201">
        <f>Basisgegevens!J124</f>
        <v>0</v>
      </c>
      <c r="L62" s="201">
        <f>Basisgegevens!K124</f>
        <v>0</v>
      </c>
      <c r="M62" s="201">
        <f>Basisgegevens!L124</f>
        <v>0</v>
      </c>
      <c r="N62" s="201">
        <f>Basisgegevens!M124</f>
        <v>0</v>
      </c>
      <c r="O62" s="201">
        <f>Basisgegevens!N124</f>
        <v>0</v>
      </c>
      <c r="P62" s="193">
        <f t="shared" si="47"/>
        <v>0</v>
      </c>
      <c r="Q62" s="201">
        <f>Basisgegevens!P124</f>
        <v>0</v>
      </c>
      <c r="R62" s="201">
        <f>Basisgegevens!Q124</f>
        <v>0</v>
      </c>
      <c r="S62" s="201">
        <f>Basisgegevens!R124</f>
        <v>0</v>
      </c>
      <c r="T62" s="201">
        <f>Basisgegevens!S124</f>
        <v>0</v>
      </c>
      <c r="U62" s="201">
        <f>Basisgegevens!T124</f>
        <v>0</v>
      </c>
      <c r="V62" s="201">
        <f>Basisgegevens!U124</f>
        <v>0</v>
      </c>
      <c r="W62" s="201">
        <f>Basisgegevens!V124</f>
        <v>0</v>
      </c>
      <c r="X62" s="201">
        <f>Basisgegevens!W124</f>
        <v>0</v>
      </c>
      <c r="Y62" s="201">
        <f>Basisgegevens!X124</f>
        <v>0</v>
      </c>
      <c r="Z62" s="201">
        <f>Basisgegevens!Y124</f>
        <v>0</v>
      </c>
      <c r="AA62" s="201">
        <f>Basisgegevens!Z124</f>
        <v>0</v>
      </c>
      <c r="AB62" s="201">
        <f>Basisgegevens!AA124</f>
        <v>0</v>
      </c>
      <c r="AC62" s="193">
        <f t="shared" si="49"/>
        <v>0</v>
      </c>
      <c r="AD62" s="201">
        <f>Basisgegevens!AC124</f>
        <v>0</v>
      </c>
      <c r="AE62" s="201">
        <f>Basisgegevens!AD124</f>
        <v>0</v>
      </c>
      <c r="AF62" s="201">
        <f>Basisgegevens!AE124</f>
        <v>0</v>
      </c>
      <c r="AG62" s="201">
        <f>Basisgegevens!AF124</f>
        <v>0</v>
      </c>
      <c r="AH62" s="201">
        <f>Basisgegevens!AG124</f>
        <v>0</v>
      </c>
      <c r="AI62" s="201">
        <f>Basisgegevens!AH124</f>
        <v>0</v>
      </c>
      <c r="AJ62" s="201">
        <f>Basisgegevens!AI124</f>
        <v>0</v>
      </c>
      <c r="AK62" s="201">
        <f>Basisgegevens!AJ124</f>
        <v>0</v>
      </c>
      <c r="AL62" s="201">
        <f>Basisgegevens!AK124</f>
        <v>0</v>
      </c>
      <c r="AM62" s="201">
        <f>Basisgegevens!AL124</f>
        <v>0</v>
      </c>
      <c r="AN62" s="201">
        <f>Basisgegevens!AM124</f>
        <v>0</v>
      </c>
      <c r="AO62" s="201">
        <f>Basisgegevens!AN124</f>
        <v>0</v>
      </c>
      <c r="AP62" s="193">
        <f t="shared" si="51"/>
        <v>0</v>
      </c>
      <c r="AQ62" s="201">
        <f>Basisgegevens!AP124</f>
        <v>0</v>
      </c>
      <c r="AR62" s="201">
        <f>Basisgegevens!AQ124</f>
        <v>0</v>
      </c>
      <c r="AS62" s="201">
        <f>Basisgegevens!AR124</f>
        <v>0</v>
      </c>
      <c r="AT62" s="201">
        <f>Basisgegevens!AS124</f>
        <v>0</v>
      </c>
      <c r="AU62" s="201">
        <f>Basisgegevens!AT124</f>
        <v>0</v>
      </c>
      <c r="AV62" s="201">
        <f>Basisgegevens!AU124</f>
        <v>0</v>
      </c>
      <c r="AW62" s="201">
        <f>Basisgegevens!AV124</f>
        <v>0</v>
      </c>
      <c r="AX62" s="201">
        <f>Basisgegevens!AW124</f>
        <v>0</v>
      </c>
      <c r="AY62" s="201">
        <f>Basisgegevens!AX124</f>
        <v>0</v>
      </c>
      <c r="AZ62" s="201">
        <f>Basisgegevens!AY124</f>
        <v>0</v>
      </c>
      <c r="BA62" s="201">
        <f>Basisgegevens!AZ124</f>
        <v>0</v>
      </c>
      <c r="BB62" s="201">
        <f>Basisgegevens!BA124</f>
        <v>0</v>
      </c>
      <c r="BC62" s="193">
        <f t="shared" si="53"/>
        <v>0</v>
      </c>
      <c r="BD62" s="201">
        <f>Basisgegevens!BC124</f>
        <v>0</v>
      </c>
      <c r="BE62" s="201">
        <f>Basisgegevens!BD124</f>
        <v>0</v>
      </c>
      <c r="BF62" s="201">
        <f>Basisgegevens!BE124</f>
        <v>0</v>
      </c>
      <c r="BG62" s="201">
        <f>Basisgegevens!BF124</f>
        <v>0</v>
      </c>
      <c r="BH62" s="201">
        <f>Basisgegevens!BG124</f>
        <v>0</v>
      </c>
      <c r="BI62" s="201">
        <f>Basisgegevens!BH124</f>
        <v>0</v>
      </c>
      <c r="BJ62" s="201">
        <f>Basisgegevens!BI124</f>
        <v>0</v>
      </c>
      <c r="BK62" s="201">
        <f>Basisgegevens!BJ124</f>
        <v>0</v>
      </c>
      <c r="BL62" s="201">
        <f>Basisgegevens!BK124</f>
        <v>0</v>
      </c>
      <c r="BM62" s="201">
        <f>Basisgegevens!BL124</f>
        <v>0</v>
      </c>
      <c r="BN62" s="201">
        <f>Basisgegevens!BM124</f>
        <v>0</v>
      </c>
      <c r="BO62" s="201">
        <f>Basisgegevens!BN124</f>
        <v>0</v>
      </c>
      <c r="BP62" s="193">
        <f t="shared" si="55"/>
        <v>0</v>
      </c>
      <c r="BQ62" s="1"/>
      <c r="BR62" s="1"/>
      <c r="BS62" s="1"/>
      <c r="BT62" s="1"/>
    </row>
    <row r="63" spans="3:72" s="127" customFormat="1" ht="15" customHeight="1" x14ac:dyDescent="0.25">
      <c r="C63" s="127" t="str">
        <f>Basisgegevens!$A$125</f>
        <v>640 - Bedrijfsbelastingen en Taksen - Gewest, Provincie, Gemeente</v>
      </c>
      <c r="D63" s="201">
        <f>Basisgegevens!C125</f>
        <v>0</v>
      </c>
      <c r="E63" s="201">
        <f>Basisgegevens!D125</f>
        <v>0</v>
      </c>
      <c r="F63" s="201">
        <f>Basisgegevens!E125</f>
        <v>0</v>
      </c>
      <c r="G63" s="201">
        <f>Basisgegevens!F125</f>
        <v>0</v>
      </c>
      <c r="H63" s="201">
        <f>Basisgegevens!G125</f>
        <v>0</v>
      </c>
      <c r="I63" s="201">
        <f>Basisgegevens!H125</f>
        <v>0</v>
      </c>
      <c r="J63" s="201">
        <f>Basisgegevens!I125</f>
        <v>0</v>
      </c>
      <c r="K63" s="201">
        <f>Basisgegevens!J125</f>
        <v>0</v>
      </c>
      <c r="L63" s="201">
        <f>Basisgegevens!K125</f>
        <v>0</v>
      </c>
      <c r="M63" s="201">
        <f>Basisgegevens!L125</f>
        <v>0</v>
      </c>
      <c r="N63" s="201">
        <f>Basisgegevens!M125</f>
        <v>0</v>
      </c>
      <c r="O63" s="201">
        <f>Basisgegevens!N125</f>
        <v>0</v>
      </c>
      <c r="P63" s="193">
        <f t="shared" si="47"/>
        <v>0</v>
      </c>
      <c r="Q63" s="201">
        <f>Basisgegevens!P125</f>
        <v>0</v>
      </c>
      <c r="R63" s="201">
        <f>Basisgegevens!Q125</f>
        <v>0</v>
      </c>
      <c r="S63" s="201">
        <f>Basisgegevens!R125</f>
        <v>0</v>
      </c>
      <c r="T63" s="201">
        <f>Basisgegevens!S125</f>
        <v>0</v>
      </c>
      <c r="U63" s="201">
        <f>Basisgegevens!T125</f>
        <v>0</v>
      </c>
      <c r="V63" s="201">
        <f>Basisgegevens!U125</f>
        <v>0</v>
      </c>
      <c r="W63" s="201">
        <f>Basisgegevens!V125</f>
        <v>0</v>
      </c>
      <c r="X63" s="201">
        <f>Basisgegevens!W125</f>
        <v>0</v>
      </c>
      <c r="Y63" s="201">
        <f>Basisgegevens!X125</f>
        <v>0</v>
      </c>
      <c r="Z63" s="201">
        <f>Basisgegevens!Y125</f>
        <v>0</v>
      </c>
      <c r="AA63" s="201">
        <f>Basisgegevens!Z125</f>
        <v>0</v>
      </c>
      <c r="AB63" s="201">
        <f>Basisgegevens!AA125</f>
        <v>0</v>
      </c>
      <c r="AC63" s="193">
        <f t="shared" si="49"/>
        <v>0</v>
      </c>
      <c r="AD63" s="201">
        <f>Basisgegevens!AC125</f>
        <v>0</v>
      </c>
      <c r="AE63" s="201">
        <f>Basisgegevens!AD125</f>
        <v>0</v>
      </c>
      <c r="AF63" s="201">
        <f>Basisgegevens!AE125</f>
        <v>0</v>
      </c>
      <c r="AG63" s="201">
        <f>Basisgegevens!AF125</f>
        <v>0</v>
      </c>
      <c r="AH63" s="201">
        <f>Basisgegevens!AG125</f>
        <v>0</v>
      </c>
      <c r="AI63" s="201">
        <f>Basisgegevens!AH125</f>
        <v>0</v>
      </c>
      <c r="AJ63" s="201">
        <f>Basisgegevens!AI125</f>
        <v>0</v>
      </c>
      <c r="AK63" s="201">
        <f>Basisgegevens!AJ125</f>
        <v>0</v>
      </c>
      <c r="AL63" s="201">
        <f>Basisgegevens!AK125</f>
        <v>0</v>
      </c>
      <c r="AM63" s="201">
        <f>Basisgegevens!AL125</f>
        <v>0</v>
      </c>
      <c r="AN63" s="201">
        <f>Basisgegevens!AM125</f>
        <v>0</v>
      </c>
      <c r="AO63" s="201">
        <f>Basisgegevens!AN125</f>
        <v>0</v>
      </c>
      <c r="AP63" s="193">
        <f t="shared" si="51"/>
        <v>0</v>
      </c>
      <c r="AQ63" s="201">
        <f>Basisgegevens!AP125</f>
        <v>0</v>
      </c>
      <c r="AR63" s="201">
        <f>Basisgegevens!AQ125</f>
        <v>0</v>
      </c>
      <c r="AS63" s="201">
        <f>Basisgegevens!AR125</f>
        <v>0</v>
      </c>
      <c r="AT63" s="201">
        <f>Basisgegevens!AS125</f>
        <v>0</v>
      </c>
      <c r="AU63" s="201">
        <f>Basisgegevens!AT125</f>
        <v>0</v>
      </c>
      <c r="AV63" s="201">
        <f>Basisgegevens!AU125</f>
        <v>0</v>
      </c>
      <c r="AW63" s="201">
        <f>Basisgegevens!AV125</f>
        <v>0</v>
      </c>
      <c r="AX63" s="201">
        <f>Basisgegevens!AW125</f>
        <v>0</v>
      </c>
      <c r="AY63" s="201">
        <f>Basisgegevens!AX125</f>
        <v>0</v>
      </c>
      <c r="AZ63" s="201">
        <f>Basisgegevens!AY125</f>
        <v>0</v>
      </c>
      <c r="BA63" s="201">
        <f>Basisgegevens!AZ125</f>
        <v>0</v>
      </c>
      <c r="BB63" s="201">
        <f>Basisgegevens!BA125</f>
        <v>0</v>
      </c>
      <c r="BC63" s="193">
        <f t="shared" si="53"/>
        <v>0</v>
      </c>
      <c r="BD63" s="201">
        <f>Basisgegevens!BC125</f>
        <v>0</v>
      </c>
      <c r="BE63" s="201">
        <f>Basisgegevens!BD125</f>
        <v>0</v>
      </c>
      <c r="BF63" s="201">
        <f>Basisgegevens!BE125</f>
        <v>0</v>
      </c>
      <c r="BG63" s="201">
        <f>Basisgegevens!BF125</f>
        <v>0</v>
      </c>
      <c r="BH63" s="201">
        <f>Basisgegevens!BG125</f>
        <v>0</v>
      </c>
      <c r="BI63" s="201">
        <f>Basisgegevens!BH125</f>
        <v>0</v>
      </c>
      <c r="BJ63" s="201">
        <f>Basisgegevens!BI125</f>
        <v>0</v>
      </c>
      <c r="BK63" s="201">
        <f>Basisgegevens!BJ125</f>
        <v>0</v>
      </c>
      <c r="BL63" s="201">
        <f>Basisgegevens!BK125</f>
        <v>0</v>
      </c>
      <c r="BM63" s="201">
        <f>Basisgegevens!BL125</f>
        <v>0</v>
      </c>
      <c r="BN63" s="201">
        <f>Basisgegevens!BM125</f>
        <v>0</v>
      </c>
      <c r="BO63" s="201">
        <f>Basisgegevens!BN125</f>
        <v>0</v>
      </c>
      <c r="BP63" s="193">
        <f t="shared" si="55"/>
        <v>0</v>
      </c>
      <c r="BQ63" s="1"/>
      <c r="BR63" s="1"/>
      <c r="BS63" s="1"/>
      <c r="BT63" s="1"/>
    </row>
    <row r="64" spans="3:72" s="127" customFormat="1" ht="15" customHeight="1" x14ac:dyDescent="0.25">
      <c r="C64" s="127" t="str">
        <f>Basisgegevens!$A$126</f>
        <v>66 - Onverwachte Kosten</v>
      </c>
      <c r="D64" s="201">
        <f>Basisgegevens!C126</f>
        <v>0</v>
      </c>
      <c r="E64" s="201">
        <f>Basisgegevens!D126</f>
        <v>0</v>
      </c>
      <c r="F64" s="201">
        <f>Basisgegevens!E126</f>
        <v>0</v>
      </c>
      <c r="G64" s="201">
        <f>Basisgegevens!F126</f>
        <v>0</v>
      </c>
      <c r="H64" s="201">
        <f>Basisgegevens!G126</f>
        <v>0</v>
      </c>
      <c r="I64" s="201">
        <f>Basisgegevens!H126</f>
        <v>0</v>
      </c>
      <c r="J64" s="201">
        <f>Basisgegevens!I126</f>
        <v>0</v>
      </c>
      <c r="K64" s="201">
        <f>Basisgegevens!J126</f>
        <v>0</v>
      </c>
      <c r="L64" s="201">
        <f>Basisgegevens!K126</f>
        <v>0</v>
      </c>
      <c r="M64" s="201">
        <f>Basisgegevens!L126</f>
        <v>0</v>
      </c>
      <c r="N64" s="201">
        <f>Basisgegevens!M126</f>
        <v>0</v>
      </c>
      <c r="O64" s="201">
        <f>Basisgegevens!N126</f>
        <v>0</v>
      </c>
      <c r="P64" s="193">
        <f t="shared" si="47"/>
        <v>0</v>
      </c>
      <c r="Q64" s="201">
        <f>Basisgegevens!P126</f>
        <v>0</v>
      </c>
      <c r="R64" s="201">
        <f>Basisgegevens!Q126</f>
        <v>0</v>
      </c>
      <c r="S64" s="201">
        <f>Basisgegevens!R126</f>
        <v>0</v>
      </c>
      <c r="T64" s="201">
        <f>Basisgegevens!S126</f>
        <v>0</v>
      </c>
      <c r="U64" s="201">
        <f>Basisgegevens!T126</f>
        <v>0</v>
      </c>
      <c r="V64" s="201">
        <f>Basisgegevens!U126</f>
        <v>0</v>
      </c>
      <c r="W64" s="201">
        <f>Basisgegevens!V126</f>
        <v>0</v>
      </c>
      <c r="X64" s="201">
        <f>Basisgegevens!W126</f>
        <v>0</v>
      </c>
      <c r="Y64" s="201">
        <f>Basisgegevens!X126</f>
        <v>0</v>
      </c>
      <c r="Z64" s="201">
        <f>Basisgegevens!Y126</f>
        <v>0</v>
      </c>
      <c r="AA64" s="201">
        <f>Basisgegevens!Z126</f>
        <v>0</v>
      </c>
      <c r="AB64" s="201">
        <f>Basisgegevens!AA126</f>
        <v>0</v>
      </c>
      <c r="AC64" s="193">
        <f t="shared" si="49"/>
        <v>0</v>
      </c>
      <c r="AD64" s="201">
        <f>Basisgegevens!AC126</f>
        <v>0</v>
      </c>
      <c r="AE64" s="201">
        <f>Basisgegevens!AD126</f>
        <v>0</v>
      </c>
      <c r="AF64" s="201">
        <f>Basisgegevens!AE126</f>
        <v>0</v>
      </c>
      <c r="AG64" s="201">
        <f>Basisgegevens!AF126</f>
        <v>0</v>
      </c>
      <c r="AH64" s="201">
        <f>Basisgegevens!AG126</f>
        <v>0</v>
      </c>
      <c r="AI64" s="201">
        <f>Basisgegevens!AH126</f>
        <v>0</v>
      </c>
      <c r="AJ64" s="201">
        <f>Basisgegevens!AI126</f>
        <v>0</v>
      </c>
      <c r="AK64" s="201">
        <f>Basisgegevens!AJ126</f>
        <v>0</v>
      </c>
      <c r="AL64" s="201">
        <f>Basisgegevens!AK126</f>
        <v>0</v>
      </c>
      <c r="AM64" s="201">
        <f>Basisgegevens!AL126</f>
        <v>0</v>
      </c>
      <c r="AN64" s="201">
        <f>Basisgegevens!AM126</f>
        <v>0</v>
      </c>
      <c r="AO64" s="201">
        <f>Basisgegevens!AN126</f>
        <v>0</v>
      </c>
      <c r="AP64" s="193">
        <f t="shared" si="51"/>
        <v>0</v>
      </c>
      <c r="AQ64" s="201">
        <f>Basisgegevens!AP126</f>
        <v>0</v>
      </c>
      <c r="AR64" s="201">
        <f>Basisgegevens!AQ126</f>
        <v>0</v>
      </c>
      <c r="AS64" s="201">
        <f>Basisgegevens!AR126</f>
        <v>0</v>
      </c>
      <c r="AT64" s="201">
        <f>Basisgegevens!AS126</f>
        <v>0</v>
      </c>
      <c r="AU64" s="201">
        <f>Basisgegevens!AT126</f>
        <v>0</v>
      </c>
      <c r="AV64" s="201">
        <f>Basisgegevens!AU126</f>
        <v>0</v>
      </c>
      <c r="AW64" s="201">
        <f>Basisgegevens!AV126</f>
        <v>0</v>
      </c>
      <c r="AX64" s="201">
        <f>Basisgegevens!AW126</f>
        <v>0</v>
      </c>
      <c r="AY64" s="201">
        <f>Basisgegevens!AX126</f>
        <v>0</v>
      </c>
      <c r="AZ64" s="201">
        <f>Basisgegevens!AY126</f>
        <v>0</v>
      </c>
      <c r="BA64" s="201">
        <f>Basisgegevens!AZ126</f>
        <v>0</v>
      </c>
      <c r="BB64" s="201">
        <f>Basisgegevens!BA126</f>
        <v>0</v>
      </c>
      <c r="BC64" s="193">
        <f t="shared" si="53"/>
        <v>0</v>
      </c>
      <c r="BD64" s="201">
        <f>Basisgegevens!BC126</f>
        <v>0</v>
      </c>
      <c r="BE64" s="201">
        <f>Basisgegevens!BD126</f>
        <v>0</v>
      </c>
      <c r="BF64" s="201">
        <f>Basisgegevens!BE126</f>
        <v>0</v>
      </c>
      <c r="BG64" s="201">
        <f>Basisgegevens!BF126</f>
        <v>0</v>
      </c>
      <c r="BH64" s="201">
        <f>Basisgegevens!BG126</f>
        <v>0</v>
      </c>
      <c r="BI64" s="201">
        <f>Basisgegevens!BH126</f>
        <v>0</v>
      </c>
      <c r="BJ64" s="201">
        <f>Basisgegevens!BI126</f>
        <v>0</v>
      </c>
      <c r="BK64" s="201">
        <f>Basisgegevens!BJ126</f>
        <v>0</v>
      </c>
      <c r="BL64" s="201">
        <f>Basisgegevens!BK126</f>
        <v>0</v>
      </c>
      <c r="BM64" s="201">
        <f>Basisgegevens!BL126</f>
        <v>0</v>
      </c>
      <c r="BN64" s="201">
        <f>Basisgegevens!BM126</f>
        <v>0</v>
      </c>
      <c r="BO64" s="201">
        <f>Basisgegevens!BN126</f>
        <v>0</v>
      </c>
      <c r="BP64" s="193">
        <f t="shared" si="55"/>
        <v>0</v>
      </c>
      <c r="BQ64" s="1"/>
      <c r="BR64" s="1"/>
      <c r="BS64" s="1"/>
      <c r="BT64" s="1"/>
    </row>
    <row r="65" spans="2:68" ht="15" customHeight="1" x14ac:dyDescent="0.25">
      <c r="P65" s="45"/>
      <c r="AC65" s="45"/>
      <c r="AP65" s="45"/>
      <c r="BC65" s="45"/>
      <c r="BP65" s="45"/>
    </row>
    <row r="66" spans="2:68" s="45" customFormat="1" ht="15" customHeight="1" x14ac:dyDescent="0.25">
      <c r="C66" s="200" t="s">
        <v>269</v>
      </c>
      <c r="D66" s="193">
        <f t="shared" ref="D66:O66" si="56">+SUM(D67:D69)</f>
        <v>0</v>
      </c>
      <c r="E66" s="193">
        <f t="shared" si="56"/>
        <v>0</v>
      </c>
      <c r="F66" s="193">
        <f t="shared" si="56"/>
        <v>0</v>
      </c>
      <c r="G66" s="193">
        <f t="shared" si="56"/>
        <v>0</v>
      </c>
      <c r="H66" s="193">
        <f t="shared" si="56"/>
        <v>0</v>
      </c>
      <c r="I66" s="193">
        <f t="shared" si="56"/>
        <v>0</v>
      </c>
      <c r="J66" s="193">
        <f t="shared" si="56"/>
        <v>0</v>
      </c>
      <c r="K66" s="193">
        <f t="shared" si="56"/>
        <v>0</v>
      </c>
      <c r="L66" s="193">
        <f t="shared" si="56"/>
        <v>0</v>
      </c>
      <c r="M66" s="193">
        <f t="shared" si="56"/>
        <v>0</v>
      </c>
      <c r="N66" s="193">
        <f t="shared" si="56"/>
        <v>0</v>
      </c>
      <c r="O66" s="193">
        <f t="shared" si="56"/>
        <v>0</v>
      </c>
      <c r="P66" s="193">
        <f t="shared" si="47"/>
        <v>0</v>
      </c>
      <c r="Q66" s="193">
        <f t="shared" ref="Q66:AB66" si="57">+SUM(Q67:Q69)</f>
        <v>0</v>
      </c>
      <c r="R66" s="193">
        <f t="shared" si="57"/>
        <v>0</v>
      </c>
      <c r="S66" s="193">
        <f t="shared" si="57"/>
        <v>0</v>
      </c>
      <c r="T66" s="193">
        <f t="shared" si="57"/>
        <v>0</v>
      </c>
      <c r="U66" s="193">
        <f t="shared" si="57"/>
        <v>0</v>
      </c>
      <c r="V66" s="193">
        <f t="shared" si="57"/>
        <v>0</v>
      </c>
      <c r="W66" s="193">
        <f t="shared" si="57"/>
        <v>0</v>
      </c>
      <c r="X66" s="193">
        <f t="shared" si="57"/>
        <v>0</v>
      </c>
      <c r="Y66" s="193">
        <f t="shared" si="57"/>
        <v>0</v>
      </c>
      <c r="Z66" s="193">
        <f t="shared" si="57"/>
        <v>0</v>
      </c>
      <c r="AA66" s="193">
        <f t="shared" si="57"/>
        <v>0</v>
      </c>
      <c r="AB66" s="193">
        <f t="shared" si="57"/>
        <v>0</v>
      </c>
      <c r="AC66" s="193">
        <f t="shared" si="49"/>
        <v>0</v>
      </c>
      <c r="AD66" s="193">
        <f t="shared" ref="AD66:AO66" si="58">+SUM(AD67:AD69)</f>
        <v>0</v>
      </c>
      <c r="AE66" s="193">
        <f t="shared" si="58"/>
        <v>0</v>
      </c>
      <c r="AF66" s="193">
        <f t="shared" si="58"/>
        <v>0</v>
      </c>
      <c r="AG66" s="193">
        <f t="shared" si="58"/>
        <v>0</v>
      </c>
      <c r="AH66" s="193">
        <f t="shared" si="58"/>
        <v>0</v>
      </c>
      <c r="AI66" s="193">
        <f t="shared" si="58"/>
        <v>0</v>
      </c>
      <c r="AJ66" s="193">
        <f t="shared" si="58"/>
        <v>0</v>
      </c>
      <c r="AK66" s="193">
        <f t="shared" si="58"/>
        <v>0</v>
      </c>
      <c r="AL66" s="193">
        <f t="shared" si="58"/>
        <v>0</v>
      </c>
      <c r="AM66" s="193">
        <f t="shared" si="58"/>
        <v>0</v>
      </c>
      <c r="AN66" s="193">
        <f t="shared" si="58"/>
        <v>0</v>
      </c>
      <c r="AO66" s="193">
        <f t="shared" si="58"/>
        <v>0</v>
      </c>
      <c r="AP66" s="193">
        <f>SUM(AD66:AO66)</f>
        <v>0</v>
      </c>
      <c r="AQ66" s="193">
        <f t="shared" ref="AQ66:BB66" si="59">+SUM(AQ67:AQ69)</f>
        <v>0</v>
      </c>
      <c r="AR66" s="193">
        <f t="shared" si="59"/>
        <v>0</v>
      </c>
      <c r="AS66" s="193">
        <f t="shared" si="59"/>
        <v>0</v>
      </c>
      <c r="AT66" s="193">
        <f t="shared" si="59"/>
        <v>0</v>
      </c>
      <c r="AU66" s="193">
        <f t="shared" si="59"/>
        <v>0</v>
      </c>
      <c r="AV66" s="193">
        <f t="shared" si="59"/>
        <v>0</v>
      </c>
      <c r="AW66" s="193">
        <f t="shared" si="59"/>
        <v>0</v>
      </c>
      <c r="AX66" s="193">
        <f t="shared" si="59"/>
        <v>0</v>
      </c>
      <c r="AY66" s="193">
        <f t="shared" si="59"/>
        <v>0</v>
      </c>
      <c r="AZ66" s="193">
        <f t="shared" si="59"/>
        <v>0</v>
      </c>
      <c r="BA66" s="193">
        <f t="shared" si="59"/>
        <v>0</v>
      </c>
      <c r="BB66" s="193">
        <f t="shared" si="59"/>
        <v>0</v>
      </c>
      <c r="BC66" s="193">
        <f>SUM(AQ66:BB66)</f>
        <v>0</v>
      </c>
      <c r="BD66" s="193">
        <f t="shared" ref="BD66:BO66" si="60">+SUM(BD67:BD69)</f>
        <v>0</v>
      </c>
      <c r="BE66" s="193">
        <f t="shared" si="60"/>
        <v>0</v>
      </c>
      <c r="BF66" s="193">
        <f t="shared" si="60"/>
        <v>0</v>
      </c>
      <c r="BG66" s="193">
        <f t="shared" si="60"/>
        <v>0</v>
      </c>
      <c r="BH66" s="193">
        <f t="shared" si="60"/>
        <v>0</v>
      </c>
      <c r="BI66" s="193">
        <f t="shared" si="60"/>
        <v>0</v>
      </c>
      <c r="BJ66" s="193">
        <f t="shared" si="60"/>
        <v>0</v>
      </c>
      <c r="BK66" s="193">
        <f t="shared" si="60"/>
        <v>0</v>
      </c>
      <c r="BL66" s="193">
        <f t="shared" si="60"/>
        <v>0</v>
      </c>
      <c r="BM66" s="193">
        <f t="shared" si="60"/>
        <v>0</v>
      </c>
      <c r="BN66" s="193">
        <f t="shared" si="60"/>
        <v>0</v>
      </c>
      <c r="BO66" s="193">
        <f t="shared" si="60"/>
        <v>0</v>
      </c>
      <c r="BP66" s="193">
        <f>SUM(BD66:BO66)</f>
        <v>0</v>
      </c>
    </row>
    <row r="67" spans="2:68" s="127" customFormat="1" ht="15" customHeight="1" x14ac:dyDescent="0.25">
      <c r="C67" s="1" t="s">
        <v>270</v>
      </c>
      <c r="D67" s="201">
        <f>'7. Human ressources'!D12</f>
        <v>0</v>
      </c>
      <c r="E67" s="201">
        <f>'7. Human ressources'!E12</f>
        <v>0</v>
      </c>
      <c r="F67" s="201">
        <f>'7. Human ressources'!F12</f>
        <v>0</v>
      </c>
      <c r="G67" s="201">
        <f>'7. Human ressources'!G12</f>
        <v>0</v>
      </c>
      <c r="H67" s="201">
        <f>'7. Human ressources'!H12</f>
        <v>0</v>
      </c>
      <c r="I67" s="201">
        <f>'7. Human ressources'!I12</f>
        <v>0</v>
      </c>
      <c r="J67" s="201">
        <f>'7. Human ressources'!J12</f>
        <v>0</v>
      </c>
      <c r="K67" s="201">
        <f>'7. Human ressources'!K12</f>
        <v>0</v>
      </c>
      <c r="L67" s="201">
        <f>'7. Human ressources'!L12</f>
        <v>0</v>
      </c>
      <c r="M67" s="201">
        <f>'7. Human ressources'!M12</f>
        <v>0</v>
      </c>
      <c r="N67" s="201">
        <f>'7. Human ressources'!N12</f>
        <v>0</v>
      </c>
      <c r="O67" s="201">
        <f>'7. Human ressources'!O12</f>
        <v>0</v>
      </c>
      <c r="P67" s="193">
        <f t="shared" si="47"/>
        <v>0</v>
      </c>
      <c r="Q67" s="201">
        <f>'7. Human ressources'!Q12</f>
        <v>0</v>
      </c>
      <c r="R67" s="201">
        <f>'7. Human ressources'!R12</f>
        <v>0</v>
      </c>
      <c r="S67" s="201">
        <f>'7. Human ressources'!S12</f>
        <v>0</v>
      </c>
      <c r="T67" s="201">
        <f>'7. Human ressources'!T12</f>
        <v>0</v>
      </c>
      <c r="U67" s="201">
        <f>'7. Human ressources'!U12</f>
        <v>0</v>
      </c>
      <c r="V67" s="201">
        <f>'7. Human ressources'!V12</f>
        <v>0</v>
      </c>
      <c r="W67" s="201">
        <f>'7. Human ressources'!W12</f>
        <v>0</v>
      </c>
      <c r="X67" s="201">
        <f>'7. Human ressources'!X12</f>
        <v>0</v>
      </c>
      <c r="Y67" s="201">
        <f>'7. Human ressources'!Y12</f>
        <v>0</v>
      </c>
      <c r="Z67" s="201">
        <f>'7. Human ressources'!Z12</f>
        <v>0</v>
      </c>
      <c r="AA67" s="201">
        <f>'7. Human ressources'!AA12</f>
        <v>0</v>
      </c>
      <c r="AB67" s="201">
        <f>'7. Human ressources'!AB12</f>
        <v>0</v>
      </c>
      <c r="AC67" s="193">
        <f t="shared" si="49"/>
        <v>0</v>
      </c>
      <c r="AD67" s="201">
        <f>'7. Human ressources'!AD12</f>
        <v>0</v>
      </c>
      <c r="AE67" s="201">
        <f>'7. Human ressources'!AE12</f>
        <v>0</v>
      </c>
      <c r="AF67" s="201">
        <f>'7. Human ressources'!AF12</f>
        <v>0</v>
      </c>
      <c r="AG67" s="201">
        <f>'7. Human ressources'!AG12</f>
        <v>0</v>
      </c>
      <c r="AH67" s="201">
        <f>'7. Human ressources'!AH12</f>
        <v>0</v>
      </c>
      <c r="AI67" s="201">
        <f>'7. Human ressources'!AI12</f>
        <v>0</v>
      </c>
      <c r="AJ67" s="201">
        <f>'7. Human ressources'!AJ12</f>
        <v>0</v>
      </c>
      <c r="AK67" s="201">
        <f>'7. Human ressources'!AK12</f>
        <v>0</v>
      </c>
      <c r="AL67" s="201">
        <f>'7. Human ressources'!AL12</f>
        <v>0</v>
      </c>
      <c r="AM67" s="201">
        <f>'7. Human ressources'!AM12</f>
        <v>0</v>
      </c>
      <c r="AN67" s="201">
        <f>'7. Human ressources'!AN12</f>
        <v>0</v>
      </c>
      <c r="AO67" s="201">
        <f>'7. Human ressources'!AO12</f>
        <v>0</v>
      </c>
      <c r="AP67" s="193">
        <f>SUM(AD67:AO67)</f>
        <v>0</v>
      </c>
      <c r="AQ67" s="201">
        <f>'7. Human ressources'!AQ12</f>
        <v>0</v>
      </c>
      <c r="AR67" s="201">
        <f>'7. Human ressources'!AR12</f>
        <v>0</v>
      </c>
      <c r="AS67" s="201">
        <f>'7. Human ressources'!AS12</f>
        <v>0</v>
      </c>
      <c r="AT67" s="201">
        <f>'7. Human ressources'!AT12</f>
        <v>0</v>
      </c>
      <c r="AU67" s="201">
        <f>'7. Human ressources'!AU12</f>
        <v>0</v>
      </c>
      <c r="AV67" s="201">
        <f>'7. Human ressources'!AV12</f>
        <v>0</v>
      </c>
      <c r="AW67" s="201">
        <f>'7. Human ressources'!AW12</f>
        <v>0</v>
      </c>
      <c r="AX67" s="201">
        <f>'7. Human ressources'!AX12</f>
        <v>0</v>
      </c>
      <c r="AY67" s="201">
        <f>'7. Human ressources'!AY12</f>
        <v>0</v>
      </c>
      <c r="AZ67" s="201">
        <f>'7. Human ressources'!AZ12</f>
        <v>0</v>
      </c>
      <c r="BA67" s="201">
        <f>'7. Human ressources'!BA12</f>
        <v>0</v>
      </c>
      <c r="BB67" s="201">
        <f>'7. Human ressources'!BB12</f>
        <v>0</v>
      </c>
      <c r="BC67" s="193">
        <f>SUM(AQ67:BB67)</f>
        <v>0</v>
      </c>
      <c r="BD67" s="201">
        <f>'7. Human ressources'!BD12</f>
        <v>0</v>
      </c>
      <c r="BE67" s="201">
        <f>'7. Human ressources'!BE12</f>
        <v>0</v>
      </c>
      <c r="BF67" s="201">
        <f>'7. Human ressources'!BF12</f>
        <v>0</v>
      </c>
      <c r="BG67" s="201">
        <f>'7. Human ressources'!BG12</f>
        <v>0</v>
      </c>
      <c r="BH67" s="201">
        <f>'7. Human ressources'!BH12</f>
        <v>0</v>
      </c>
      <c r="BI67" s="201">
        <f>'7. Human ressources'!BI12</f>
        <v>0</v>
      </c>
      <c r="BJ67" s="201">
        <f>'7. Human ressources'!BJ12</f>
        <v>0</v>
      </c>
      <c r="BK67" s="201">
        <f>'7. Human ressources'!BK12</f>
        <v>0</v>
      </c>
      <c r="BL67" s="201">
        <f>'7. Human ressources'!BL12</f>
        <v>0</v>
      </c>
      <c r="BM67" s="201">
        <f>'7. Human ressources'!BM12</f>
        <v>0</v>
      </c>
      <c r="BN67" s="201">
        <f>'7. Human ressources'!BN12</f>
        <v>0</v>
      </c>
      <c r="BO67" s="201">
        <f>'7. Human ressources'!BO12</f>
        <v>0</v>
      </c>
      <c r="BP67" s="193">
        <f>SUM(BD67:BO67)</f>
        <v>0</v>
      </c>
    </row>
    <row r="68" spans="2:68" s="127" customFormat="1" ht="15" customHeight="1" x14ac:dyDescent="0.25">
      <c r="C68" s="1" t="s">
        <v>271</v>
      </c>
      <c r="D68" s="201">
        <f>'7. Human ressources'!D34</f>
        <v>0</v>
      </c>
      <c r="E68" s="201">
        <f>'7. Human ressources'!E34</f>
        <v>0</v>
      </c>
      <c r="F68" s="201">
        <f>'7. Human ressources'!F34</f>
        <v>0</v>
      </c>
      <c r="G68" s="201">
        <f>'7. Human ressources'!G34</f>
        <v>0</v>
      </c>
      <c r="H68" s="201">
        <f>'7. Human ressources'!H34</f>
        <v>0</v>
      </c>
      <c r="I68" s="201">
        <f>'7. Human ressources'!I34</f>
        <v>0</v>
      </c>
      <c r="J68" s="201">
        <f>'7. Human ressources'!J34</f>
        <v>0</v>
      </c>
      <c r="K68" s="201">
        <f>'7. Human ressources'!K34</f>
        <v>0</v>
      </c>
      <c r="L68" s="201">
        <f>'7. Human ressources'!L34</f>
        <v>0</v>
      </c>
      <c r="M68" s="201">
        <f>'7. Human ressources'!M34</f>
        <v>0</v>
      </c>
      <c r="N68" s="201">
        <f>'7. Human ressources'!N34</f>
        <v>0</v>
      </c>
      <c r="O68" s="201">
        <f>'7. Human ressources'!O34</f>
        <v>0</v>
      </c>
      <c r="P68" s="193">
        <f t="shared" si="47"/>
        <v>0</v>
      </c>
      <c r="Q68" s="201">
        <f>'7. Human ressources'!Q34</f>
        <v>0</v>
      </c>
      <c r="R68" s="201">
        <f>'7. Human ressources'!R34</f>
        <v>0</v>
      </c>
      <c r="S68" s="201">
        <f>'7. Human ressources'!S34</f>
        <v>0</v>
      </c>
      <c r="T68" s="201">
        <f>'7. Human ressources'!T34</f>
        <v>0</v>
      </c>
      <c r="U68" s="201">
        <f>'7. Human ressources'!U34</f>
        <v>0</v>
      </c>
      <c r="V68" s="201">
        <f>'7. Human ressources'!V34</f>
        <v>0</v>
      </c>
      <c r="W68" s="201">
        <f>'7. Human ressources'!W34</f>
        <v>0</v>
      </c>
      <c r="X68" s="201">
        <f>'7. Human ressources'!X34</f>
        <v>0</v>
      </c>
      <c r="Y68" s="201">
        <f>'7. Human ressources'!Y34</f>
        <v>0</v>
      </c>
      <c r="Z68" s="201">
        <f>'7. Human ressources'!Z34</f>
        <v>0</v>
      </c>
      <c r="AA68" s="201">
        <f>'7. Human ressources'!AA34</f>
        <v>0</v>
      </c>
      <c r="AB68" s="201">
        <f>'7. Human ressources'!AB34</f>
        <v>0</v>
      </c>
      <c r="AC68" s="193">
        <f t="shared" si="49"/>
        <v>0</v>
      </c>
      <c r="AD68" s="201">
        <f>'7. Human ressources'!AD34</f>
        <v>0</v>
      </c>
      <c r="AE68" s="201">
        <f>'7. Human ressources'!AE34</f>
        <v>0</v>
      </c>
      <c r="AF68" s="201">
        <f>'7. Human ressources'!AF34</f>
        <v>0</v>
      </c>
      <c r="AG68" s="201">
        <f>'7. Human ressources'!AG34</f>
        <v>0</v>
      </c>
      <c r="AH68" s="201">
        <f>'7. Human ressources'!AH34</f>
        <v>0</v>
      </c>
      <c r="AI68" s="201">
        <f>'7. Human ressources'!AI34</f>
        <v>0</v>
      </c>
      <c r="AJ68" s="201">
        <f>'7. Human ressources'!AJ34</f>
        <v>0</v>
      </c>
      <c r="AK68" s="201">
        <f>'7. Human ressources'!AK34</f>
        <v>0</v>
      </c>
      <c r="AL68" s="201">
        <f>'7. Human ressources'!AL34</f>
        <v>0</v>
      </c>
      <c r="AM68" s="201">
        <f>'7. Human ressources'!AM34</f>
        <v>0</v>
      </c>
      <c r="AN68" s="201">
        <f>'7. Human ressources'!AN34</f>
        <v>0</v>
      </c>
      <c r="AO68" s="201">
        <f>'7. Human ressources'!AO34</f>
        <v>0</v>
      </c>
      <c r="AP68" s="193">
        <f>SUM(AD68:AO68)</f>
        <v>0</v>
      </c>
      <c r="AQ68" s="201">
        <f>'7. Human ressources'!AQ34</f>
        <v>0</v>
      </c>
      <c r="AR68" s="201">
        <f>'7. Human ressources'!AR34</f>
        <v>0</v>
      </c>
      <c r="AS68" s="201">
        <f>'7. Human ressources'!AS34</f>
        <v>0</v>
      </c>
      <c r="AT68" s="201">
        <f>'7. Human ressources'!AT34</f>
        <v>0</v>
      </c>
      <c r="AU68" s="201">
        <f>'7. Human ressources'!AU34</f>
        <v>0</v>
      </c>
      <c r="AV68" s="201">
        <f>'7. Human ressources'!AV34</f>
        <v>0</v>
      </c>
      <c r="AW68" s="201">
        <f>'7. Human ressources'!AW34</f>
        <v>0</v>
      </c>
      <c r="AX68" s="201">
        <f>'7. Human ressources'!AX34</f>
        <v>0</v>
      </c>
      <c r="AY68" s="201">
        <f>'7. Human ressources'!AY34</f>
        <v>0</v>
      </c>
      <c r="AZ68" s="201">
        <f>'7. Human ressources'!AZ34</f>
        <v>0</v>
      </c>
      <c r="BA68" s="201">
        <f>'7. Human ressources'!BA34</f>
        <v>0</v>
      </c>
      <c r="BB68" s="201">
        <f>'7. Human ressources'!BB34</f>
        <v>0</v>
      </c>
      <c r="BC68" s="193">
        <f>SUM(AQ68:BB68)</f>
        <v>0</v>
      </c>
      <c r="BD68" s="201">
        <f>'7. Human ressources'!BD34</f>
        <v>0</v>
      </c>
      <c r="BE68" s="201">
        <f>'7. Human ressources'!BE34</f>
        <v>0</v>
      </c>
      <c r="BF68" s="201">
        <f>'7. Human ressources'!BF34</f>
        <v>0</v>
      </c>
      <c r="BG68" s="201">
        <f>'7. Human ressources'!BG34</f>
        <v>0</v>
      </c>
      <c r="BH68" s="201">
        <f>'7. Human ressources'!BH34</f>
        <v>0</v>
      </c>
      <c r="BI68" s="201">
        <f>'7. Human ressources'!BI34</f>
        <v>0</v>
      </c>
      <c r="BJ68" s="201">
        <f>'7. Human ressources'!BJ34</f>
        <v>0</v>
      </c>
      <c r="BK68" s="201">
        <f>'7. Human ressources'!BK34</f>
        <v>0</v>
      </c>
      <c r="BL68" s="201">
        <f>'7. Human ressources'!BL34</f>
        <v>0</v>
      </c>
      <c r="BM68" s="201">
        <f>'7. Human ressources'!BM34</f>
        <v>0</v>
      </c>
      <c r="BN68" s="201">
        <f>'7. Human ressources'!BN34</f>
        <v>0</v>
      </c>
      <c r="BO68" s="201">
        <f>'7. Human ressources'!BO34</f>
        <v>0</v>
      </c>
      <c r="BP68" s="193">
        <f>SUM(BD68:BO68)</f>
        <v>0</v>
      </c>
    </row>
    <row r="69" spans="2:68" s="127" customFormat="1" ht="15" customHeight="1" x14ac:dyDescent="0.25">
      <c r="C69" s="1" t="s">
        <v>272</v>
      </c>
      <c r="D69" s="201">
        <f>'7. Human ressources'!D56</f>
        <v>0</v>
      </c>
      <c r="E69" s="201">
        <f>'7. Human ressources'!E56</f>
        <v>0</v>
      </c>
      <c r="F69" s="201">
        <f>'7. Human ressources'!F56</f>
        <v>0</v>
      </c>
      <c r="G69" s="201">
        <f>'7. Human ressources'!G56</f>
        <v>0</v>
      </c>
      <c r="H69" s="201">
        <f>'7. Human ressources'!H56</f>
        <v>0</v>
      </c>
      <c r="I69" s="201">
        <f>'7. Human ressources'!I56</f>
        <v>0</v>
      </c>
      <c r="J69" s="201">
        <f>'7. Human ressources'!J56</f>
        <v>0</v>
      </c>
      <c r="K69" s="201">
        <f>'7. Human ressources'!K56</f>
        <v>0</v>
      </c>
      <c r="L69" s="201">
        <f>'7. Human ressources'!L56</f>
        <v>0</v>
      </c>
      <c r="M69" s="201">
        <f>'7. Human ressources'!M56</f>
        <v>0</v>
      </c>
      <c r="N69" s="201">
        <f>'7. Human ressources'!N56</f>
        <v>0</v>
      </c>
      <c r="O69" s="201">
        <f>'7. Human ressources'!O56</f>
        <v>0</v>
      </c>
      <c r="P69" s="193">
        <f t="shared" si="47"/>
        <v>0</v>
      </c>
      <c r="Q69" s="201">
        <f>'7. Human ressources'!Q56</f>
        <v>0</v>
      </c>
      <c r="R69" s="201">
        <f>'7. Human ressources'!R56</f>
        <v>0</v>
      </c>
      <c r="S69" s="201">
        <f>'7. Human ressources'!S56</f>
        <v>0</v>
      </c>
      <c r="T69" s="201">
        <f>'7. Human ressources'!T56</f>
        <v>0</v>
      </c>
      <c r="U69" s="201">
        <f>'7. Human ressources'!U56</f>
        <v>0</v>
      </c>
      <c r="V69" s="201">
        <f>'7. Human ressources'!V56</f>
        <v>0</v>
      </c>
      <c r="W69" s="201">
        <f>'7. Human ressources'!W56</f>
        <v>0</v>
      </c>
      <c r="X69" s="201">
        <f>'7. Human ressources'!X56</f>
        <v>0</v>
      </c>
      <c r="Y69" s="201">
        <f>'7. Human ressources'!Y56</f>
        <v>0</v>
      </c>
      <c r="Z69" s="201">
        <f>'7. Human ressources'!Z56</f>
        <v>0</v>
      </c>
      <c r="AA69" s="201">
        <f>'7. Human ressources'!AA56</f>
        <v>0</v>
      </c>
      <c r="AB69" s="201">
        <f>'7. Human ressources'!AB56</f>
        <v>0</v>
      </c>
      <c r="AC69" s="193">
        <f t="shared" si="49"/>
        <v>0</v>
      </c>
      <c r="AD69" s="201">
        <f>'7. Human ressources'!AD56</f>
        <v>0</v>
      </c>
      <c r="AE69" s="201">
        <f>'7. Human ressources'!AE56</f>
        <v>0</v>
      </c>
      <c r="AF69" s="201">
        <f>'7. Human ressources'!AF56</f>
        <v>0</v>
      </c>
      <c r="AG69" s="201">
        <f>'7. Human ressources'!AG56</f>
        <v>0</v>
      </c>
      <c r="AH69" s="201">
        <f>'7. Human ressources'!AH56</f>
        <v>0</v>
      </c>
      <c r="AI69" s="201">
        <f>'7. Human ressources'!AI56</f>
        <v>0</v>
      </c>
      <c r="AJ69" s="201">
        <f>'7. Human ressources'!AJ56</f>
        <v>0</v>
      </c>
      <c r="AK69" s="201">
        <f>'7. Human ressources'!AK56</f>
        <v>0</v>
      </c>
      <c r="AL69" s="201">
        <f>'7. Human ressources'!AL56</f>
        <v>0</v>
      </c>
      <c r="AM69" s="201">
        <f>'7. Human ressources'!AM56</f>
        <v>0</v>
      </c>
      <c r="AN69" s="201">
        <f>'7. Human ressources'!AN56</f>
        <v>0</v>
      </c>
      <c r="AO69" s="201">
        <f>'7. Human ressources'!AO56</f>
        <v>0</v>
      </c>
      <c r="AP69" s="193">
        <f>SUM(AD69:AO69)</f>
        <v>0</v>
      </c>
      <c r="AQ69" s="201">
        <f>'7. Human ressources'!AQ56</f>
        <v>0</v>
      </c>
      <c r="AR69" s="201">
        <f>'7. Human ressources'!AR56</f>
        <v>0</v>
      </c>
      <c r="AS69" s="201">
        <f>'7. Human ressources'!AS56</f>
        <v>0</v>
      </c>
      <c r="AT69" s="201">
        <f>'7. Human ressources'!AT56</f>
        <v>0</v>
      </c>
      <c r="AU69" s="201">
        <f>'7. Human ressources'!AU56</f>
        <v>0</v>
      </c>
      <c r="AV69" s="201">
        <f>'7. Human ressources'!AV56</f>
        <v>0</v>
      </c>
      <c r="AW69" s="201">
        <f>'7. Human ressources'!AW56</f>
        <v>0</v>
      </c>
      <c r="AX69" s="201">
        <f>'7. Human ressources'!AX56</f>
        <v>0</v>
      </c>
      <c r="AY69" s="201">
        <f>'7. Human ressources'!AY56</f>
        <v>0</v>
      </c>
      <c r="AZ69" s="201">
        <f>'7. Human ressources'!AZ56</f>
        <v>0</v>
      </c>
      <c r="BA69" s="201">
        <f>'7. Human ressources'!BA56</f>
        <v>0</v>
      </c>
      <c r="BB69" s="201">
        <f>'7. Human ressources'!BB56</f>
        <v>0</v>
      </c>
      <c r="BC69" s="193">
        <f>SUM(AQ69:BB69)</f>
        <v>0</v>
      </c>
      <c r="BD69" s="201">
        <f>'7. Human ressources'!BD56</f>
        <v>0</v>
      </c>
      <c r="BE69" s="201">
        <f>'7. Human ressources'!BE56</f>
        <v>0</v>
      </c>
      <c r="BF69" s="201">
        <f>'7. Human ressources'!BF56</f>
        <v>0</v>
      </c>
      <c r="BG69" s="201">
        <f>'7. Human ressources'!BG56</f>
        <v>0</v>
      </c>
      <c r="BH69" s="201">
        <f>'7. Human ressources'!BH56</f>
        <v>0</v>
      </c>
      <c r="BI69" s="201">
        <f>'7. Human ressources'!BI56</f>
        <v>0</v>
      </c>
      <c r="BJ69" s="201">
        <f>'7. Human ressources'!BJ56</f>
        <v>0</v>
      </c>
      <c r="BK69" s="201">
        <f>'7. Human ressources'!BK56</f>
        <v>0</v>
      </c>
      <c r="BL69" s="201">
        <f>'7. Human ressources'!BL56</f>
        <v>0</v>
      </c>
      <c r="BM69" s="201">
        <f>'7. Human ressources'!BM56</f>
        <v>0</v>
      </c>
      <c r="BN69" s="201">
        <f>'7. Human ressources'!BN56</f>
        <v>0</v>
      </c>
      <c r="BO69" s="201">
        <f>'7. Human ressources'!BO56</f>
        <v>0</v>
      </c>
      <c r="BP69" s="193">
        <f>SUM(BD69:BO69)</f>
        <v>0</v>
      </c>
    </row>
    <row r="70" spans="2:68" ht="15" customHeight="1" x14ac:dyDescent="0.25">
      <c r="P70" s="45"/>
      <c r="AC70" s="45"/>
      <c r="AP70" s="45"/>
      <c r="BC70" s="45"/>
      <c r="BP70" s="45"/>
    </row>
    <row r="71" spans="2:68" s="45" customFormat="1" ht="15" customHeight="1" x14ac:dyDescent="0.25">
      <c r="B71" s="137" t="s">
        <v>4</v>
      </c>
      <c r="C71" s="199"/>
      <c r="D71" s="13">
        <f>+D38-D42</f>
        <v>0</v>
      </c>
      <c r="E71" s="13">
        <f t="shared" ref="E71:P71" si="61">+E38-E42</f>
        <v>0</v>
      </c>
      <c r="F71" s="13">
        <f t="shared" si="61"/>
        <v>0</v>
      </c>
      <c r="G71" s="13">
        <f t="shared" si="61"/>
        <v>0</v>
      </c>
      <c r="H71" s="13">
        <f t="shared" si="61"/>
        <v>0</v>
      </c>
      <c r="I71" s="13">
        <f t="shared" si="61"/>
        <v>0</v>
      </c>
      <c r="J71" s="13">
        <f t="shared" si="61"/>
        <v>0</v>
      </c>
      <c r="K71" s="13">
        <f t="shared" si="61"/>
        <v>0</v>
      </c>
      <c r="L71" s="13">
        <f t="shared" si="61"/>
        <v>0</v>
      </c>
      <c r="M71" s="13">
        <f t="shared" si="61"/>
        <v>0</v>
      </c>
      <c r="N71" s="13">
        <f t="shared" si="61"/>
        <v>0</v>
      </c>
      <c r="O71" s="13">
        <f t="shared" si="61"/>
        <v>0</v>
      </c>
      <c r="P71" s="136">
        <f t="shared" si="61"/>
        <v>0</v>
      </c>
      <c r="Q71" s="13">
        <f t="shared" ref="Q71:AB71" si="62">+Q38-Q42</f>
        <v>0</v>
      </c>
      <c r="R71" s="13">
        <f t="shared" si="62"/>
        <v>0</v>
      </c>
      <c r="S71" s="13">
        <f t="shared" si="62"/>
        <v>0</v>
      </c>
      <c r="T71" s="13">
        <f t="shared" si="62"/>
        <v>0</v>
      </c>
      <c r="U71" s="13">
        <f t="shared" si="62"/>
        <v>0</v>
      </c>
      <c r="V71" s="13">
        <f t="shared" si="62"/>
        <v>0</v>
      </c>
      <c r="W71" s="13">
        <f t="shared" si="62"/>
        <v>0</v>
      </c>
      <c r="X71" s="13">
        <f t="shared" si="62"/>
        <v>0</v>
      </c>
      <c r="Y71" s="13">
        <f t="shared" si="62"/>
        <v>0</v>
      </c>
      <c r="Z71" s="13">
        <f t="shared" si="62"/>
        <v>0</v>
      </c>
      <c r="AA71" s="13">
        <f t="shared" si="62"/>
        <v>0</v>
      </c>
      <c r="AB71" s="13">
        <f t="shared" si="62"/>
        <v>0</v>
      </c>
      <c r="AC71" s="136">
        <f t="shared" ref="AC71:AO71" si="63">+AC38-AC42</f>
        <v>0</v>
      </c>
      <c r="AD71" s="13">
        <f t="shared" si="63"/>
        <v>0</v>
      </c>
      <c r="AE71" s="13">
        <f t="shared" si="63"/>
        <v>0</v>
      </c>
      <c r="AF71" s="13">
        <f t="shared" si="63"/>
        <v>0</v>
      </c>
      <c r="AG71" s="13">
        <f t="shared" si="63"/>
        <v>0</v>
      </c>
      <c r="AH71" s="13">
        <f t="shared" si="63"/>
        <v>0</v>
      </c>
      <c r="AI71" s="13">
        <f t="shared" si="63"/>
        <v>0</v>
      </c>
      <c r="AJ71" s="13">
        <f t="shared" si="63"/>
        <v>0</v>
      </c>
      <c r="AK71" s="13">
        <f t="shared" si="63"/>
        <v>0</v>
      </c>
      <c r="AL71" s="13">
        <f t="shared" si="63"/>
        <v>0</v>
      </c>
      <c r="AM71" s="13">
        <f t="shared" si="63"/>
        <v>0</v>
      </c>
      <c r="AN71" s="13">
        <f t="shared" si="63"/>
        <v>0</v>
      </c>
      <c r="AO71" s="13">
        <f t="shared" si="63"/>
        <v>0</v>
      </c>
      <c r="AP71" s="136">
        <f t="shared" ref="AP71:BB71" si="64">+AP38-AP42</f>
        <v>0</v>
      </c>
      <c r="AQ71" s="13">
        <f t="shared" si="64"/>
        <v>0</v>
      </c>
      <c r="AR71" s="13">
        <f t="shared" si="64"/>
        <v>0</v>
      </c>
      <c r="AS71" s="13">
        <f t="shared" si="64"/>
        <v>0</v>
      </c>
      <c r="AT71" s="13">
        <f t="shared" si="64"/>
        <v>0</v>
      </c>
      <c r="AU71" s="13">
        <f t="shared" si="64"/>
        <v>0</v>
      </c>
      <c r="AV71" s="13">
        <f t="shared" si="64"/>
        <v>0</v>
      </c>
      <c r="AW71" s="13">
        <f t="shared" si="64"/>
        <v>0</v>
      </c>
      <c r="AX71" s="13">
        <f t="shared" si="64"/>
        <v>0</v>
      </c>
      <c r="AY71" s="13">
        <f t="shared" si="64"/>
        <v>0</v>
      </c>
      <c r="AZ71" s="13">
        <f t="shared" si="64"/>
        <v>0</v>
      </c>
      <c r="BA71" s="13">
        <f t="shared" si="64"/>
        <v>0</v>
      </c>
      <c r="BB71" s="13">
        <f t="shared" si="64"/>
        <v>0</v>
      </c>
      <c r="BC71" s="136">
        <f t="shared" ref="BC71:BO71" si="65">+BC38-BC42</f>
        <v>0</v>
      </c>
      <c r="BD71" s="13">
        <f t="shared" si="65"/>
        <v>0</v>
      </c>
      <c r="BE71" s="13">
        <f t="shared" si="65"/>
        <v>0</v>
      </c>
      <c r="BF71" s="13">
        <f t="shared" si="65"/>
        <v>0</v>
      </c>
      <c r="BG71" s="13">
        <f t="shared" si="65"/>
        <v>0</v>
      </c>
      <c r="BH71" s="13">
        <f t="shared" si="65"/>
        <v>0</v>
      </c>
      <c r="BI71" s="13">
        <f t="shared" si="65"/>
        <v>0</v>
      </c>
      <c r="BJ71" s="13">
        <f t="shared" si="65"/>
        <v>0</v>
      </c>
      <c r="BK71" s="13">
        <f t="shared" si="65"/>
        <v>0</v>
      </c>
      <c r="BL71" s="13">
        <f t="shared" si="65"/>
        <v>0</v>
      </c>
      <c r="BM71" s="13">
        <f t="shared" si="65"/>
        <v>0</v>
      </c>
      <c r="BN71" s="13">
        <f t="shared" si="65"/>
        <v>0</v>
      </c>
      <c r="BO71" s="13">
        <f t="shared" si="65"/>
        <v>0</v>
      </c>
      <c r="BP71" s="136">
        <f>+BP38-BP42</f>
        <v>0</v>
      </c>
    </row>
    <row r="72" spans="2:68" ht="15" customHeight="1" x14ac:dyDescent="0.25">
      <c r="D72" s="201"/>
      <c r="E72" s="202"/>
      <c r="F72" s="202"/>
      <c r="G72" s="202"/>
      <c r="H72" s="202"/>
      <c r="I72" s="202"/>
      <c r="J72" s="202"/>
      <c r="K72" s="202"/>
      <c r="L72" s="202"/>
      <c r="M72" s="202"/>
      <c r="N72" s="202"/>
      <c r="O72" s="202"/>
      <c r="P72" s="203"/>
      <c r="Q72" s="201"/>
      <c r="R72" s="202"/>
      <c r="S72" s="202"/>
      <c r="T72" s="202"/>
      <c r="U72" s="202"/>
      <c r="V72" s="202"/>
      <c r="W72" s="202"/>
      <c r="X72" s="202"/>
      <c r="Y72" s="202"/>
      <c r="Z72" s="202"/>
      <c r="AA72" s="202"/>
      <c r="AB72" s="202"/>
      <c r="AC72" s="203"/>
      <c r="AD72" s="201"/>
      <c r="AE72" s="202"/>
      <c r="AF72" s="202"/>
      <c r="AG72" s="202"/>
      <c r="AH72" s="202"/>
      <c r="AI72" s="202"/>
      <c r="AJ72" s="202"/>
      <c r="AK72" s="202"/>
      <c r="AL72" s="202"/>
      <c r="AM72" s="202"/>
      <c r="AN72" s="202"/>
      <c r="AO72" s="202"/>
      <c r="AP72" s="203"/>
      <c r="AQ72" s="201"/>
      <c r="AR72" s="202"/>
      <c r="AS72" s="202"/>
      <c r="AT72" s="202"/>
      <c r="AU72" s="202"/>
      <c r="AV72" s="202"/>
      <c r="AW72" s="202"/>
      <c r="AX72" s="202"/>
      <c r="AY72" s="202"/>
      <c r="AZ72" s="202"/>
      <c r="BA72" s="202"/>
      <c r="BB72" s="202"/>
      <c r="BC72" s="203"/>
      <c r="BD72" s="201"/>
      <c r="BE72" s="202"/>
      <c r="BF72" s="202"/>
      <c r="BG72" s="202"/>
      <c r="BH72" s="202"/>
      <c r="BI72" s="202"/>
      <c r="BJ72" s="202"/>
      <c r="BK72" s="202"/>
      <c r="BL72" s="202"/>
      <c r="BM72" s="202"/>
      <c r="BN72" s="202"/>
      <c r="BO72" s="202"/>
      <c r="BP72" s="203"/>
    </row>
    <row r="73" spans="2:68" ht="15" customHeight="1" x14ac:dyDescent="0.25">
      <c r="B73" s="1" t="s">
        <v>234</v>
      </c>
      <c r="D73" s="184">
        <f>'6. Vaste activa'!CN59</f>
        <v>0</v>
      </c>
      <c r="E73" s="184">
        <f>'6. Vaste activa'!CO59</f>
        <v>0</v>
      </c>
      <c r="F73" s="184">
        <f>'6. Vaste activa'!CP59</f>
        <v>0</v>
      </c>
      <c r="G73" s="184">
        <f>'6. Vaste activa'!CQ59</f>
        <v>0</v>
      </c>
      <c r="H73" s="184">
        <f>'6. Vaste activa'!CR59</f>
        <v>0</v>
      </c>
      <c r="I73" s="184">
        <f>'6. Vaste activa'!CS59</f>
        <v>0</v>
      </c>
      <c r="J73" s="184">
        <f>'6. Vaste activa'!CT59</f>
        <v>0</v>
      </c>
      <c r="K73" s="184">
        <f>'6. Vaste activa'!CU59</f>
        <v>0</v>
      </c>
      <c r="L73" s="184">
        <f>'6. Vaste activa'!CV59</f>
        <v>0</v>
      </c>
      <c r="M73" s="184">
        <f>'6. Vaste activa'!CW59</f>
        <v>0</v>
      </c>
      <c r="N73" s="184">
        <f>'6. Vaste activa'!CX59</f>
        <v>0</v>
      </c>
      <c r="O73" s="184">
        <f>'6. Vaste activa'!CY59</f>
        <v>0</v>
      </c>
      <c r="P73" s="193">
        <f>SUM(D73:O73)</f>
        <v>0</v>
      </c>
      <c r="Q73" s="184">
        <f>'6. Vaste activa'!DB59</f>
        <v>0</v>
      </c>
      <c r="R73" s="184">
        <f>'6. Vaste activa'!DC59</f>
        <v>0</v>
      </c>
      <c r="S73" s="184">
        <f>'6. Vaste activa'!DD59</f>
        <v>0</v>
      </c>
      <c r="T73" s="184">
        <f>'6. Vaste activa'!DE59</f>
        <v>0</v>
      </c>
      <c r="U73" s="184">
        <f>'6. Vaste activa'!DF59</f>
        <v>0</v>
      </c>
      <c r="V73" s="184">
        <f>'6. Vaste activa'!DG59</f>
        <v>0</v>
      </c>
      <c r="W73" s="184">
        <f>'6. Vaste activa'!DH59</f>
        <v>0</v>
      </c>
      <c r="X73" s="184">
        <f>'6. Vaste activa'!DI59</f>
        <v>0</v>
      </c>
      <c r="Y73" s="184">
        <f>'6. Vaste activa'!DJ59</f>
        <v>0</v>
      </c>
      <c r="Z73" s="184">
        <f>'6. Vaste activa'!DK59</f>
        <v>0</v>
      </c>
      <c r="AA73" s="184">
        <f>'6. Vaste activa'!DL59</f>
        <v>0</v>
      </c>
      <c r="AB73" s="184">
        <f>'6. Vaste activa'!DM59</f>
        <v>0</v>
      </c>
      <c r="AC73" s="193">
        <f>SUM(Q73:AB73)</f>
        <v>0</v>
      </c>
      <c r="AD73" s="184">
        <f>'6. Vaste activa'!DP59</f>
        <v>0</v>
      </c>
      <c r="AE73" s="184">
        <f>'6. Vaste activa'!DQ59</f>
        <v>0</v>
      </c>
      <c r="AF73" s="184">
        <f>'6. Vaste activa'!DR59</f>
        <v>0</v>
      </c>
      <c r="AG73" s="184">
        <f>'6. Vaste activa'!DS59</f>
        <v>0</v>
      </c>
      <c r="AH73" s="184">
        <f>'6. Vaste activa'!DT59</f>
        <v>0</v>
      </c>
      <c r="AI73" s="184">
        <f>'6. Vaste activa'!DU59</f>
        <v>0</v>
      </c>
      <c r="AJ73" s="184">
        <f>'6. Vaste activa'!DV59</f>
        <v>0</v>
      </c>
      <c r="AK73" s="184">
        <f>'6. Vaste activa'!DW59</f>
        <v>0</v>
      </c>
      <c r="AL73" s="184">
        <f>'6. Vaste activa'!DX59</f>
        <v>0</v>
      </c>
      <c r="AM73" s="184">
        <f>'6. Vaste activa'!DY59</f>
        <v>0</v>
      </c>
      <c r="AN73" s="184">
        <f>'6. Vaste activa'!DZ59</f>
        <v>0</v>
      </c>
      <c r="AO73" s="184">
        <f>'6. Vaste activa'!EA59</f>
        <v>0</v>
      </c>
      <c r="AP73" s="193">
        <f>SUM(AD73:AO73)</f>
        <v>0</v>
      </c>
      <c r="AQ73" s="184">
        <f>'6. Vaste activa'!ED59</f>
        <v>0</v>
      </c>
      <c r="AR73" s="184">
        <f>'6. Vaste activa'!EE59</f>
        <v>0</v>
      </c>
      <c r="AS73" s="184">
        <f>'6. Vaste activa'!EF59</f>
        <v>0</v>
      </c>
      <c r="AT73" s="184">
        <f>'6. Vaste activa'!EG59</f>
        <v>0</v>
      </c>
      <c r="AU73" s="184">
        <f>'6. Vaste activa'!EH59</f>
        <v>0</v>
      </c>
      <c r="AV73" s="184">
        <f>'6. Vaste activa'!EI59</f>
        <v>0</v>
      </c>
      <c r="AW73" s="184">
        <f>'6. Vaste activa'!EJ59</f>
        <v>0</v>
      </c>
      <c r="AX73" s="184">
        <f>'6. Vaste activa'!EK59</f>
        <v>0</v>
      </c>
      <c r="AY73" s="184">
        <f>'6. Vaste activa'!EL59</f>
        <v>0</v>
      </c>
      <c r="AZ73" s="184">
        <f>'6. Vaste activa'!EM59</f>
        <v>0</v>
      </c>
      <c r="BA73" s="184">
        <f>'6. Vaste activa'!EN59</f>
        <v>0</v>
      </c>
      <c r="BB73" s="184">
        <f>'6. Vaste activa'!EO59</f>
        <v>0</v>
      </c>
      <c r="BC73" s="193">
        <f>SUM(AQ73:BB73)</f>
        <v>0</v>
      </c>
      <c r="BD73" s="184">
        <f>'6. Vaste activa'!ER59</f>
        <v>0</v>
      </c>
      <c r="BE73" s="184">
        <f>'6. Vaste activa'!ES59</f>
        <v>0</v>
      </c>
      <c r="BF73" s="184">
        <f>'6. Vaste activa'!ET59</f>
        <v>0</v>
      </c>
      <c r="BG73" s="184">
        <f>'6. Vaste activa'!EU59</f>
        <v>0</v>
      </c>
      <c r="BH73" s="184">
        <f>'6. Vaste activa'!EV59</f>
        <v>0</v>
      </c>
      <c r="BI73" s="184">
        <f>'6. Vaste activa'!EW59</f>
        <v>0</v>
      </c>
      <c r="BJ73" s="184">
        <f>'6. Vaste activa'!EX59</f>
        <v>0</v>
      </c>
      <c r="BK73" s="184">
        <f>'6. Vaste activa'!EY59</f>
        <v>0</v>
      </c>
      <c r="BL73" s="184">
        <f>'6. Vaste activa'!EZ59</f>
        <v>0</v>
      </c>
      <c r="BM73" s="184">
        <f>'6. Vaste activa'!FA59</f>
        <v>0</v>
      </c>
      <c r="BN73" s="184">
        <f>'6. Vaste activa'!FB59</f>
        <v>0</v>
      </c>
      <c r="BO73" s="184">
        <f>'6. Vaste activa'!FC59</f>
        <v>0</v>
      </c>
      <c r="BP73" s="193">
        <f>SUM(BD73:BO73)</f>
        <v>0</v>
      </c>
    </row>
    <row r="74" spans="2:68" ht="15" customHeight="1" x14ac:dyDescent="0.25">
      <c r="P74" s="45"/>
      <c r="AC74" s="45"/>
      <c r="AP74" s="45"/>
      <c r="BC74" s="45"/>
      <c r="BP74" s="45"/>
    </row>
    <row r="75" spans="2:68" s="45" customFormat="1" ht="15" customHeight="1" x14ac:dyDescent="0.25">
      <c r="B75" s="137" t="s">
        <v>273</v>
      </c>
      <c r="C75" s="199"/>
      <c r="D75" s="13">
        <f>+D71-D73</f>
        <v>0</v>
      </c>
      <c r="E75" s="13">
        <f t="shared" ref="E75:P75" si="66">+E71-E73</f>
        <v>0</v>
      </c>
      <c r="F75" s="13">
        <f t="shared" si="66"/>
        <v>0</v>
      </c>
      <c r="G75" s="13">
        <f t="shared" si="66"/>
        <v>0</v>
      </c>
      <c r="H75" s="13">
        <f t="shared" si="66"/>
        <v>0</v>
      </c>
      <c r="I75" s="13">
        <f t="shared" si="66"/>
        <v>0</v>
      </c>
      <c r="J75" s="13">
        <f t="shared" si="66"/>
        <v>0</v>
      </c>
      <c r="K75" s="13">
        <f t="shared" si="66"/>
        <v>0</v>
      </c>
      <c r="L75" s="13">
        <f t="shared" si="66"/>
        <v>0</v>
      </c>
      <c r="M75" s="13">
        <f t="shared" si="66"/>
        <v>0</v>
      </c>
      <c r="N75" s="13">
        <f t="shared" si="66"/>
        <v>0</v>
      </c>
      <c r="O75" s="13">
        <f t="shared" si="66"/>
        <v>0</v>
      </c>
      <c r="P75" s="136">
        <f t="shared" si="66"/>
        <v>0</v>
      </c>
      <c r="Q75" s="13">
        <f t="shared" ref="Q75:AB75" si="67">+Q71-Q73</f>
        <v>0</v>
      </c>
      <c r="R75" s="13">
        <f t="shared" si="67"/>
        <v>0</v>
      </c>
      <c r="S75" s="13">
        <f t="shared" si="67"/>
        <v>0</v>
      </c>
      <c r="T75" s="13">
        <f t="shared" si="67"/>
        <v>0</v>
      </c>
      <c r="U75" s="13">
        <f t="shared" si="67"/>
        <v>0</v>
      </c>
      <c r="V75" s="13">
        <f t="shared" si="67"/>
        <v>0</v>
      </c>
      <c r="W75" s="13">
        <f t="shared" si="67"/>
        <v>0</v>
      </c>
      <c r="X75" s="13">
        <f t="shared" si="67"/>
        <v>0</v>
      </c>
      <c r="Y75" s="13">
        <f t="shared" si="67"/>
        <v>0</v>
      </c>
      <c r="Z75" s="13">
        <f t="shared" si="67"/>
        <v>0</v>
      </c>
      <c r="AA75" s="13">
        <f t="shared" si="67"/>
        <v>0</v>
      </c>
      <c r="AB75" s="13">
        <f t="shared" si="67"/>
        <v>0</v>
      </c>
      <c r="AC75" s="136">
        <f t="shared" ref="AC75:AO75" si="68">+AC71-AC73</f>
        <v>0</v>
      </c>
      <c r="AD75" s="13">
        <f t="shared" si="68"/>
        <v>0</v>
      </c>
      <c r="AE75" s="13">
        <f t="shared" si="68"/>
        <v>0</v>
      </c>
      <c r="AF75" s="13">
        <f t="shared" si="68"/>
        <v>0</v>
      </c>
      <c r="AG75" s="13">
        <f t="shared" si="68"/>
        <v>0</v>
      </c>
      <c r="AH75" s="13">
        <f t="shared" si="68"/>
        <v>0</v>
      </c>
      <c r="AI75" s="13">
        <f t="shared" si="68"/>
        <v>0</v>
      </c>
      <c r="AJ75" s="13">
        <f t="shared" si="68"/>
        <v>0</v>
      </c>
      <c r="AK75" s="13">
        <f t="shared" si="68"/>
        <v>0</v>
      </c>
      <c r="AL75" s="13">
        <f t="shared" si="68"/>
        <v>0</v>
      </c>
      <c r="AM75" s="13">
        <f t="shared" si="68"/>
        <v>0</v>
      </c>
      <c r="AN75" s="13">
        <f t="shared" si="68"/>
        <v>0</v>
      </c>
      <c r="AO75" s="13">
        <f t="shared" si="68"/>
        <v>0</v>
      </c>
      <c r="AP75" s="136">
        <f t="shared" ref="AP75:BB75" si="69">+AP71-AP73</f>
        <v>0</v>
      </c>
      <c r="AQ75" s="13">
        <f t="shared" si="69"/>
        <v>0</v>
      </c>
      <c r="AR75" s="13">
        <f t="shared" si="69"/>
        <v>0</v>
      </c>
      <c r="AS75" s="13">
        <f t="shared" si="69"/>
        <v>0</v>
      </c>
      <c r="AT75" s="13">
        <f t="shared" si="69"/>
        <v>0</v>
      </c>
      <c r="AU75" s="13">
        <f t="shared" si="69"/>
        <v>0</v>
      </c>
      <c r="AV75" s="13">
        <f t="shared" si="69"/>
        <v>0</v>
      </c>
      <c r="AW75" s="13">
        <f t="shared" si="69"/>
        <v>0</v>
      </c>
      <c r="AX75" s="13">
        <f t="shared" si="69"/>
        <v>0</v>
      </c>
      <c r="AY75" s="13">
        <f t="shared" si="69"/>
        <v>0</v>
      </c>
      <c r="AZ75" s="13">
        <f t="shared" si="69"/>
        <v>0</v>
      </c>
      <c r="BA75" s="13">
        <f t="shared" si="69"/>
        <v>0</v>
      </c>
      <c r="BB75" s="13">
        <f t="shared" si="69"/>
        <v>0</v>
      </c>
      <c r="BC75" s="136">
        <f t="shared" ref="BC75:BO75" si="70">+BC71-BC73</f>
        <v>0</v>
      </c>
      <c r="BD75" s="13">
        <f t="shared" si="70"/>
        <v>0</v>
      </c>
      <c r="BE75" s="13">
        <f t="shared" si="70"/>
        <v>0</v>
      </c>
      <c r="BF75" s="13">
        <f t="shared" si="70"/>
        <v>0</v>
      </c>
      <c r="BG75" s="13">
        <f t="shared" si="70"/>
        <v>0</v>
      </c>
      <c r="BH75" s="13">
        <f t="shared" si="70"/>
        <v>0</v>
      </c>
      <c r="BI75" s="13">
        <f t="shared" si="70"/>
        <v>0</v>
      </c>
      <c r="BJ75" s="13">
        <f t="shared" si="70"/>
        <v>0</v>
      </c>
      <c r="BK75" s="13">
        <f t="shared" si="70"/>
        <v>0</v>
      </c>
      <c r="BL75" s="13">
        <f t="shared" si="70"/>
        <v>0</v>
      </c>
      <c r="BM75" s="13">
        <f t="shared" si="70"/>
        <v>0</v>
      </c>
      <c r="BN75" s="13">
        <f t="shared" si="70"/>
        <v>0</v>
      </c>
      <c r="BO75" s="13">
        <f t="shared" si="70"/>
        <v>0</v>
      </c>
      <c r="BP75" s="136">
        <f>+BP71-BP73</f>
        <v>0</v>
      </c>
    </row>
    <row r="76" spans="2:68" ht="15" customHeight="1" x14ac:dyDescent="0.25">
      <c r="P76" s="45"/>
      <c r="AC76" s="45"/>
      <c r="AP76" s="45"/>
      <c r="BC76" s="45"/>
      <c r="BP76" s="45"/>
    </row>
    <row r="77" spans="2:68" s="231" customFormat="1" ht="15" customHeight="1" x14ac:dyDescent="0.25">
      <c r="B77" s="231" t="s">
        <v>275</v>
      </c>
      <c r="D77" s="236">
        <f>'8.1. Leningen'!D16</f>
        <v>0</v>
      </c>
      <c r="E77" s="236">
        <f ca="1">'8.1. Leningen'!E16</f>
        <v>0</v>
      </c>
      <c r="F77" s="236">
        <f ca="1">'8.1. Leningen'!F16</f>
        <v>0</v>
      </c>
      <c r="G77" s="236">
        <f ca="1">'8.1. Leningen'!G16</f>
        <v>0</v>
      </c>
      <c r="H77" s="236">
        <f ca="1">'8.1. Leningen'!H16</f>
        <v>0</v>
      </c>
      <c r="I77" s="236">
        <f ca="1">'8.1. Leningen'!I16</f>
        <v>0</v>
      </c>
      <c r="J77" s="236">
        <f ca="1">'8.1. Leningen'!J16</f>
        <v>0</v>
      </c>
      <c r="K77" s="236">
        <f ca="1">'8.1. Leningen'!K16</f>
        <v>0</v>
      </c>
      <c r="L77" s="236">
        <f ca="1">'8.1. Leningen'!L16</f>
        <v>0</v>
      </c>
      <c r="M77" s="236">
        <f ca="1">'8.1. Leningen'!M16</f>
        <v>0</v>
      </c>
      <c r="N77" s="236">
        <f ca="1">'8.1. Leningen'!N16</f>
        <v>0</v>
      </c>
      <c r="O77" s="236">
        <f ca="1">'8.1. Leningen'!O16</f>
        <v>0</v>
      </c>
      <c r="P77" s="232">
        <f ca="1">SUM(D77:O77)</f>
        <v>0</v>
      </c>
      <c r="Q77" s="233">
        <f ca="1">'8.1. Leningen'!Q16</f>
        <v>0</v>
      </c>
      <c r="R77" s="233">
        <f ca="1">'8.1. Leningen'!R16</f>
        <v>0</v>
      </c>
      <c r="S77" s="233">
        <f ca="1">'8.1. Leningen'!S16</f>
        <v>0</v>
      </c>
      <c r="T77" s="233">
        <f ca="1">'8.1. Leningen'!T16</f>
        <v>0</v>
      </c>
      <c r="U77" s="233">
        <f ca="1">'8.1. Leningen'!U16</f>
        <v>0</v>
      </c>
      <c r="V77" s="233">
        <f ca="1">'8.1. Leningen'!V16</f>
        <v>0</v>
      </c>
      <c r="W77" s="233">
        <f ca="1">'8.1. Leningen'!W16</f>
        <v>0</v>
      </c>
      <c r="X77" s="233">
        <f ca="1">'8.1. Leningen'!X16</f>
        <v>0</v>
      </c>
      <c r="Y77" s="233">
        <f ca="1">'8.1. Leningen'!Y16</f>
        <v>0</v>
      </c>
      <c r="Z77" s="233">
        <f ca="1">'8.1. Leningen'!Z16</f>
        <v>0</v>
      </c>
      <c r="AA77" s="233">
        <f ca="1">'8.1. Leningen'!AA16</f>
        <v>0</v>
      </c>
      <c r="AB77" s="233">
        <f ca="1">'8.1. Leningen'!AB16</f>
        <v>0</v>
      </c>
      <c r="AC77" s="232">
        <f ca="1">SUM(Q77:AB77)</f>
        <v>0</v>
      </c>
      <c r="AD77" s="233">
        <f ca="1">'8.1. Leningen'!AD16</f>
        <v>0</v>
      </c>
      <c r="AE77" s="233">
        <f ca="1">'8.1. Leningen'!AE16</f>
        <v>0</v>
      </c>
      <c r="AF77" s="233">
        <f ca="1">'8.1. Leningen'!AF16</f>
        <v>0</v>
      </c>
      <c r="AG77" s="233">
        <f ca="1">'8.1. Leningen'!AG16</f>
        <v>0</v>
      </c>
      <c r="AH77" s="233">
        <f ca="1">'8.1. Leningen'!AH16</f>
        <v>0</v>
      </c>
      <c r="AI77" s="233">
        <f ca="1">'8.1. Leningen'!AI16</f>
        <v>0</v>
      </c>
      <c r="AJ77" s="233">
        <f ca="1">'8.1. Leningen'!AJ16</f>
        <v>0</v>
      </c>
      <c r="AK77" s="233">
        <f ca="1">'8.1. Leningen'!AK16</f>
        <v>0</v>
      </c>
      <c r="AL77" s="233">
        <f ca="1">'8.1. Leningen'!AL16</f>
        <v>0</v>
      </c>
      <c r="AM77" s="233">
        <f ca="1">'8.1. Leningen'!AM16</f>
        <v>0</v>
      </c>
      <c r="AN77" s="233">
        <f ca="1">'8.1. Leningen'!AN16</f>
        <v>0</v>
      </c>
      <c r="AO77" s="233">
        <f ca="1">'8.1. Leningen'!AO16</f>
        <v>0</v>
      </c>
      <c r="AP77" s="232">
        <f ca="1">SUM(AD77:AO77)</f>
        <v>0</v>
      </c>
      <c r="AQ77" s="233">
        <f ca="1">'8.1. Leningen'!AQ16</f>
        <v>0</v>
      </c>
      <c r="AR77" s="233">
        <f ca="1">'8.1. Leningen'!AR16</f>
        <v>0</v>
      </c>
      <c r="AS77" s="233">
        <f ca="1">'8.1. Leningen'!AS16</f>
        <v>0</v>
      </c>
      <c r="AT77" s="233">
        <f ca="1">'8.1. Leningen'!AT16</f>
        <v>0</v>
      </c>
      <c r="AU77" s="233">
        <f ca="1">'8.1. Leningen'!AU16</f>
        <v>0</v>
      </c>
      <c r="AV77" s="233">
        <f ca="1">'8.1. Leningen'!AV16</f>
        <v>0</v>
      </c>
      <c r="AW77" s="233">
        <f ca="1">'8.1. Leningen'!AW16</f>
        <v>0</v>
      </c>
      <c r="AX77" s="233">
        <f ca="1">'8.1. Leningen'!AX16</f>
        <v>0</v>
      </c>
      <c r="AY77" s="233">
        <f ca="1">'8.1. Leningen'!AY16</f>
        <v>0</v>
      </c>
      <c r="AZ77" s="233">
        <f ca="1">'8.1. Leningen'!AZ16</f>
        <v>0</v>
      </c>
      <c r="BA77" s="233">
        <f ca="1">'8.1. Leningen'!BA16</f>
        <v>0</v>
      </c>
      <c r="BB77" s="233">
        <f ca="1">'8.1. Leningen'!BB16</f>
        <v>0</v>
      </c>
      <c r="BC77" s="232">
        <f ca="1">SUM(AQ77:BB77)</f>
        <v>0</v>
      </c>
      <c r="BD77" s="233">
        <f ca="1">'8.1. Leningen'!BD16</f>
        <v>0</v>
      </c>
      <c r="BE77" s="233">
        <f ca="1">'8.1. Leningen'!BE16</f>
        <v>0</v>
      </c>
      <c r="BF77" s="233">
        <f ca="1">'8.1. Leningen'!BF16</f>
        <v>0</v>
      </c>
      <c r="BG77" s="233">
        <f ca="1">'8.1. Leningen'!BG16</f>
        <v>0</v>
      </c>
      <c r="BH77" s="233">
        <f ca="1">'8.1. Leningen'!BH16</f>
        <v>0</v>
      </c>
      <c r="BI77" s="233">
        <f ca="1">'8.1. Leningen'!BI16</f>
        <v>0</v>
      </c>
      <c r="BJ77" s="233">
        <f ca="1">'8.1. Leningen'!BJ16</f>
        <v>0</v>
      </c>
      <c r="BK77" s="233">
        <f ca="1">'8.1. Leningen'!BK16</f>
        <v>0</v>
      </c>
      <c r="BL77" s="233">
        <f ca="1">'8.1. Leningen'!BL16</f>
        <v>0</v>
      </c>
      <c r="BM77" s="233">
        <f ca="1">'8.1. Leningen'!BM16</f>
        <v>0</v>
      </c>
      <c r="BN77" s="233">
        <f ca="1">'8.1. Leningen'!BN16</f>
        <v>0</v>
      </c>
      <c r="BO77" s="233">
        <f ca="1">'8.1. Leningen'!BO16</f>
        <v>0</v>
      </c>
      <c r="BP77" s="232">
        <f ca="1">SUM(BD77:BO77)</f>
        <v>0</v>
      </c>
    </row>
    <row r="78" spans="2:68" ht="15" customHeight="1" x14ac:dyDescent="0.25">
      <c r="B78" s="1" t="s">
        <v>276</v>
      </c>
      <c r="D78" s="184">
        <v>0</v>
      </c>
      <c r="E78" s="184">
        <f>+Basisgegevens!$C$274/12*'5. Cash Flow'!D48</f>
        <v>0</v>
      </c>
      <c r="F78" s="184">
        <f ca="1">+Basisgegevens!$C$274/12*'5. Cash Flow'!E48</f>
        <v>0</v>
      </c>
      <c r="G78" s="184">
        <f ca="1">+Basisgegevens!$C$274/12*'5. Cash Flow'!F48</f>
        <v>0</v>
      </c>
      <c r="H78" s="184">
        <f ca="1">+Basisgegevens!$C$274/12*'5. Cash Flow'!G48</f>
        <v>0</v>
      </c>
      <c r="I78" s="184">
        <f ca="1">+Basisgegevens!$C$274/12*'5. Cash Flow'!H48</f>
        <v>0</v>
      </c>
      <c r="J78" s="184">
        <f ca="1">+Basisgegevens!$C$274/12*'5. Cash Flow'!I48</f>
        <v>0</v>
      </c>
      <c r="K78" s="184">
        <f ca="1">+Basisgegevens!$C$274/12*'5. Cash Flow'!J48</f>
        <v>0</v>
      </c>
      <c r="L78" s="184">
        <f ca="1">+Basisgegevens!$C$274/12*'5. Cash Flow'!K48</f>
        <v>0</v>
      </c>
      <c r="M78" s="184">
        <f ca="1">+Basisgegevens!$C$274/12*'5. Cash Flow'!L48</f>
        <v>0</v>
      </c>
      <c r="N78" s="184">
        <f ca="1">+Basisgegevens!$C$274/12*'5. Cash Flow'!M48</f>
        <v>0</v>
      </c>
      <c r="O78" s="184">
        <f ca="1">+Basisgegevens!$C$274/12*'5. Cash Flow'!N48</f>
        <v>0</v>
      </c>
      <c r="P78" s="193">
        <f ca="1">SUM(D78:O78)</f>
        <v>0</v>
      </c>
      <c r="Q78" s="184">
        <f ca="1">+Basisgegevens!$C$274/12*'5. Cash Flow'!O48</f>
        <v>0</v>
      </c>
      <c r="R78" s="184">
        <f ca="1">+Basisgegevens!$C$274/12*'5. Cash Flow'!Q48</f>
        <v>0</v>
      </c>
      <c r="S78" s="184">
        <f ca="1">+Basisgegevens!$C$274/12*'5. Cash Flow'!R48</f>
        <v>0</v>
      </c>
      <c r="T78" s="184">
        <f ca="1">+Basisgegevens!$C$274/12*'5. Cash Flow'!S48</f>
        <v>0</v>
      </c>
      <c r="U78" s="184">
        <f ca="1">+Basisgegevens!$C$274/12*'5. Cash Flow'!T48</f>
        <v>0</v>
      </c>
      <c r="V78" s="184">
        <f ca="1">+Basisgegevens!$C$274/12*'5. Cash Flow'!U48</f>
        <v>0</v>
      </c>
      <c r="W78" s="184">
        <f ca="1">+Basisgegevens!$C$274/12*'5. Cash Flow'!V48</f>
        <v>0</v>
      </c>
      <c r="X78" s="184">
        <f ca="1">+Basisgegevens!$C$274/12*'5. Cash Flow'!W48</f>
        <v>0</v>
      </c>
      <c r="Y78" s="184">
        <f ca="1">+Basisgegevens!$C$274/12*'5. Cash Flow'!X48</f>
        <v>0</v>
      </c>
      <c r="Z78" s="184">
        <f ca="1">+Basisgegevens!$C$274/12*'5. Cash Flow'!Y48</f>
        <v>0</v>
      </c>
      <c r="AA78" s="184">
        <f ca="1">+Basisgegevens!$C$274/12*'5. Cash Flow'!Z48</f>
        <v>0</v>
      </c>
      <c r="AB78" s="184">
        <f ca="1">+Basisgegevens!$C$274/12*'5. Cash Flow'!AA48</f>
        <v>0</v>
      </c>
      <c r="AC78" s="193">
        <f ca="1">SUM(Q78:AB78)</f>
        <v>0</v>
      </c>
      <c r="AD78" s="184">
        <f ca="1">+Basisgegevens!$C$274/12*'5. Cash Flow'!AB48</f>
        <v>0</v>
      </c>
      <c r="AE78" s="184">
        <f ca="1">+Basisgegevens!$C$274/12*'5. Cash Flow'!AD48</f>
        <v>0</v>
      </c>
      <c r="AF78" s="184">
        <f ca="1">+Basisgegevens!$C$274/12*'5. Cash Flow'!AE48</f>
        <v>0</v>
      </c>
      <c r="AG78" s="184">
        <f ca="1">+Basisgegevens!$C$274/12*'5. Cash Flow'!AF48</f>
        <v>0</v>
      </c>
      <c r="AH78" s="184">
        <f ca="1">+Basisgegevens!$C$274/12*'5. Cash Flow'!AG48</f>
        <v>0</v>
      </c>
      <c r="AI78" s="184">
        <f ca="1">+Basisgegevens!$C$274/12*'5. Cash Flow'!AH48</f>
        <v>0</v>
      </c>
      <c r="AJ78" s="184">
        <f ca="1">+Basisgegevens!$C$274/12*'5. Cash Flow'!AI48</f>
        <v>0</v>
      </c>
      <c r="AK78" s="184">
        <f ca="1">+Basisgegevens!$C$274/12*'5. Cash Flow'!AJ48</f>
        <v>0</v>
      </c>
      <c r="AL78" s="184">
        <f ca="1">+Basisgegevens!$C$274/12*'5. Cash Flow'!AK48</f>
        <v>0</v>
      </c>
      <c r="AM78" s="184">
        <f ca="1">+Basisgegevens!$C$274/12*'5. Cash Flow'!AL48</f>
        <v>0</v>
      </c>
      <c r="AN78" s="184">
        <f ca="1">+Basisgegevens!$C$274/12*'5. Cash Flow'!AM48</f>
        <v>0</v>
      </c>
      <c r="AO78" s="184">
        <f ca="1">+Basisgegevens!$C$274/12*'5. Cash Flow'!AN48</f>
        <v>0</v>
      </c>
      <c r="AP78" s="193">
        <f ca="1">SUM(AD78:AO78)</f>
        <v>0</v>
      </c>
      <c r="AQ78" s="184">
        <f ca="1">+Basisgegevens!$C$274/12*'5. Cash Flow'!AO48</f>
        <v>0</v>
      </c>
      <c r="AR78" s="184">
        <f ca="1">+Basisgegevens!$C$274/12*'5. Cash Flow'!AQ48</f>
        <v>0</v>
      </c>
      <c r="AS78" s="184">
        <f ca="1">+Basisgegevens!$C$274/12*'5. Cash Flow'!AR48</f>
        <v>0</v>
      </c>
      <c r="AT78" s="184">
        <f ca="1">+Basisgegevens!$C$274/12*'5. Cash Flow'!AS48</f>
        <v>0</v>
      </c>
      <c r="AU78" s="184">
        <f ca="1">+Basisgegevens!$C$274/12*'5. Cash Flow'!AT48</f>
        <v>0</v>
      </c>
      <c r="AV78" s="184">
        <f ca="1">+Basisgegevens!$C$274/12*'5. Cash Flow'!AU48</f>
        <v>0</v>
      </c>
      <c r="AW78" s="184">
        <f ca="1">+Basisgegevens!$C$274/12*'5. Cash Flow'!AV48</f>
        <v>0</v>
      </c>
      <c r="AX78" s="184">
        <f ca="1">+Basisgegevens!$C$274/12*'5. Cash Flow'!AW48</f>
        <v>0</v>
      </c>
      <c r="AY78" s="184">
        <f ca="1">+Basisgegevens!$C$274/12*'5. Cash Flow'!AX48</f>
        <v>0</v>
      </c>
      <c r="AZ78" s="184">
        <f ca="1">+Basisgegevens!$C$274/12*'5. Cash Flow'!AY48</f>
        <v>0</v>
      </c>
      <c r="BA78" s="184">
        <f ca="1">+Basisgegevens!$C$274/12*'5. Cash Flow'!AZ48</f>
        <v>0</v>
      </c>
      <c r="BB78" s="184">
        <f ca="1">+Basisgegevens!$C$274/12*'5. Cash Flow'!BA48</f>
        <v>0</v>
      </c>
      <c r="BC78" s="193">
        <f ca="1">SUM(AQ78:BB78)</f>
        <v>0</v>
      </c>
      <c r="BD78" s="184">
        <f ca="1">+Basisgegevens!$C$274/12*'5. Cash Flow'!BB48</f>
        <v>0</v>
      </c>
      <c r="BE78" s="184">
        <f ca="1">+Basisgegevens!$C$274/12*'5. Cash Flow'!BD48</f>
        <v>0</v>
      </c>
      <c r="BF78" s="184">
        <f ca="1">+Basisgegevens!$C$274/12*'5. Cash Flow'!BE48</f>
        <v>0</v>
      </c>
      <c r="BG78" s="184">
        <f ca="1">+Basisgegevens!$C$274/12*'5. Cash Flow'!BF48</f>
        <v>0</v>
      </c>
      <c r="BH78" s="184">
        <f ca="1">+Basisgegevens!$C$274/12*'5. Cash Flow'!BG48</f>
        <v>0</v>
      </c>
      <c r="BI78" s="184">
        <f ca="1">+Basisgegevens!$C$274/12*'5. Cash Flow'!BH48</f>
        <v>0</v>
      </c>
      <c r="BJ78" s="184">
        <f ca="1">+Basisgegevens!$C$274/12*'5. Cash Flow'!BI48</f>
        <v>0</v>
      </c>
      <c r="BK78" s="184">
        <f ca="1">+Basisgegevens!$C$274/12*'5. Cash Flow'!BJ48</f>
        <v>0</v>
      </c>
      <c r="BL78" s="184">
        <f ca="1">+Basisgegevens!$C$274/12*'5. Cash Flow'!BK48</f>
        <v>0</v>
      </c>
      <c r="BM78" s="184">
        <f ca="1">+Basisgegevens!$C$274/12*'5. Cash Flow'!BL48</f>
        <v>0</v>
      </c>
      <c r="BN78" s="184">
        <f ca="1">+Basisgegevens!$C$274/12*'5. Cash Flow'!BM48</f>
        <v>0</v>
      </c>
      <c r="BO78" s="184">
        <f ca="1">+Basisgegevens!$C$274/12*'5. Cash Flow'!BN48</f>
        <v>0</v>
      </c>
      <c r="BP78" s="193">
        <f ca="1">SUM(BD78:BO78)</f>
        <v>0</v>
      </c>
    </row>
    <row r="79" spans="2:68" ht="15" customHeight="1" x14ac:dyDescent="0.25">
      <c r="B79" s="1" t="s">
        <v>277</v>
      </c>
      <c r="D79" s="184">
        <f>Basisgegevens!$A$279/12*Basisgegevens!C281</f>
        <v>0</v>
      </c>
      <c r="E79" s="184">
        <f>Basisgegevens!$A$279/12*Basisgegevens!D281</f>
        <v>0</v>
      </c>
      <c r="F79" s="184">
        <f>Basisgegevens!$A$279/12*Basisgegevens!E281</f>
        <v>0</v>
      </c>
      <c r="G79" s="184">
        <f>Basisgegevens!$A$279/12*Basisgegevens!F281</f>
        <v>0</v>
      </c>
      <c r="H79" s="184">
        <f>Basisgegevens!$A$279/12*Basisgegevens!G281</f>
        <v>0</v>
      </c>
      <c r="I79" s="184">
        <f>Basisgegevens!$A$279/12*Basisgegevens!H281</f>
        <v>0</v>
      </c>
      <c r="J79" s="184">
        <f>Basisgegevens!$A$279/12*Basisgegevens!I281</f>
        <v>0</v>
      </c>
      <c r="K79" s="184">
        <f>Basisgegevens!$A$279/12*Basisgegevens!J281</f>
        <v>0</v>
      </c>
      <c r="L79" s="184">
        <f>Basisgegevens!$A$279/12*Basisgegevens!K281</f>
        <v>0</v>
      </c>
      <c r="M79" s="184">
        <f>Basisgegevens!$A$279/12*Basisgegevens!L281</f>
        <v>0</v>
      </c>
      <c r="N79" s="184">
        <f>Basisgegevens!$A$279/12*Basisgegevens!M281</f>
        <v>0</v>
      </c>
      <c r="O79" s="184">
        <f>Basisgegevens!$A$279/12*Basisgegevens!N281</f>
        <v>0</v>
      </c>
      <c r="P79" s="193">
        <f>SUM(D79:O79)</f>
        <v>0</v>
      </c>
      <c r="Q79" s="184">
        <f>Basisgegevens!$A$279/12*Basisgegevens!P281</f>
        <v>0</v>
      </c>
      <c r="R79" s="184">
        <f>Basisgegevens!$A$279/12*Basisgegevens!Q281</f>
        <v>0</v>
      </c>
      <c r="S79" s="184">
        <f>Basisgegevens!$A$279/12*Basisgegevens!R281</f>
        <v>0</v>
      </c>
      <c r="T79" s="184">
        <f>Basisgegevens!$A$279/12*Basisgegevens!S281</f>
        <v>0</v>
      </c>
      <c r="U79" s="184">
        <f>Basisgegevens!$A$279/12*Basisgegevens!T281</f>
        <v>0</v>
      </c>
      <c r="V79" s="184">
        <f>Basisgegevens!$A$279/12*Basisgegevens!U281</f>
        <v>0</v>
      </c>
      <c r="W79" s="184">
        <f>Basisgegevens!$A$279/12*Basisgegevens!V281</f>
        <v>0</v>
      </c>
      <c r="X79" s="184">
        <f>Basisgegevens!$A$279/12*Basisgegevens!W281</f>
        <v>0</v>
      </c>
      <c r="Y79" s="184">
        <f>Basisgegevens!$A$279/12*Basisgegevens!X281</f>
        <v>0</v>
      </c>
      <c r="Z79" s="184">
        <f>Basisgegevens!$A$279/12*Basisgegevens!Y281</f>
        <v>0</v>
      </c>
      <c r="AA79" s="184">
        <f>Basisgegevens!$A$279/12*Basisgegevens!Z281</f>
        <v>0</v>
      </c>
      <c r="AB79" s="184">
        <f>Basisgegevens!$A$279/12*Basisgegevens!AA281</f>
        <v>0</v>
      </c>
      <c r="AC79" s="193">
        <f>SUM(Q79:AB79)</f>
        <v>0</v>
      </c>
      <c r="AD79" s="184">
        <f>Basisgegevens!$A$279/12*Basisgegevens!AC281</f>
        <v>0</v>
      </c>
      <c r="AE79" s="184">
        <f>Basisgegevens!$A$279/12*Basisgegevens!AD281</f>
        <v>0</v>
      </c>
      <c r="AF79" s="184">
        <f>Basisgegevens!$A$279/12*Basisgegevens!AE281</f>
        <v>0</v>
      </c>
      <c r="AG79" s="184">
        <f>Basisgegevens!$A$279/12*Basisgegevens!AF281</f>
        <v>0</v>
      </c>
      <c r="AH79" s="184">
        <f>Basisgegevens!$A$279/12*Basisgegevens!AG281</f>
        <v>0</v>
      </c>
      <c r="AI79" s="184">
        <f>Basisgegevens!$A$279/12*Basisgegevens!AH281</f>
        <v>0</v>
      </c>
      <c r="AJ79" s="184">
        <f>Basisgegevens!$A$279/12*Basisgegevens!AI281</f>
        <v>0</v>
      </c>
      <c r="AK79" s="184">
        <f>Basisgegevens!$A$279/12*Basisgegevens!AJ281</f>
        <v>0</v>
      </c>
      <c r="AL79" s="184">
        <f>Basisgegevens!$A$279/12*Basisgegevens!AK281</f>
        <v>0</v>
      </c>
      <c r="AM79" s="184">
        <f>Basisgegevens!$A$279/12*Basisgegevens!AL281</f>
        <v>0</v>
      </c>
      <c r="AN79" s="184">
        <f>Basisgegevens!$A$279/12*Basisgegevens!AM281</f>
        <v>0</v>
      </c>
      <c r="AO79" s="184">
        <f>Basisgegevens!$A$279/12*Basisgegevens!AN281</f>
        <v>0</v>
      </c>
      <c r="AP79" s="193">
        <f>SUM(AD79:AO79)</f>
        <v>0</v>
      </c>
      <c r="AQ79" s="184">
        <f>Basisgegevens!$A$279/12*Basisgegevens!AP281</f>
        <v>0</v>
      </c>
      <c r="AR79" s="184">
        <f>Basisgegevens!$A$279/12*Basisgegevens!AQ281</f>
        <v>0</v>
      </c>
      <c r="AS79" s="184">
        <f>Basisgegevens!$A$279/12*Basisgegevens!AR281</f>
        <v>0</v>
      </c>
      <c r="AT79" s="184">
        <f>Basisgegevens!$A$279/12*Basisgegevens!AS281</f>
        <v>0</v>
      </c>
      <c r="AU79" s="184">
        <f>Basisgegevens!$A$279/12*Basisgegevens!AT281</f>
        <v>0</v>
      </c>
      <c r="AV79" s="184">
        <f>Basisgegevens!$A$279/12*Basisgegevens!AU281</f>
        <v>0</v>
      </c>
      <c r="AW79" s="184">
        <f>Basisgegevens!$A$279/12*Basisgegevens!AV281</f>
        <v>0</v>
      </c>
      <c r="AX79" s="184">
        <f>Basisgegevens!$A$279/12*Basisgegevens!AW281</f>
        <v>0</v>
      </c>
      <c r="AY79" s="184">
        <f>Basisgegevens!$A$279/12*Basisgegevens!AX281</f>
        <v>0</v>
      </c>
      <c r="AZ79" s="184">
        <f>Basisgegevens!$A$279/12*Basisgegevens!AY281</f>
        <v>0</v>
      </c>
      <c r="BA79" s="184">
        <f>Basisgegevens!$A$279/12*Basisgegevens!AZ281</f>
        <v>0</v>
      </c>
      <c r="BB79" s="184">
        <f>Basisgegevens!$A$279/12*Basisgegevens!BA281</f>
        <v>0</v>
      </c>
      <c r="BC79" s="193">
        <f>SUM(AQ79:BB79)</f>
        <v>0</v>
      </c>
      <c r="BD79" s="184">
        <f>Basisgegevens!$A$279/12*Basisgegevens!BC281</f>
        <v>0</v>
      </c>
      <c r="BE79" s="184">
        <f>Basisgegevens!$A$279/12*Basisgegevens!BD281</f>
        <v>0</v>
      </c>
      <c r="BF79" s="184">
        <f>Basisgegevens!$A$279/12*Basisgegevens!BE281</f>
        <v>0</v>
      </c>
      <c r="BG79" s="184">
        <f>Basisgegevens!$A$279/12*Basisgegevens!BF281</f>
        <v>0</v>
      </c>
      <c r="BH79" s="184">
        <f>Basisgegevens!$A$279/12*Basisgegevens!BG281</f>
        <v>0</v>
      </c>
      <c r="BI79" s="184">
        <f>Basisgegevens!$A$279/12*Basisgegevens!BH281</f>
        <v>0</v>
      </c>
      <c r="BJ79" s="184">
        <f>Basisgegevens!$A$279/12*Basisgegevens!BI281</f>
        <v>0</v>
      </c>
      <c r="BK79" s="184">
        <f>Basisgegevens!$A$279/12*Basisgegevens!BJ281</f>
        <v>0</v>
      </c>
      <c r="BL79" s="184">
        <f>Basisgegevens!$A$279/12*Basisgegevens!BK281</f>
        <v>0</v>
      </c>
      <c r="BM79" s="184">
        <f>Basisgegevens!$A$279/12*Basisgegevens!BL281</f>
        <v>0</v>
      </c>
      <c r="BN79" s="184">
        <f>Basisgegevens!$A$279/12*Basisgegevens!BM281</f>
        <v>0</v>
      </c>
      <c r="BO79" s="184">
        <f>Basisgegevens!$A$279/12*Basisgegevens!BN281</f>
        <v>0</v>
      </c>
      <c r="BP79" s="193">
        <f>SUM(BD79:BO79)</f>
        <v>0</v>
      </c>
    </row>
    <row r="80" spans="2:68" ht="15" customHeight="1" x14ac:dyDescent="0.25">
      <c r="P80" s="45"/>
      <c r="AC80" s="45"/>
      <c r="AP80" s="45"/>
      <c r="BC80" s="45"/>
      <c r="BP80" s="45"/>
    </row>
    <row r="81" spans="2:71" s="45" customFormat="1" ht="15" customHeight="1" x14ac:dyDescent="0.25">
      <c r="B81" s="137" t="s">
        <v>278</v>
      </c>
      <c r="C81" s="199"/>
      <c r="D81" s="13">
        <f>+D75-D77-D78-D79</f>
        <v>0</v>
      </c>
      <c r="E81" s="13">
        <f t="shared" ref="E81:BP81" ca="1" si="71">+E75-E77-E78-E79</f>
        <v>0</v>
      </c>
      <c r="F81" s="13">
        <f t="shared" ca="1" si="71"/>
        <v>0</v>
      </c>
      <c r="G81" s="13">
        <f t="shared" ca="1" si="71"/>
        <v>0</v>
      </c>
      <c r="H81" s="13">
        <f t="shared" ca="1" si="71"/>
        <v>0</v>
      </c>
      <c r="I81" s="13">
        <f t="shared" ca="1" si="71"/>
        <v>0</v>
      </c>
      <c r="J81" s="13">
        <f t="shared" ca="1" si="71"/>
        <v>0</v>
      </c>
      <c r="K81" s="13">
        <f t="shared" ca="1" si="71"/>
        <v>0</v>
      </c>
      <c r="L81" s="13">
        <f t="shared" ca="1" si="71"/>
        <v>0</v>
      </c>
      <c r="M81" s="13">
        <f t="shared" ca="1" si="71"/>
        <v>0</v>
      </c>
      <c r="N81" s="13">
        <f t="shared" ca="1" si="71"/>
        <v>0</v>
      </c>
      <c r="O81" s="13">
        <f t="shared" ca="1" si="71"/>
        <v>0</v>
      </c>
      <c r="P81" s="136">
        <f t="shared" ca="1" si="71"/>
        <v>0</v>
      </c>
      <c r="Q81" s="13">
        <f t="shared" ca="1" si="71"/>
        <v>0</v>
      </c>
      <c r="R81" s="13">
        <f t="shared" ca="1" si="71"/>
        <v>0</v>
      </c>
      <c r="S81" s="13">
        <f t="shared" ca="1" si="71"/>
        <v>0</v>
      </c>
      <c r="T81" s="13">
        <f t="shared" ca="1" si="71"/>
        <v>0</v>
      </c>
      <c r="U81" s="13">
        <f t="shared" ca="1" si="71"/>
        <v>0</v>
      </c>
      <c r="V81" s="13">
        <f t="shared" ca="1" si="71"/>
        <v>0</v>
      </c>
      <c r="W81" s="13">
        <f t="shared" ca="1" si="71"/>
        <v>0</v>
      </c>
      <c r="X81" s="13">
        <f t="shared" ca="1" si="71"/>
        <v>0</v>
      </c>
      <c r="Y81" s="13">
        <f t="shared" ca="1" si="71"/>
        <v>0</v>
      </c>
      <c r="Z81" s="13">
        <f t="shared" ca="1" si="71"/>
        <v>0</v>
      </c>
      <c r="AA81" s="13">
        <f t="shared" ca="1" si="71"/>
        <v>0</v>
      </c>
      <c r="AB81" s="13">
        <f t="shared" ca="1" si="71"/>
        <v>0</v>
      </c>
      <c r="AC81" s="136">
        <f t="shared" ca="1" si="71"/>
        <v>0</v>
      </c>
      <c r="AD81" s="13">
        <f t="shared" ca="1" si="71"/>
        <v>0</v>
      </c>
      <c r="AE81" s="13">
        <f t="shared" ca="1" si="71"/>
        <v>0</v>
      </c>
      <c r="AF81" s="13">
        <f t="shared" ca="1" si="71"/>
        <v>0</v>
      </c>
      <c r="AG81" s="13">
        <f t="shared" ca="1" si="71"/>
        <v>0</v>
      </c>
      <c r="AH81" s="13">
        <f t="shared" ca="1" si="71"/>
        <v>0</v>
      </c>
      <c r="AI81" s="13">
        <f t="shared" ca="1" si="71"/>
        <v>0</v>
      </c>
      <c r="AJ81" s="13">
        <f t="shared" ca="1" si="71"/>
        <v>0</v>
      </c>
      <c r="AK81" s="13">
        <f t="shared" ca="1" si="71"/>
        <v>0</v>
      </c>
      <c r="AL81" s="13">
        <f t="shared" ca="1" si="71"/>
        <v>0</v>
      </c>
      <c r="AM81" s="13">
        <f t="shared" ca="1" si="71"/>
        <v>0</v>
      </c>
      <c r="AN81" s="13">
        <f t="shared" ca="1" si="71"/>
        <v>0</v>
      </c>
      <c r="AO81" s="13">
        <f t="shared" ca="1" si="71"/>
        <v>0</v>
      </c>
      <c r="AP81" s="136">
        <f t="shared" ca="1" si="71"/>
        <v>0</v>
      </c>
      <c r="AQ81" s="13">
        <f t="shared" ca="1" si="71"/>
        <v>0</v>
      </c>
      <c r="AR81" s="13">
        <f t="shared" ca="1" si="71"/>
        <v>0</v>
      </c>
      <c r="AS81" s="13">
        <f t="shared" ca="1" si="71"/>
        <v>0</v>
      </c>
      <c r="AT81" s="13">
        <f t="shared" ca="1" si="71"/>
        <v>0</v>
      </c>
      <c r="AU81" s="13">
        <f t="shared" ca="1" si="71"/>
        <v>0</v>
      </c>
      <c r="AV81" s="13">
        <f t="shared" ca="1" si="71"/>
        <v>0</v>
      </c>
      <c r="AW81" s="13">
        <f t="shared" ca="1" si="71"/>
        <v>0</v>
      </c>
      <c r="AX81" s="13">
        <f t="shared" ca="1" si="71"/>
        <v>0</v>
      </c>
      <c r="AY81" s="13">
        <f t="shared" ca="1" si="71"/>
        <v>0</v>
      </c>
      <c r="AZ81" s="13">
        <f t="shared" ca="1" si="71"/>
        <v>0</v>
      </c>
      <c r="BA81" s="13">
        <f t="shared" ca="1" si="71"/>
        <v>0</v>
      </c>
      <c r="BB81" s="13">
        <f t="shared" ca="1" si="71"/>
        <v>0</v>
      </c>
      <c r="BC81" s="136">
        <f t="shared" ca="1" si="71"/>
        <v>0</v>
      </c>
      <c r="BD81" s="13">
        <f t="shared" ca="1" si="71"/>
        <v>0</v>
      </c>
      <c r="BE81" s="13">
        <f t="shared" ca="1" si="71"/>
        <v>0</v>
      </c>
      <c r="BF81" s="13">
        <f t="shared" ca="1" si="71"/>
        <v>0</v>
      </c>
      <c r="BG81" s="13">
        <f t="shared" ca="1" si="71"/>
        <v>0</v>
      </c>
      <c r="BH81" s="13">
        <f t="shared" ca="1" si="71"/>
        <v>0</v>
      </c>
      <c r="BI81" s="13">
        <f t="shared" ca="1" si="71"/>
        <v>0</v>
      </c>
      <c r="BJ81" s="13">
        <f t="shared" ca="1" si="71"/>
        <v>0</v>
      </c>
      <c r="BK81" s="13">
        <f t="shared" ca="1" si="71"/>
        <v>0</v>
      </c>
      <c r="BL81" s="13">
        <f t="shared" ca="1" si="71"/>
        <v>0</v>
      </c>
      <c r="BM81" s="13">
        <f t="shared" ca="1" si="71"/>
        <v>0</v>
      </c>
      <c r="BN81" s="13">
        <f t="shared" ca="1" si="71"/>
        <v>0</v>
      </c>
      <c r="BO81" s="13">
        <f t="shared" ca="1" si="71"/>
        <v>0</v>
      </c>
      <c r="BP81" s="136">
        <f t="shared" ca="1" si="71"/>
        <v>0</v>
      </c>
      <c r="BQ81" s="1"/>
      <c r="BR81" s="1"/>
      <c r="BS81" s="1"/>
    </row>
    <row r="82" spans="2:71" ht="15" customHeight="1" x14ac:dyDescent="0.25">
      <c r="P82" s="45"/>
      <c r="AC82" s="45"/>
      <c r="AP82" s="45"/>
      <c r="BC82" s="45"/>
      <c r="BP82" s="45"/>
    </row>
    <row r="83" spans="2:71" ht="15" customHeight="1" x14ac:dyDescent="0.25">
      <c r="B83" s="1" t="s">
        <v>279</v>
      </c>
      <c r="D83" s="184">
        <f>D93</f>
        <v>0</v>
      </c>
      <c r="E83" s="184">
        <f t="shared" ref="E83:O83" ca="1" si="72">E93</f>
        <v>0</v>
      </c>
      <c r="F83" s="184">
        <f t="shared" ca="1" si="72"/>
        <v>0</v>
      </c>
      <c r="G83" s="184">
        <f t="shared" ca="1" si="72"/>
        <v>0</v>
      </c>
      <c r="H83" s="184">
        <f t="shared" ca="1" si="72"/>
        <v>0</v>
      </c>
      <c r="I83" s="184">
        <f t="shared" ca="1" si="72"/>
        <v>0</v>
      </c>
      <c r="J83" s="184">
        <f t="shared" ca="1" si="72"/>
        <v>0</v>
      </c>
      <c r="K83" s="184">
        <f t="shared" ca="1" si="72"/>
        <v>0</v>
      </c>
      <c r="L83" s="184">
        <f t="shared" ca="1" si="72"/>
        <v>0</v>
      </c>
      <c r="M83" s="184">
        <f t="shared" ca="1" si="72"/>
        <v>0</v>
      </c>
      <c r="N83" s="184">
        <f t="shared" ca="1" si="72"/>
        <v>0</v>
      </c>
      <c r="O83" s="184">
        <f t="shared" ca="1" si="72"/>
        <v>0</v>
      </c>
      <c r="P83" s="193">
        <f ca="1">SUM(D83:O83)</f>
        <v>0</v>
      </c>
      <c r="Q83" s="184">
        <f t="shared" ref="Q83:AB83" ca="1" si="73">Q93</f>
        <v>0</v>
      </c>
      <c r="R83" s="184">
        <f t="shared" ca="1" si="73"/>
        <v>0</v>
      </c>
      <c r="S83" s="184">
        <f t="shared" ca="1" si="73"/>
        <v>0</v>
      </c>
      <c r="T83" s="184">
        <f t="shared" ca="1" si="73"/>
        <v>0</v>
      </c>
      <c r="U83" s="184">
        <f t="shared" ca="1" si="73"/>
        <v>0</v>
      </c>
      <c r="V83" s="184">
        <f t="shared" ca="1" si="73"/>
        <v>0</v>
      </c>
      <c r="W83" s="184">
        <f t="shared" ca="1" si="73"/>
        <v>0</v>
      </c>
      <c r="X83" s="184">
        <f t="shared" ca="1" si="73"/>
        <v>0</v>
      </c>
      <c r="Y83" s="184">
        <f t="shared" ca="1" si="73"/>
        <v>0</v>
      </c>
      <c r="Z83" s="184">
        <f t="shared" ca="1" si="73"/>
        <v>0</v>
      </c>
      <c r="AA83" s="184">
        <f t="shared" ca="1" si="73"/>
        <v>0</v>
      </c>
      <c r="AB83" s="184">
        <f t="shared" ca="1" si="73"/>
        <v>0</v>
      </c>
      <c r="AC83" s="193">
        <f ca="1">SUM(Q83:AB83)</f>
        <v>0</v>
      </c>
      <c r="AD83" s="184">
        <f t="shared" ref="AD83:AO83" ca="1" si="74">AD93</f>
        <v>0</v>
      </c>
      <c r="AE83" s="184">
        <f t="shared" ca="1" si="74"/>
        <v>0</v>
      </c>
      <c r="AF83" s="184">
        <f t="shared" ca="1" si="74"/>
        <v>0</v>
      </c>
      <c r="AG83" s="184">
        <f t="shared" ca="1" si="74"/>
        <v>0</v>
      </c>
      <c r="AH83" s="184">
        <f t="shared" ca="1" si="74"/>
        <v>0</v>
      </c>
      <c r="AI83" s="184">
        <f t="shared" ca="1" si="74"/>
        <v>0</v>
      </c>
      <c r="AJ83" s="184">
        <f t="shared" ca="1" si="74"/>
        <v>0</v>
      </c>
      <c r="AK83" s="184">
        <f t="shared" ca="1" si="74"/>
        <v>0</v>
      </c>
      <c r="AL83" s="184">
        <f t="shared" ca="1" si="74"/>
        <v>0</v>
      </c>
      <c r="AM83" s="184">
        <f t="shared" ca="1" si="74"/>
        <v>0</v>
      </c>
      <c r="AN83" s="184">
        <f t="shared" ca="1" si="74"/>
        <v>0</v>
      </c>
      <c r="AO83" s="184">
        <f t="shared" ca="1" si="74"/>
        <v>0</v>
      </c>
      <c r="AP83" s="193">
        <f ca="1">SUM(AD83:AO83)</f>
        <v>0</v>
      </c>
      <c r="AQ83" s="184">
        <f t="shared" ref="AQ83:BB83" ca="1" si="75">AQ93</f>
        <v>0</v>
      </c>
      <c r="AR83" s="184">
        <f t="shared" ca="1" si="75"/>
        <v>0</v>
      </c>
      <c r="AS83" s="184">
        <f t="shared" ca="1" si="75"/>
        <v>0</v>
      </c>
      <c r="AT83" s="184">
        <f t="shared" ca="1" si="75"/>
        <v>0</v>
      </c>
      <c r="AU83" s="184">
        <f t="shared" ca="1" si="75"/>
        <v>0</v>
      </c>
      <c r="AV83" s="184">
        <f t="shared" ca="1" si="75"/>
        <v>0</v>
      </c>
      <c r="AW83" s="184">
        <f t="shared" ca="1" si="75"/>
        <v>0</v>
      </c>
      <c r="AX83" s="184">
        <f t="shared" ca="1" si="75"/>
        <v>0</v>
      </c>
      <c r="AY83" s="184">
        <f t="shared" ca="1" si="75"/>
        <v>0</v>
      </c>
      <c r="AZ83" s="184">
        <f t="shared" ca="1" si="75"/>
        <v>0</v>
      </c>
      <c r="BA83" s="184">
        <f t="shared" ca="1" si="75"/>
        <v>0</v>
      </c>
      <c r="BB83" s="184">
        <f t="shared" ca="1" si="75"/>
        <v>0</v>
      </c>
      <c r="BC83" s="193">
        <f ca="1">SUM(AQ83:BB83)</f>
        <v>0</v>
      </c>
      <c r="BD83" s="184">
        <f t="shared" ref="BD83:BO83" ca="1" si="76">BD93</f>
        <v>0</v>
      </c>
      <c r="BE83" s="184">
        <f t="shared" ca="1" si="76"/>
        <v>0</v>
      </c>
      <c r="BF83" s="184">
        <f t="shared" ca="1" si="76"/>
        <v>0</v>
      </c>
      <c r="BG83" s="184">
        <f t="shared" ca="1" si="76"/>
        <v>0</v>
      </c>
      <c r="BH83" s="184">
        <f t="shared" ca="1" si="76"/>
        <v>0</v>
      </c>
      <c r="BI83" s="184">
        <f t="shared" ca="1" si="76"/>
        <v>0</v>
      </c>
      <c r="BJ83" s="184">
        <f t="shared" ca="1" si="76"/>
        <v>0</v>
      </c>
      <c r="BK83" s="184">
        <f t="shared" ca="1" si="76"/>
        <v>0</v>
      </c>
      <c r="BL83" s="184">
        <f t="shared" ca="1" si="76"/>
        <v>0</v>
      </c>
      <c r="BM83" s="184">
        <f t="shared" ca="1" si="76"/>
        <v>0</v>
      </c>
      <c r="BN83" s="184">
        <f t="shared" ca="1" si="76"/>
        <v>0</v>
      </c>
      <c r="BO83" s="184">
        <f t="shared" ca="1" si="76"/>
        <v>0</v>
      </c>
      <c r="BP83" s="193">
        <f ca="1">SUM(BD83:BO83)</f>
        <v>0</v>
      </c>
    </row>
    <row r="84" spans="2:71" ht="15" customHeight="1" x14ac:dyDescent="0.25">
      <c r="P84" s="45"/>
      <c r="AC84" s="45"/>
      <c r="AP84" s="45"/>
      <c r="BC84" s="45"/>
      <c r="BP84" s="45"/>
    </row>
    <row r="85" spans="2:71" s="45" customFormat="1" ht="15" customHeight="1" x14ac:dyDescent="0.25">
      <c r="B85" s="137" t="s">
        <v>280</v>
      </c>
      <c r="C85" s="199"/>
      <c r="D85" s="13">
        <f t="shared" ref="D85:P85" si="77">+D81-D83</f>
        <v>0</v>
      </c>
      <c r="E85" s="13">
        <f t="shared" ca="1" si="77"/>
        <v>0</v>
      </c>
      <c r="F85" s="13">
        <f t="shared" ca="1" si="77"/>
        <v>0</v>
      </c>
      <c r="G85" s="13">
        <f t="shared" ca="1" si="77"/>
        <v>0</v>
      </c>
      <c r="H85" s="13">
        <f t="shared" ca="1" si="77"/>
        <v>0</v>
      </c>
      <c r="I85" s="13">
        <f t="shared" ca="1" si="77"/>
        <v>0</v>
      </c>
      <c r="J85" s="13">
        <f t="shared" ca="1" si="77"/>
        <v>0</v>
      </c>
      <c r="K85" s="13">
        <f t="shared" ca="1" si="77"/>
        <v>0</v>
      </c>
      <c r="L85" s="13">
        <f t="shared" ca="1" si="77"/>
        <v>0</v>
      </c>
      <c r="M85" s="13">
        <f t="shared" ca="1" si="77"/>
        <v>0</v>
      </c>
      <c r="N85" s="13">
        <f t="shared" ca="1" si="77"/>
        <v>0</v>
      </c>
      <c r="O85" s="13">
        <f t="shared" ca="1" si="77"/>
        <v>0</v>
      </c>
      <c r="P85" s="136">
        <f t="shared" ca="1" si="77"/>
        <v>0</v>
      </c>
      <c r="Q85" s="13">
        <f t="shared" ref="Q85:AB85" ca="1" si="78">+Q81-Q83</f>
        <v>0</v>
      </c>
      <c r="R85" s="13">
        <f t="shared" ca="1" si="78"/>
        <v>0</v>
      </c>
      <c r="S85" s="13">
        <f t="shared" ca="1" si="78"/>
        <v>0</v>
      </c>
      <c r="T85" s="13">
        <f t="shared" ca="1" si="78"/>
        <v>0</v>
      </c>
      <c r="U85" s="13">
        <f t="shared" ca="1" si="78"/>
        <v>0</v>
      </c>
      <c r="V85" s="13">
        <f t="shared" ca="1" si="78"/>
        <v>0</v>
      </c>
      <c r="W85" s="13">
        <f t="shared" ca="1" si="78"/>
        <v>0</v>
      </c>
      <c r="X85" s="13">
        <f t="shared" ca="1" si="78"/>
        <v>0</v>
      </c>
      <c r="Y85" s="13">
        <f t="shared" ca="1" si="78"/>
        <v>0</v>
      </c>
      <c r="Z85" s="13">
        <f t="shared" ca="1" si="78"/>
        <v>0</v>
      </c>
      <c r="AA85" s="13">
        <f t="shared" ca="1" si="78"/>
        <v>0</v>
      </c>
      <c r="AB85" s="13">
        <f t="shared" ca="1" si="78"/>
        <v>0</v>
      </c>
      <c r="AC85" s="136">
        <f t="shared" ref="AC85:AO85" ca="1" si="79">+AC81-AC83</f>
        <v>0</v>
      </c>
      <c r="AD85" s="13">
        <f t="shared" ca="1" si="79"/>
        <v>0</v>
      </c>
      <c r="AE85" s="13">
        <f t="shared" ca="1" si="79"/>
        <v>0</v>
      </c>
      <c r="AF85" s="13">
        <f t="shared" ca="1" si="79"/>
        <v>0</v>
      </c>
      <c r="AG85" s="13">
        <f t="shared" ca="1" si="79"/>
        <v>0</v>
      </c>
      <c r="AH85" s="13">
        <f t="shared" ca="1" si="79"/>
        <v>0</v>
      </c>
      <c r="AI85" s="13">
        <f t="shared" ca="1" si="79"/>
        <v>0</v>
      </c>
      <c r="AJ85" s="13">
        <f t="shared" ca="1" si="79"/>
        <v>0</v>
      </c>
      <c r="AK85" s="13">
        <f t="shared" ca="1" si="79"/>
        <v>0</v>
      </c>
      <c r="AL85" s="13">
        <f t="shared" ca="1" si="79"/>
        <v>0</v>
      </c>
      <c r="AM85" s="13">
        <f t="shared" ca="1" si="79"/>
        <v>0</v>
      </c>
      <c r="AN85" s="13">
        <f t="shared" ca="1" si="79"/>
        <v>0</v>
      </c>
      <c r="AO85" s="13">
        <f t="shared" ca="1" si="79"/>
        <v>0</v>
      </c>
      <c r="AP85" s="136">
        <f t="shared" ref="AP85:BB85" ca="1" si="80">+AP81-AP83</f>
        <v>0</v>
      </c>
      <c r="AQ85" s="13">
        <f t="shared" ca="1" si="80"/>
        <v>0</v>
      </c>
      <c r="AR85" s="13">
        <f t="shared" ca="1" si="80"/>
        <v>0</v>
      </c>
      <c r="AS85" s="13">
        <f t="shared" ca="1" si="80"/>
        <v>0</v>
      </c>
      <c r="AT85" s="13">
        <f t="shared" ca="1" si="80"/>
        <v>0</v>
      </c>
      <c r="AU85" s="13">
        <f t="shared" ca="1" si="80"/>
        <v>0</v>
      </c>
      <c r="AV85" s="13">
        <f t="shared" ca="1" si="80"/>
        <v>0</v>
      </c>
      <c r="AW85" s="13">
        <f t="shared" ca="1" si="80"/>
        <v>0</v>
      </c>
      <c r="AX85" s="13">
        <f t="shared" ca="1" si="80"/>
        <v>0</v>
      </c>
      <c r="AY85" s="13">
        <f t="shared" ca="1" si="80"/>
        <v>0</v>
      </c>
      <c r="AZ85" s="13">
        <f t="shared" ca="1" si="80"/>
        <v>0</v>
      </c>
      <c r="BA85" s="13">
        <f t="shared" ca="1" si="80"/>
        <v>0</v>
      </c>
      <c r="BB85" s="13">
        <f t="shared" ca="1" si="80"/>
        <v>0</v>
      </c>
      <c r="BC85" s="136">
        <f t="shared" ref="BC85:BO85" ca="1" si="81">+BC81-BC83</f>
        <v>0</v>
      </c>
      <c r="BD85" s="13">
        <f t="shared" ca="1" si="81"/>
        <v>0</v>
      </c>
      <c r="BE85" s="13">
        <f t="shared" ca="1" si="81"/>
        <v>0</v>
      </c>
      <c r="BF85" s="13">
        <f t="shared" ca="1" si="81"/>
        <v>0</v>
      </c>
      <c r="BG85" s="13">
        <f t="shared" ca="1" si="81"/>
        <v>0</v>
      </c>
      <c r="BH85" s="13">
        <f t="shared" ca="1" si="81"/>
        <v>0</v>
      </c>
      <c r="BI85" s="13">
        <f t="shared" ca="1" si="81"/>
        <v>0</v>
      </c>
      <c r="BJ85" s="13">
        <f t="shared" ca="1" si="81"/>
        <v>0</v>
      </c>
      <c r="BK85" s="13">
        <f t="shared" ca="1" si="81"/>
        <v>0</v>
      </c>
      <c r="BL85" s="13">
        <f t="shared" ca="1" si="81"/>
        <v>0</v>
      </c>
      <c r="BM85" s="13">
        <f t="shared" ca="1" si="81"/>
        <v>0</v>
      </c>
      <c r="BN85" s="13">
        <f t="shared" ca="1" si="81"/>
        <v>0</v>
      </c>
      <c r="BO85" s="13">
        <f t="shared" ca="1" si="81"/>
        <v>0</v>
      </c>
      <c r="BP85" s="136">
        <f ca="1">+BP81-BP83</f>
        <v>0</v>
      </c>
      <c r="BQ85" s="1"/>
      <c r="BR85" s="1"/>
      <c r="BS85" s="1"/>
    </row>
    <row r="86" spans="2:71" ht="15" customHeight="1" x14ac:dyDescent="0.25">
      <c r="P86" s="45"/>
      <c r="AC86" s="45"/>
      <c r="AP86" s="45"/>
      <c r="BC86" s="45"/>
      <c r="BP86" s="45"/>
    </row>
    <row r="87" spans="2:71" ht="15" customHeight="1" x14ac:dyDescent="0.25">
      <c r="B87" s="194" t="s">
        <v>279</v>
      </c>
      <c r="C87" s="195"/>
      <c r="D87" s="187"/>
      <c r="E87" s="187"/>
      <c r="F87" s="187"/>
      <c r="G87" s="187"/>
      <c r="H87" s="187"/>
      <c r="I87" s="187"/>
      <c r="J87" s="187"/>
      <c r="K87" s="187"/>
      <c r="L87" s="187"/>
      <c r="M87" s="187"/>
      <c r="N87" s="187"/>
      <c r="O87" s="187"/>
      <c r="P87" s="196"/>
      <c r="Q87" s="187"/>
      <c r="R87" s="187"/>
      <c r="S87" s="187"/>
      <c r="T87" s="187"/>
      <c r="U87" s="187"/>
      <c r="V87" s="187"/>
      <c r="W87" s="187"/>
      <c r="X87" s="187"/>
      <c r="Y87" s="187"/>
      <c r="Z87" s="187"/>
      <c r="AA87" s="187"/>
      <c r="AB87" s="187"/>
      <c r="AC87" s="196"/>
      <c r="AD87" s="187"/>
      <c r="AE87" s="187"/>
      <c r="AF87" s="187"/>
      <c r="AG87" s="187"/>
      <c r="AH87" s="187"/>
      <c r="AI87" s="187"/>
      <c r="AJ87" s="187"/>
      <c r="AK87" s="187"/>
      <c r="AL87" s="187"/>
      <c r="AM87" s="187"/>
      <c r="AN87" s="187"/>
      <c r="AO87" s="187"/>
      <c r="AP87" s="196"/>
      <c r="AQ87" s="187"/>
      <c r="AR87" s="187"/>
      <c r="AS87" s="187"/>
      <c r="AT87" s="187"/>
      <c r="AU87" s="187"/>
      <c r="AV87" s="187"/>
      <c r="AW87" s="187"/>
      <c r="AX87" s="187"/>
      <c r="AY87" s="187"/>
      <c r="AZ87" s="187"/>
      <c r="BA87" s="187"/>
      <c r="BB87" s="187"/>
      <c r="BC87" s="196"/>
      <c r="BD87" s="187"/>
      <c r="BE87" s="187"/>
      <c r="BF87" s="187"/>
      <c r="BG87" s="187"/>
      <c r="BH87" s="187"/>
      <c r="BI87" s="187"/>
      <c r="BJ87" s="187"/>
      <c r="BK87" s="187"/>
      <c r="BL87" s="187"/>
      <c r="BM87" s="187"/>
      <c r="BN87" s="187"/>
      <c r="BO87" s="187"/>
      <c r="BP87" s="197"/>
    </row>
    <row r="88" spans="2:71" ht="15" customHeight="1" x14ac:dyDescent="0.25">
      <c r="C88" s="16"/>
      <c r="P88" s="45"/>
      <c r="AC88" s="45"/>
      <c r="AP88" s="45"/>
      <c r="BC88" s="45"/>
      <c r="BP88" s="45"/>
    </row>
    <row r="89" spans="2:71" ht="15" customHeight="1" x14ac:dyDescent="0.25">
      <c r="B89" s="1" t="s">
        <v>281</v>
      </c>
      <c r="C89" s="16"/>
      <c r="D89" s="184">
        <f>-0.035/12*(Basisgegevens!C260)</f>
        <v>0</v>
      </c>
      <c r="E89" s="184">
        <f>-0.035/12*(Basisgegevens!D260)</f>
        <v>0</v>
      </c>
      <c r="F89" s="184">
        <f>-0.035/12*(Basisgegevens!E260)</f>
        <v>0</v>
      </c>
      <c r="G89" s="184">
        <f>-0.035/12*(Basisgegevens!F260)</f>
        <v>0</v>
      </c>
      <c r="H89" s="184">
        <f>-0.035/12*(Basisgegevens!G260)</f>
        <v>0</v>
      </c>
      <c r="I89" s="184">
        <f>-0.035/12*(Basisgegevens!H260)</f>
        <v>0</v>
      </c>
      <c r="J89" s="184">
        <f>-0.035/12*(Basisgegevens!I260)</f>
        <v>0</v>
      </c>
      <c r="K89" s="184">
        <f>-0.035/12*(Basisgegevens!J260)</f>
        <v>0</v>
      </c>
      <c r="L89" s="184">
        <f>-0.035/12*(Basisgegevens!K260)</f>
        <v>0</v>
      </c>
      <c r="M89" s="184">
        <f>-0.035/12*(Basisgegevens!L260)</f>
        <v>0</v>
      </c>
      <c r="N89" s="184">
        <f>-0.035/12*(Basisgegevens!M260)</f>
        <v>0</v>
      </c>
      <c r="O89" s="184">
        <f>-0.035/12*(Basisgegevens!N260)</f>
        <v>0</v>
      </c>
      <c r="P89" s="193">
        <f>SUM(D89:O89)</f>
        <v>0</v>
      </c>
      <c r="Q89" s="184">
        <f>-0.035/12*(Basisgegevens!P260)</f>
        <v>0</v>
      </c>
      <c r="R89" s="184">
        <f>-0.035/12*(Basisgegevens!Q260)</f>
        <v>0</v>
      </c>
      <c r="S89" s="184">
        <f>-0.035/12*(Basisgegevens!R260)</f>
        <v>0</v>
      </c>
      <c r="T89" s="184">
        <f>-0.035/12*(Basisgegevens!S260)</f>
        <v>0</v>
      </c>
      <c r="U89" s="184">
        <f>-0.035/12*(Basisgegevens!T260)</f>
        <v>0</v>
      </c>
      <c r="V89" s="184">
        <f>-0.035/12*(Basisgegevens!U260)</f>
        <v>0</v>
      </c>
      <c r="W89" s="184">
        <f>-0.035/12*(Basisgegevens!V260)</f>
        <v>0</v>
      </c>
      <c r="X89" s="184">
        <f>-0.035/12*(Basisgegevens!W260)</f>
        <v>0</v>
      </c>
      <c r="Y89" s="184">
        <f>-0.035/12*(Basisgegevens!X260)</f>
        <v>0</v>
      </c>
      <c r="Z89" s="184">
        <f>-0.035/12*(Basisgegevens!Y260)</f>
        <v>0</v>
      </c>
      <c r="AA89" s="184">
        <f>-0.035/12*(Basisgegevens!Z260)</f>
        <v>0</v>
      </c>
      <c r="AB89" s="184">
        <f>-0.035/12*(Basisgegevens!AA260)</f>
        <v>0</v>
      </c>
      <c r="AC89" s="193">
        <f>SUM(Q89:AB89)</f>
        <v>0</v>
      </c>
      <c r="AD89" s="184">
        <f>-0.035/12*(Basisgegevens!AC260)</f>
        <v>0</v>
      </c>
      <c r="AE89" s="184">
        <f>-0.035/12*(Basisgegevens!AD260)</f>
        <v>0</v>
      </c>
      <c r="AF89" s="184">
        <f>-0.035/12*(Basisgegevens!AE260)</f>
        <v>0</v>
      </c>
      <c r="AG89" s="184">
        <f>-0.035/12*(Basisgegevens!AF260)</f>
        <v>0</v>
      </c>
      <c r="AH89" s="184">
        <f>-0.035/12*(Basisgegevens!AG260)</f>
        <v>0</v>
      </c>
      <c r="AI89" s="184">
        <f>-0.035/12*(Basisgegevens!AH260)</f>
        <v>0</v>
      </c>
      <c r="AJ89" s="184">
        <f>-0.035/12*(Basisgegevens!AI260)</f>
        <v>0</v>
      </c>
      <c r="AK89" s="184">
        <f>-0.035/12*(Basisgegevens!AJ260)</f>
        <v>0</v>
      </c>
      <c r="AL89" s="184">
        <f>-0.035/12*(Basisgegevens!AK260)</f>
        <v>0</v>
      </c>
      <c r="AM89" s="184">
        <f>-0.035/12*(Basisgegevens!AL260)</f>
        <v>0</v>
      </c>
      <c r="AN89" s="184">
        <f>-0.035/12*(Basisgegevens!AM260)</f>
        <v>0</v>
      </c>
      <c r="AO89" s="184">
        <f>-0.035/12*(Basisgegevens!AN260)</f>
        <v>0</v>
      </c>
      <c r="AP89" s="193">
        <f>SUM(AD89:AO89)</f>
        <v>0</v>
      </c>
      <c r="AQ89" s="184">
        <f>-0.035/12*(Basisgegevens!AP260)</f>
        <v>0</v>
      </c>
      <c r="AR89" s="184">
        <f>-0.035/12*(Basisgegevens!AQ260)</f>
        <v>0</v>
      </c>
      <c r="AS89" s="184">
        <f>-0.035/12*(Basisgegevens!AR260)</f>
        <v>0</v>
      </c>
      <c r="AT89" s="184">
        <f>-0.035/12*(Basisgegevens!AS260)</f>
        <v>0</v>
      </c>
      <c r="AU89" s="184">
        <f>-0.035/12*(Basisgegevens!AT260)</f>
        <v>0</v>
      </c>
      <c r="AV89" s="184">
        <f>-0.035/12*(Basisgegevens!AU260)</f>
        <v>0</v>
      </c>
      <c r="AW89" s="184">
        <f>-0.035/12*(Basisgegevens!AV260)</f>
        <v>0</v>
      </c>
      <c r="AX89" s="184">
        <f>-0.035/12*(Basisgegevens!AW260)</f>
        <v>0</v>
      </c>
      <c r="AY89" s="184">
        <f>-0.035/12*(Basisgegevens!AX260)</f>
        <v>0</v>
      </c>
      <c r="AZ89" s="184">
        <f>-0.035/12*(Basisgegevens!AY260)</f>
        <v>0</v>
      </c>
      <c r="BA89" s="184">
        <f>-0.035/12*(Basisgegevens!AZ260)</f>
        <v>0</v>
      </c>
      <c r="BB89" s="184">
        <f>-0.035/12*(Basisgegevens!BA260)</f>
        <v>0</v>
      </c>
      <c r="BC89" s="193">
        <f>SUM(AQ89:BB89)</f>
        <v>0</v>
      </c>
      <c r="BD89" s="184">
        <f>-0.035/12*(Basisgegevens!BC260)</f>
        <v>0</v>
      </c>
      <c r="BE89" s="184">
        <f>-0.035/12*(Basisgegevens!BD260)</f>
        <v>0</v>
      </c>
      <c r="BF89" s="184">
        <f>-0.035/12*(Basisgegevens!BE260)</f>
        <v>0</v>
      </c>
      <c r="BG89" s="184">
        <f>-0.035/12*(Basisgegevens!BF260)</f>
        <v>0</v>
      </c>
      <c r="BH89" s="184">
        <f>-0.035/12*(Basisgegevens!BG260)</f>
        <v>0</v>
      </c>
      <c r="BI89" s="184">
        <f>-0.035/12*(Basisgegevens!BH260)</f>
        <v>0</v>
      </c>
      <c r="BJ89" s="184">
        <f>-0.035/12*(Basisgegevens!BI260)</f>
        <v>0</v>
      </c>
      <c r="BK89" s="184">
        <f>-0.035/12*(Basisgegevens!BJ260)</f>
        <v>0</v>
      </c>
      <c r="BL89" s="184">
        <f>-0.035/12*(Basisgegevens!BK260)</f>
        <v>0</v>
      </c>
      <c r="BM89" s="184">
        <f>-0.035/12*(Basisgegevens!BL260)</f>
        <v>0</v>
      </c>
      <c r="BN89" s="184">
        <f>-0.035/12*(Basisgegevens!BM260)</f>
        <v>0</v>
      </c>
      <c r="BO89" s="184">
        <f>-0.035/12*(Basisgegevens!BN260)</f>
        <v>0</v>
      </c>
      <c r="BP89" s="193">
        <f>SUM(BD89:BO89)</f>
        <v>0</v>
      </c>
    </row>
    <row r="90" spans="2:71" ht="15" customHeight="1" x14ac:dyDescent="0.25">
      <c r="B90" s="1" t="s">
        <v>282</v>
      </c>
      <c r="C90" s="16"/>
      <c r="D90" s="184">
        <f>+D81+D89</f>
        <v>0</v>
      </c>
      <c r="E90" s="184">
        <f t="shared" ref="E90:Q90" ca="1" si="82">+E81+E89</f>
        <v>0</v>
      </c>
      <c r="F90" s="184">
        <f t="shared" ca="1" si="82"/>
        <v>0</v>
      </c>
      <c r="G90" s="184">
        <f t="shared" ca="1" si="82"/>
        <v>0</v>
      </c>
      <c r="H90" s="184">
        <f t="shared" ca="1" si="82"/>
        <v>0</v>
      </c>
      <c r="I90" s="184">
        <f t="shared" ca="1" si="82"/>
        <v>0</v>
      </c>
      <c r="J90" s="184">
        <f t="shared" ca="1" si="82"/>
        <v>0</v>
      </c>
      <c r="K90" s="184">
        <f t="shared" ca="1" si="82"/>
        <v>0</v>
      </c>
      <c r="L90" s="184">
        <f t="shared" ca="1" si="82"/>
        <v>0</v>
      </c>
      <c r="M90" s="184">
        <f t="shared" ca="1" si="82"/>
        <v>0</v>
      </c>
      <c r="N90" s="184">
        <f t="shared" ca="1" si="82"/>
        <v>0</v>
      </c>
      <c r="O90" s="184">
        <f t="shared" ca="1" si="82"/>
        <v>0</v>
      </c>
      <c r="P90" s="193">
        <f ca="1">SUM(D90:O90)</f>
        <v>0</v>
      </c>
      <c r="Q90" s="184">
        <f t="shared" ca="1" si="82"/>
        <v>0</v>
      </c>
      <c r="R90" s="184">
        <f t="shared" ref="R90:AB90" ca="1" si="83">+R81+R89</f>
        <v>0</v>
      </c>
      <c r="S90" s="184">
        <f t="shared" ca="1" si="83"/>
        <v>0</v>
      </c>
      <c r="T90" s="184">
        <f t="shared" ca="1" si="83"/>
        <v>0</v>
      </c>
      <c r="U90" s="184">
        <f t="shared" ca="1" si="83"/>
        <v>0</v>
      </c>
      <c r="V90" s="184">
        <f t="shared" ca="1" si="83"/>
        <v>0</v>
      </c>
      <c r="W90" s="184">
        <f t="shared" ca="1" si="83"/>
        <v>0</v>
      </c>
      <c r="X90" s="184">
        <f t="shared" ca="1" si="83"/>
        <v>0</v>
      </c>
      <c r="Y90" s="184">
        <f t="shared" ca="1" si="83"/>
        <v>0</v>
      </c>
      <c r="Z90" s="184">
        <f t="shared" ca="1" si="83"/>
        <v>0</v>
      </c>
      <c r="AA90" s="184">
        <f t="shared" ca="1" si="83"/>
        <v>0</v>
      </c>
      <c r="AB90" s="184">
        <f t="shared" ca="1" si="83"/>
        <v>0</v>
      </c>
      <c r="AC90" s="193">
        <f ca="1">SUM(Q90:AB90)</f>
        <v>0</v>
      </c>
      <c r="AD90" s="184">
        <f t="shared" ref="AD90:AO90" ca="1" si="84">+AD81+AD89</f>
        <v>0</v>
      </c>
      <c r="AE90" s="184">
        <f t="shared" ca="1" si="84"/>
        <v>0</v>
      </c>
      <c r="AF90" s="184">
        <f t="shared" ca="1" si="84"/>
        <v>0</v>
      </c>
      <c r="AG90" s="184">
        <f t="shared" ca="1" si="84"/>
        <v>0</v>
      </c>
      <c r="AH90" s="184">
        <f t="shared" ca="1" si="84"/>
        <v>0</v>
      </c>
      <c r="AI90" s="184">
        <f t="shared" ca="1" si="84"/>
        <v>0</v>
      </c>
      <c r="AJ90" s="184">
        <f t="shared" ca="1" si="84"/>
        <v>0</v>
      </c>
      <c r="AK90" s="184">
        <f t="shared" ca="1" si="84"/>
        <v>0</v>
      </c>
      <c r="AL90" s="184">
        <f t="shared" ca="1" si="84"/>
        <v>0</v>
      </c>
      <c r="AM90" s="184">
        <f t="shared" ca="1" si="84"/>
        <v>0</v>
      </c>
      <c r="AN90" s="184">
        <f t="shared" ca="1" si="84"/>
        <v>0</v>
      </c>
      <c r="AO90" s="184">
        <f t="shared" ca="1" si="84"/>
        <v>0</v>
      </c>
      <c r="AP90" s="193">
        <f ca="1">SUM(AD90:AO90)</f>
        <v>0</v>
      </c>
      <c r="AQ90" s="184">
        <f t="shared" ref="AQ90:BB90" ca="1" si="85">+AQ81+AQ89</f>
        <v>0</v>
      </c>
      <c r="AR90" s="184">
        <f t="shared" ca="1" si="85"/>
        <v>0</v>
      </c>
      <c r="AS90" s="184">
        <f t="shared" ca="1" si="85"/>
        <v>0</v>
      </c>
      <c r="AT90" s="184">
        <f t="shared" ca="1" si="85"/>
        <v>0</v>
      </c>
      <c r="AU90" s="184">
        <f t="shared" ca="1" si="85"/>
        <v>0</v>
      </c>
      <c r="AV90" s="184">
        <f t="shared" ca="1" si="85"/>
        <v>0</v>
      </c>
      <c r="AW90" s="184">
        <f t="shared" ca="1" si="85"/>
        <v>0</v>
      </c>
      <c r="AX90" s="184">
        <f t="shared" ca="1" si="85"/>
        <v>0</v>
      </c>
      <c r="AY90" s="184">
        <f t="shared" ca="1" si="85"/>
        <v>0</v>
      </c>
      <c r="AZ90" s="184">
        <f t="shared" ca="1" si="85"/>
        <v>0</v>
      </c>
      <c r="BA90" s="184">
        <f t="shared" ca="1" si="85"/>
        <v>0</v>
      </c>
      <c r="BB90" s="184">
        <f t="shared" ca="1" si="85"/>
        <v>0</v>
      </c>
      <c r="BC90" s="193">
        <f ca="1">SUM(AQ90:BB90)</f>
        <v>0</v>
      </c>
      <c r="BD90" s="184">
        <f t="shared" ref="BD90:BO90" ca="1" si="86">+BD81+BD89</f>
        <v>0</v>
      </c>
      <c r="BE90" s="184">
        <f t="shared" ca="1" si="86"/>
        <v>0</v>
      </c>
      <c r="BF90" s="184">
        <f t="shared" ca="1" si="86"/>
        <v>0</v>
      </c>
      <c r="BG90" s="184">
        <f t="shared" ca="1" si="86"/>
        <v>0</v>
      </c>
      <c r="BH90" s="184">
        <f t="shared" ca="1" si="86"/>
        <v>0</v>
      </c>
      <c r="BI90" s="184">
        <f t="shared" ca="1" si="86"/>
        <v>0</v>
      </c>
      <c r="BJ90" s="184">
        <f t="shared" ca="1" si="86"/>
        <v>0</v>
      </c>
      <c r="BK90" s="184">
        <f t="shared" ca="1" si="86"/>
        <v>0</v>
      </c>
      <c r="BL90" s="184">
        <f t="shared" ca="1" si="86"/>
        <v>0</v>
      </c>
      <c r="BM90" s="184">
        <f t="shared" ca="1" si="86"/>
        <v>0</v>
      </c>
      <c r="BN90" s="184">
        <f t="shared" ca="1" si="86"/>
        <v>0</v>
      </c>
      <c r="BO90" s="184">
        <f t="shared" ca="1" si="86"/>
        <v>0</v>
      </c>
      <c r="BP90" s="193">
        <f ca="1">SUM(BD90:BO90)</f>
        <v>0</v>
      </c>
    </row>
    <row r="91" spans="2:71" ht="15" customHeight="1" x14ac:dyDescent="0.25">
      <c r="B91" s="1" t="s">
        <v>283</v>
      </c>
      <c r="C91" s="16"/>
      <c r="D91" s="184">
        <f>+IF(D90&gt;0,-MIN(0,D90),0)</f>
        <v>0</v>
      </c>
      <c r="E91" s="184">
        <f ca="1">+IF(E90&gt;0,-MIN(D95,E90),0)</f>
        <v>0</v>
      </c>
      <c r="F91" s="184">
        <f ca="1">+IF(F90&gt;0,-MIN(E95,F90),0)</f>
        <v>0</v>
      </c>
      <c r="G91" s="184">
        <f ca="1">+IF(G90&gt;0,-MIN(F95,G90),0)</f>
        <v>0</v>
      </c>
      <c r="H91" s="184">
        <f t="shared" ref="H91:O91" ca="1" si="87">+IF(H90&gt;0,-MIN(G95,H90),0)</f>
        <v>0</v>
      </c>
      <c r="I91" s="184">
        <f t="shared" ca="1" si="87"/>
        <v>0</v>
      </c>
      <c r="J91" s="184">
        <f t="shared" ca="1" si="87"/>
        <v>0</v>
      </c>
      <c r="K91" s="184">
        <f t="shared" ca="1" si="87"/>
        <v>0</v>
      </c>
      <c r="L91" s="184">
        <f t="shared" ca="1" si="87"/>
        <v>0</v>
      </c>
      <c r="M91" s="184">
        <f t="shared" ca="1" si="87"/>
        <v>0</v>
      </c>
      <c r="N91" s="184">
        <f t="shared" ca="1" si="87"/>
        <v>0</v>
      </c>
      <c r="O91" s="184">
        <f t="shared" ca="1" si="87"/>
        <v>0</v>
      </c>
      <c r="P91" s="193">
        <f ca="1">SUM(D91:O91)</f>
        <v>0</v>
      </c>
      <c r="Q91" s="184">
        <f ca="1">+IF(Q90&gt;0,-MIN(O95,Q90),0)</f>
        <v>0</v>
      </c>
      <c r="R91" s="184">
        <f ca="1">+IF(R90&gt;0,-MIN(Q95,R90),0)</f>
        <v>0</v>
      </c>
      <c r="S91" s="184">
        <f t="shared" ref="S91:AB91" ca="1" si="88">+IF(S90&gt;0,-MIN(R95,S90),0)</f>
        <v>0</v>
      </c>
      <c r="T91" s="184">
        <f t="shared" ca="1" si="88"/>
        <v>0</v>
      </c>
      <c r="U91" s="184">
        <f t="shared" ca="1" si="88"/>
        <v>0</v>
      </c>
      <c r="V91" s="184">
        <f t="shared" ca="1" si="88"/>
        <v>0</v>
      </c>
      <c r="W91" s="184">
        <f t="shared" ca="1" si="88"/>
        <v>0</v>
      </c>
      <c r="X91" s="184">
        <f t="shared" ca="1" si="88"/>
        <v>0</v>
      </c>
      <c r="Y91" s="184">
        <f t="shared" ca="1" si="88"/>
        <v>0</v>
      </c>
      <c r="Z91" s="184">
        <f t="shared" ca="1" si="88"/>
        <v>0</v>
      </c>
      <c r="AA91" s="184">
        <f t="shared" ca="1" si="88"/>
        <v>0</v>
      </c>
      <c r="AB91" s="184">
        <f t="shared" ca="1" si="88"/>
        <v>0</v>
      </c>
      <c r="AC91" s="193">
        <f ca="1">SUM(Q91:AB91)</f>
        <v>0</v>
      </c>
      <c r="AD91" s="184">
        <f ca="1">+IF(AD90&gt;0,-MIN(AB95,AD90),0)</f>
        <v>0</v>
      </c>
      <c r="AE91" s="184">
        <f t="shared" ref="AE91:AO91" ca="1" si="89">+IF(AE90&gt;0,-MIN(AD95,AE90),0)</f>
        <v>0</v>
      </c>
      <c r="AF91" s="184">
        <f t="shared" ca="1" si="89"/>
        <v>0</v>
      </c>
      <c r="AG91" s="184">
        <f t="shared" ca="1" si="89"/>
        <v>0</v>
      </c>
      <c r="AH91" s="184">
        <f t="shared" ca="1" si="89"/>
        <v>0</v>
      </c>
      <c r="AI91" s="184">
        <f t="shared" ca="1" si="89"/>
        <v>0</v>
      </c>
      <c r="AJ91" s="184">
        <f t="shared" ca="1" si="89"/>
        <v>0</v>
      </c>
      <c r="AK91" s="184">
        <f t="shared" ca="1" si="89"/>
        <v>0</v>
      </c>
      <c r="AL91" s="184">
        <f t="shared" ca="1" si="89"/>
        <v>0</v>
      </c>
      <c r="AM91" s="184">
        <f t="shared" ca="1" si="89"/>
        <v>0</v>
      </c>
      <c r="AN91" s="184">
        <f t="shared" ca="1" si="89"/>
        <v>0</v>
      </c>
      <c r="AO91" s="184">
        <f t="shared" ca="1" si="89"/>
        <v>0</v>
      </c>
      <c r="AP91" s="193">
        <f ca="1">SUM(AD91:AO91)</f>
        <v>0</v>
      </c>
      <c r="AQ91" s="184">
        <f ca="1">+IF(AQ90&gt;0,-MIN(AO95,AQ90),0)</f>
        <v>0</v>
      </c>
      <c r="AR91" s="184">
        <f t="shared" ref="AR91:BB91" ca="1" si="90">+IF(AR90&gt;0,-MIN(AQ95,AR90),0)</f>
        <v>0</v>
      </c>
      <c r="AS91" s="184">
        <f t="shared" ca="1" si="90"/>
        <v>0</v>
      </c>
      <c r="AT91" s="184">
        <f t="shared" ca="1" si="90"/>
        <v>0</v>
      </c>
      <c r="AU91" s="184">
        <f t="shared" ca="1" si="90"/>
        <v>0</v>
      </c>
      <c r="AV91" s="184">
        <f t="shared" ca="1" si="90"/>
        <v>0</v>
      </c>
      <c r="AW91" s="184">
        <f t="shared" ca="1" si="90"/>
        <v>0</v>
      </c>
      <c r="AX91" s="184">
        <f t="shared" ca="1" si="90"/>
        <v>0</v>
      </c>
      <c r="AY91" s="184">
        <f t="shared" ca="1" si="90"/>
        <v>0</v>
      </c>
      <c r="AZ91" s="184">
        <f t="shared" ca="1" si="90"/>
        <v>0</v>
      </c>
      <c r="BA91" s="184">
        <f t="shared" ca="1" si="90"/>
        <v>0</v>
      </c>
      <c r="BB91" s="184">
        <f t="shared" ca="1" si="90"/>
        <v>0</v>
      </c>
      <c r="BC91" s="193">
        <f ca="1">SUM(AQ91:BB91)</f>
        <v>0</v>
      </c>
      <c r="BD91" s="184">
        <f ca="1">+IF(BD90&gt;0,-MIN(BB95,BD90),0)</f>
        <v>0</v>
      </c>
      <c r="BE91" s="184">
        <f t="shared" ref="BE91:BO91" ca="1" si="91">+IF(BE90&gt;0,-MIN(BD95,BE90),0)</f>
        <v>0</v>
      </c>
      <c r="BF91" s="184">
        <f t="shared" ca="1" si="91"/>
        <v>0</v>
      </c>
      <c r="BG91" s="184">
        <f t="shared" ca="1" si="91"/>
        <v>0</v>
      </c>
      <c r="BH91" s="184">
        <f t="shared" ca="1" si="91"/>
        <v>0</v>
      </c>
      <c r="BI91" s="184">
        <f t="shared" ca="1" si="91"/>
        <v>0</v>
      </c>
      <c r="BJ91" s="184">
        <f t="shared" ca="1" si="91"/>
        <v>0</v>
      </c>
      <c r="BK91" s="184">
        <f t="shared" ca="1" si="91"/>
        <v>0</v>
      </c>
      <c r="BL91" s="184">
        <f t="shared" ca="1" si="91"/>
        <v>0</v>
      </c>
      <c r="BM91" s="184">
        <f t="shared" ca="1" si="91"/>
        <v>0</v>
      </c>
      <c r="BN91" s="184">
        <f t="shared" ca="1" si="91"/>
        <v>0</v>
      </c>
      <c r="BO91" s="184">
        <f t="shared" ca="1" si="91"/>
        <v>0</v>
      </c>
      <c r="BP91" s="193">
        <f ca="1">SUM(BD91:BO91)</f>
        <v>0</v>
      </c>
    </row>
    <row r="92" spans="2:71" ht="15" customHeight="1" x14ac:dyDescent="0.25">
      <c r="B92" s="1" t="s">
        <v>284</v>
      </c>
      <c r="C92" s="16"/>
      <c r="D92" s="184">
        <f>+D90+D91</f>
        <v>0</v>
      </c>
      <c r="E92" s="184">
        <f ca="1">+E90+E91</f>
        <v>0</v>
      </c>
      <c r="F92" s="184">
        <f ca="1">+F90+F91</f>
        <v>0</v>
      </c>
      <c r="G92" s="184">
        <f ca="1">+G90+G91</f>
        <v>0</v>
      </c>
      <c r="H92" s="184">
        <f t="shared" ref="H92:Q92" ca="1" si="92">+H90+H91</f>
        <v>0</v>
      </c>
      <c r="I92" s="184">
        <f t="shared" ca="1" si="92"/>
        <v>0</v>
      </c>
      <c r="J92" s="184">
        <f t="shared" ca="1" si="92"/>
        <v>0</v>
      </c>
      <c r="K92" s="184">
        <f t="shared" ca="1" si="92"/>
        <v>0</v>
      </c>
      <c r="L92" s="184">
        <f t="shared" ca="1" si="92"/>
        <v>0</v>
      </c>
      <c r="M92" s="184">
        <f t="shared" ca="1" si="92"/>
        <v>0</v>
      </c>
      <c r="N92" s="184">
        <f t="shared" ca="1" si="92"/>
        <v>0</v>
      </c>
      <c r="O92" s="184">
        <f t="shared" ca="1" si="92"/>
        <v>0</v>
      </c>
      <c r="P92" s="193">
        <f ca="1">SUM(D92:O92)</f>
        <v>0</v>
      </c>
      <c r="Q92" s="184">
        <f t="shared" ca="1" si="92"/>
        <v>0</v>
      </c>
      <c r="R92" s="184">
        <f t="shared" ref="R92:AB92" ca="1" si="93">+R90+R91</f>
        <v>0</v>
      </c>
      <c r="S92" s="184">
        <f t="shared" ca="1" si="93"/>
        <v>0</v>
      </c>
      <c r="T92" s="184">
        <f t="shared" ca="1" si="93"/>
        <v>0</v>
      </c>
      <c r="U92" s="184">
        <f t="shared" ca="1" si="93"/>
        <v>0</v>
      </c>
      <c r="V92" s="184">
        <f t="shared" ca="1" si="93"/>
        <v>0</v>
      </c>
      <c r="W92" s="184">
        <f t="shared" ca="1" si="93"/>
        <v>0</v>
      </c>
      <c r="X92" s="184">
        <f t="shared" ca="1" si="93"/>
        <v>0</v>
      </c>
      <c r="Y92" s="184">
        <f t="shared" ca="1" si="93"/>
        <v>0</v>
      </c>
      <c r="Z92" s="184">
        <f t="shared" ca="1" si="93"/>
        <v>0</v>
      </c>
      <c r="AA92" s="184">
        <f t="shared" ca="1" si="93"/>
        <v>0</v>
      </c>
      <c r="AB92" s="184">
        <f t="shared" ca="1" si="93"/>
        <v>0</v>
      </c>
      <c r="AC92" s="193">
        <f ca="1">SUM(Q92:AB92)</f>
        <v>0</v>
      </c>
      <c r="AD92" s="184">
        <f t="shared" ref="AD92:AO92" ca="1" si="94">+AD90+AD91</f>
        <v>0</v>
      </c>
      <c r="AE92" s="184">
        <f t="shared" ca="1" si="94"/>
        <v>0</v>
      </c>
      <c r="AF92" s="184">
        <f t="shared" ca="1" si="94"/>
        <v>0</v>
      </c>
      <c r="AG92" s="184">
        <f t="shared" ca="1" si="94"/>
        <v>0</v>
      </c>
      <c r="AH92" s="184">
        <f t="shared" ca="1" si="94"/>
        <v>0</v>
      </c>
      <c r="AI92" s="184">
        <f t="shared" ca="1" si="94"/>
        <v>0</v>
      </c>
      <c r="AJ92" s="184">
        <f t="shared" ca="1" si="94"/>
        <v>0</v>
      </c>
      <c r="AK92" s="184">
        <f t="shared" ca="1" si="94"/>
        <v>0</v>
      </c>
      <c r="AL92" s="184">
        <f t="shared" ca="1" si="94"/>
        <v>0</v>
      </c>
      <c r="AM92" s="184">
        <f t="shared" ca="1" si="94"/>
        <v>0</v>
      </c>
      <c r="AN92" s="184">
        <f t="shared" ca="1" si="94"/>
        <v>0</v>
      </c>
      <c r="AO92" s="184">
        <f t="shared" ca="1" si="94"/>
        <v>0</v>
      </c>
      <c r="AP92" s="193">
        <f ca="1">SUM(AD92:AO92)</f>
        <v>0</v>
      </c>
      <c r="AQ92" s="184">
        <f t="shared" ref="AQ92:BB92" ca="1" si="95">+AQ90+AQ91</f>
        <v>0</v>
      </c>
      <c r="AR92" s="184">
        <f t="shared" ca="1" si="95"/>
        <v>0</v>
      </c>
      <c r="AS92" s="184">
        <f t="shared" ca="1" si="95"/>
        <v>0</v>
      </c>
      <c r="AT92" s="184">
        <f t="shared" ca="1" si="95"/>
        <v>0</v>
      </c>
      <c r="AU92" s="184">
        <f t="shared" ca="1" si="95"/>
        <v>0</v>
      </c>
      <c r="AV92" s="184">
        <f t="shared" ca="1" si="95"/>
        <v>0</v>
      </c>
      <c r="AW92" s="184">
        <f t="shared" ca="1" si="95"/>
        <v>0</v>
      </c>
      <c r="AX92" s="184">
        <f t="shared" ca="1" si="95"/>
        <v>0</v>
      </c>
      <c r="AY92" s="184">
        <f t="shared" ca="1" si="95"/>
        <v>0</v>
      </c>
      <c r="AZ92" s="184">
        <f t="shared" ca="1" si="95"/>
        <v>0</v>
      </c>
      <c r="BA92" s="184">
        <f t="shared" ca="1" si="95"/>
        <v>0</v>
      </c>
      <c r="BB92" s="184">
        <f t="shared" ca="1" si="95"/>
        <v>0</v>
      </c>
      <c r="BC92" s="193">
        <f ca="1">SUM(AQ92:BB92)</f>
        <v>0</v>
      </c>
      <c r="BD92" s="184">
        <f t="shared" ref="BD92:BO92" ca="1" si="96">+BD90+BD91</f>
        <v>0</v>
      </c>
      <c r="BE92" s="184">
        <f t="shared" ca="1" si="96"/>
        <v>0</v>
      </c>
      <c r="BF92" s="184">
        <f t="shared" ca="1" si="96"/>
        <v>0</v>
      </c>
      <c r="BG92" s="184">
        <f t="shared" ca="1" si="96"/>
        <v>0</v>
      </c>
      <c r="BH92" s="184">
        <f t="shared" ca="1" si="96"/>
        <v>0</v>
      </c>
      <c r="BI92" s="184">
        <f t="shared" ca="1" si="96"/>
        <v>0</v>
      </c>
      <c r="BJ92" s="184">
        <f t="shared" ca="1" si="96"/>
        <v>0</v>
      </c>
      <c r="BK92" s="184">
        <f t="shared" ca="1" si="96"/>
        <v>0</v>
      </c>
      <c r="BL92" s="184">
        <f t="shared" ca="1" si="96"/>
        <v>0</v>
      </c>
      <c r="BM92" s="184">
        <f t="shared" ca="1" si="96"/>
        <v>0</v>
      </c>
      <c r="BN92" s="184">
        <f t="shared" ca="1" si="96"/>
        <v>0</v>
      </c>
      <c r="BO92" s="184">
        <f t="shared" ca="1" si="96"/>
        <v>0</v>
      </c>
      <c r="BP92" s="193">
        <f ca="1">SUM(BD92:BO92)</f>
        <v>0</v>
      </c>
    </row>
    <row r="93" spans="2:71" ht="15" customHeight="1" x14ac:dyDescent="0.25">
      <c r="B93" s="1" t="s">
        <v>285</v>
      </c>
      <c r="C93" s="16"/>
      <c r="D93" s="184">
        <f>IF(D92&gt;0,D92*Basisgegevens!$C293,0)</f>
        <v>0</v>
      </c>
      <c r="E93" s="184">
        <f ca="1">IF(E92&gt;0,E92*Basisgegevens!$C293,0)</f>
        <v>0</v>
      </c>
      <c r="F93" s="184">
        <f ca="1">IF(F92&gt;0,F92*Basisgegevens!$C293,0)</f>
        <v>0</v>
      </c>
      <c r="G93" s="184">
        <f ca="1">IF(G92&gt;0,G92*Basisgegevens!$C293,0)</f>
        <v>0</v>
      </c>
      <c r="H93" s="184">
        <f ca="1">IF(H92&gt;0,H92*Basisgegevens!$C293,0)</f>
        <v>0</v>
      </c>
      <c r="I93" s="184">
        <f ca="1">IF(I92&gt;0,I92*Basisgegevens!$C293,0)</f>
        <v>0</v>
      </c>
      <c r="J93" s="184">
        <f ca="1">IF(J92&gt;0,J92*Basisgegevens!$C293,0)</f>
        <v>0</v>
      </c>
      <c r="K93" s="184">
        <f ca="1">IF(K92&gt;0,K92*Basisgegevens!$C293,0)</f>
        <v>0</v>
      </c>
      <c r="L93" s="184">
        <f ca="1">IF(L92&gt;0,L92*Basisgegevens!$C293,0)</f>
        <v>0</v>
      </c>
      <c r="M93" s="184">
        <f ca="1">IF(M92&gt;0,M92*Basisgegevens!$C293,0)</f>
        <v>0</v>
      </c>
      <c r="N93" s="184">
        <f ca="1">IF(N92&gt;0,N92*Basisgegevens!$C293,0)</f>
        <v>0</v>
      </c>
      <c r="O93" s="184">
        <f ca="1">IF(O92&gt;0,O92*Basisgegevens!$C293,0)</f>
        <v>0</v>
      </c>
      <c r="P93" s="193">
        <f ca="1">SUM(D93:O93)</f>
        <v>0</v>
      </c>
      <c r="Q93" s="184">
        <f ca="1">IF(Q92&gt;0,Q92*Basisgegevens!$C293,0)</f>
        <v>0</v>
      </c>
      <c r="R93" s="184">
        <f ca="1">IF(R92&gt;0,R92*Basisgegevens!$C293,0)</f>
        <v>0</v>
      </c>
      <c r="S93" s="184">
        <f ca="1">IF(S92&gt;0,S92*Basisgegevens!$C293,0)</f>
        <v>0</v>
      </c>
      <c r="T93" s="184">
        <f ca="1">IF(T92&gt;0,T92*Basisgegevens!$C293,0)</f>
        <v>0</v>
      </c>
      <c r="U93" s="184">
        <f ca="1">IF(U92&gt;0,U92*Basisgegevens!$C293,0)</f>
        <v>0</v>
      </c>
      <c r="V93" s="184">
        <f ca="1">IF(V92&gt;0,V92*Basisgegevens!$C293,0)</f>
        <v>0</v>
      </c>
      <c r="W93" s="184">
        <f ca="1">IF(W92&gt;0,W92*Basisgegevens!$C293,0)</f>
        <v>0</v>
      </c>
      <c r="X93" s="184">
        <f ca="1">IF(X92&gt;0,X92*Basisgegevens!$C293,0)</f>
        <v>0</v>
      </c>
      <c r="Y93" s="184">
        <f ca="1">IF(Y92&gt;0,Y92*Basisgegevens!$C293,0)</f>
        <v>0</v>
      </c>
      <c r="Z93" s="184">
        <f ca="1">IF(Z92&gt;0,Z92*Basisgegevens!$C293,0)</f>
        <v>0</v>
      </c>
      <c r="AA93" s="184">
        <f ca="1">IF(AA92&gt;0,AA92*Basisgegevens!$C293,0)</f>
        <v>0</v>
      </c>
      <c r="AB93" s="184">
        <f ca="1">IF(AB92&gt;0,AB92*Basisgegevens!$C293,0)</f>
        <v>0</v>
      </c>
      <c r="AC93" s="193">
        <f ca="1">SUM(Q93:AB93)</f>
        <v>0</v>
      </c>
      <c r="AD93" s="184">
        <f ca="1">IF(AD92&gt;0,AD92*Basisgegevens!$C293,0)</f>
        <v>0</v>
      </c>
      <c r="AE93" s="184">
        <f ca="1">IF(AE92&gt;0,AE92*Basisgegevens!$C293,0)</f>
        <v>0</v>
      </c>
      <c r="AF93" s="184">
        <f ca="1">IF(AF92&gt;0,AF92*Basisgegevens!$C293,0)</f>
        <v>0</v>
      </c>
      <c r="AG93" s="184">
        <f ca="1">IF(AG92&gt;0,AG92*Basisgegevens!$C293,0)</f>
        <v>0</v>
      </c>
      <c r="AH93" s="184">
        <f ca="1">IF(AH92&gt;0,AH92*Basisgegevens!$C293,0)</f>
        <v>0</v>
      </c>
      <c r="AI93" s="184">
        <f ca="1">IF(AI92&gt;0,AI92*Basisgegevens!$C293,0)</f>
        <v>0</v>
      </c>
      <c r="AJ93" s="184">
        <f ca="1">IF(AJ92&gt;0,AJ92*Basisgegevens!$C293,0)</f>
        <v>0</v>
      </c>
      <c r="AK93" s="184">
        <f ca="1">IF(AK92&gt;0,AK92*Basisgegevens!$C293,0)</f>
        <v>0</v>
      </c>
      <c r="AL93" s="184">
        <f ca="1">IF(AL92&gt;0,AL92*Basisgegevens!$C293,0)</f>
        <v>0</v>
      </c>
      <c r="AM93" s="184">
        <f ca="1">IF(AM92&gt;0,AM92*Basisgegevens!$C293,0)</f>
        <v>0</v>
      </c>
      <c r="AN93" s="184">
        <f ca="1">IF(AN92&gt;0,AN92*Basisgegevens!$C293,0)</f>
        <v>0</v>
      </c>
      <c r="AO93" s="184">
        <f ca="1">IF(AO92&gt;0,AO92*Basisgegevens!$C293,0)</f>
        <v>0</v>
      </c>
      <c r="AP93" s="193">
        <f ca="1">SUM(AD93:AO93)</f>
        <v>0</v>
      </c>
      <c r="AQ93" s="184">
        <f ca="1">IF(AQ92&gt;0,AQ92*Basisgegevens!$C293,0)</f>
        <v>0</v>
      </c>
      <c r="AR93" s="184">
        <f ca="1">IF(AR92&gt;0,AR92*Basisgegevens!$C293,0)</f>
        <v>0</v>
      </c>
      <c r="AS93" s="184">
        <f ca="1">IF(AS92&gt;0,AS92*Basisgegevens!$C293,0)</f>
        <v>0</v>
      </c>
      <c r="AT93" s="184">
        <f ca="1">IF(AT92&gt;0,AT92*Basisgegevens!$C293,0)</f>
        <v>0</v>
      </c>
      <c r="AU93" s="184">
        <f ca="1">IF(AU92&gt;0,AU92*Basisgegevens!$C293,0)</f>
        <v>0</v>
      </c>
      <c r="AV93" s="184">
        <f ca="1">IF(AV92&gt;0,AV92*Basisgegevens!$C293,0)</f>
        <v>0</v>
      </c>
      <c r="AW93" s="184">
        <f ca="1">IF(AW92&gt;0,AW92*Basisgegevens!$C293,0)</f>
        <v>0</v>
      </c>
      <c r="AX93" s="184">
        <f ca="1">IF(AX92&gt;0,AX92*Basisgegevens!$C293,0)</f>
        <v>0</v>
      </c>
      <c r="AY93" s="184">
        <f ca="1">IF(AY92&gt;0,AY92*Basisgegevens!$C293,0)</f>
        <v>0</v>
      </c>
      <c r="AZ93" s="184">
        <f ca="1">IF(AZ92&gt;0,AZ92*Basisgegevens!$C293,0)</f>
        <v>0</v>
      </c>
      <c r="BA93" s="184">
        <f ca="1">IF(BA92&gt;0,BA92*Basisgegevens!$C293,0)</f>
        <v>0</v>
      </c>
      <c r="BB93" s="184">
        <f ca="1">IF(BB92&gt;0,BB92*Basisgegevens!$C293,0)</f>
        <v>0</v>
      </c>
      <c r="BC93" s="193">
        <f ca="1">SUM(AQ93:BB93)</f>
        <v>0</v>
      </c>
      <c r="BD93" s="184">
        <f ca="1">IF(BD92&gt;0,BD92*Basisgegevens!$C293,0)</f>
        <v>0</v>
      </c>
      <c r="BE93" s="184">
        <f ca="1">IF(BE92&gt;0,BE92*Basisgegevens!$C293,0)</f>
        <v>0</v>
      </c>
      <c r="BF93" s="184">
        <f ca="1">IF(BF92&gt;0,BF92*Basisgegevens!$C293,0)</f>
        <v>0</v>
      </c>
      <c r="BG93" s="184">
        <f ca="1">IF(BG92&gt;0,BG92*Basisgegevens!$C293,0)</f>
        <v>0</v>
      </c>
      <c r="BH93" s="184">
        <f ca="1">IF(BH92&gt;0,BH92*Basisgegevens!$C293,0)</f>
        <v>0</v>
      </c>
      <c r="BI93" s="184">
        <f ca="1">IF(BI92&gt;0,BI92*Basisgegevens!$C293,0)</f>
        <v>0</v>
      </c>
      <c r="BJ93" s="184">
        <f ca="1">IF(BJ92&gt;0,BJ92*Basisgegevens!$C293,0)</f>
        <v>0</v>
      </c>
      <c r="BK93" s="184">
        <f ca="1">IF(BK92&gt;0,BK92*Basisgegevens!$C293,0)</f>
        <v>0</v>
      </c>
      <c r="BL93" s="184">
        <f ca="1">IF(BL92&gt;0,BL92*Basisgegevens!$C293,0)</f>
        <v>0</v>
      </c>
      <c r="BM93" s="184">
        <f ca="1">IF(BM92&gt;0,BM92*Basisgegevens!$C293,0)</f>
        <v>0</v>
      </c>
      <c r="BN93" s="184">
        <f ca="1">IF(BN92&gt;0,BN92*Basisgegevens!$C293,0)</f>
        <v>0</v>
      </c>
      <c r="BO93" s="184">
        <f ca="1">IF(BO92&gt;0,BO92*Basisgegevens!$C293,0)</f>
        <v>0</v>
      </c>
      <c r="BP93" s="193">
        <f ca="1">SUM(BD93:BO93)</f>
        <v>0</v>
      </c>
    </row>
    <row r="94" spans="2:71" ht="15" customHeight="1" x14ac:dyDescent="0.25">
      <c r="C94" s="16"/>
      <c r="P94" s="45"/>
      <c r="AC94" s="45"/>
      <c r="AP94" s="45"/>
      <c r="BC94" s="45"/>
      <c r="BP94" s="45"/>
    </row>
    <row r="95" spans="2:71" ht="15" customHeight="1" x14ac:dyDescent="0.25">
      <c r="B95" s="1" t="s">
        <v>286</v>
      </c>
      <c r="C95" s="16"/>
      <c r="D95" s="184">
        <f>+IF(D90&lt;0,0-D90,0+D91)</f>
        <v>0</v>
      </c>
      <c r="E95" s="184">
        <f ca="1">+IF(E90&lt;0,D95-E90,D95+E91)</f>
        <v>0</v>
      </c>
      <c r="F95" s="184">
        <f ca="1">+IF(F90&lt;0,E95-F90,E95+F91)</f>
        <v>0</v>
      </c>
      <c r="G95" s="184">
        <f ca="1">+IF(G90&lt;0,F95-G90,F95+G91)</f>
        <v>0</v>
      </c>
      <c r="H95" s="184">
        <f t="shared" ref="H95:O95" ca="1" si="97">+IF(H90&lt;0,G95-H90,G95+H91)</f>
        <v>0</v>
      </c>
      <c r="I95" s="184">
        <f t="shared" ca="1" si="97"/>
        <v>0</v>
      </c>
      <c r="J95" s="184">
        <f t="shared" ca="1" si="97"/>
        <v>0</v>
      </c>
      <c r="K95" s="184">
        <f t="shared" ca="1" si="97"/>
        <v>0</v>
      </c>
      <c r="L95" s="184">
        <f t="shared" ca="1" si="97"/>
        <v>0</v>
      </c>
      <c r="M95" s="184">
        <f t="shared" ca="1" si="97"/>
        <v>0</v>
      </c>
      <c r="N95" s="184">
        <f t="shared" ca="1" si="97"/>
        <v>0</v>
      </c>
      <c r="O95" s="184">
        <f t="shared" ca="1" si="97"/>
        <v>0</v>
      </c>
      <c r="P95" s="193">
        <f ca="1">O95</f>
        <v>0</v>
      </c>
      <c r="Q95" s="184">
        <f ca="1">+IF(Q90&lt;0,O95-Q90,O95+Q91)</f>
        <v>0</v>
      </c>
      <c r="R95" s="184">
        <f ca="1">+IF(R90&lt;0,Q95-R90,Q95+R91)</f>
        <v>0</v>
      </c>
      <c r="S95" s="184">
        <f t="shared" ref="S95:AB95" ca="1" si="98">+IF(S90&lt;0,R95-S90,R95+S91)</f>
        <v>0</v>
      </c>
      <c r="T95" s="184">
        <f t="shared" ca="1" si="98"/>
        <v>0</v>
      </c>
      <c r="U95" s="184">
        <f t="shared" ca="1" si="98"/>
        <v>0</v>
      </c>
      <c r="V95" s="184">
        <f t="shared" ca="1" si="98"/>
        <v>0</v>
      </c>
      <c r="W95" s="184">
        <f t="shared" ca="1" si="98"/>
        <v>0</v>
      </c>
      <c r="X95" s="184">
        <f t="shared" ca="1" si="98"/>
        <v>0</v>
      </c>
      <c r="Y95" s="184">
        <f t="shared" ca="1" si="98"/>
        <v>0</v>
      </c>
      <c r="Z95" s="184">
        <f t="shared" ca="1" si="98"/>
        <v>0</v>
      </c>
      <c r="AA95" s="184">
        <f t="shared" ca="1" si="98"/>
        <v>0</v>
      </c>
      <c r="AB95" s="184">
        <f t="shared" ca="1" si="98"/>
        <v>0</v>
      </c>
      <c r="AC95" s="193">
        <f ca="1">AB95</f>
        <v>0</v>
      </c>
      <c r="AD95" s="184">
        <f ca="1">+IF(AD90&lt;0,AB95-AD90,AB95+AD91)</f>
        <v>0</v>
      </c>
      <c r="AE95" s="184">
        <f ca="1">+IF(AE90&lt;0,AD95-AE90,AD95+AE91)</f>
        <v>0</v>
      </c>
      <c r="AF95" s="184">
        <f t="shared" ref="AF95:AO95" ca="1" si="99">+IF(AF90&lt;0,AE95-AF90,AE95+AF91)</f>
        <v>0</v>
      </c>
      <c r="AG95" s="184">
        <f t="shared" ca="1" si="99"/>
        <v>0</v>
      </c>
      <c r="AH95" s="184">
        <f t="shared" ca="1" si="99"/>
        <v>0</v>
      </c>
      <c r="AI95" s="184">
        <f t="shared" ca="1" si="99"/>
        <v>0</v>
      </c>
      <c r="AJ95" s="184">
        <f t="shared" ca="1" si="99"/>
        <v>0</v>
      </c>
      <c r="AK95" s="184">
        <f t="shared" ca="1" si="99"/>
        <v>0</v>
      </c>
      <c r="AL95" s="184">
        <f t="shared" ca="1" si="99"/>
        <v>0</v>
      </c>
      <c r="AM95" s="184">
        <f t="shared" ca="1" si="99"/>
        <v>0</v>
      </c>
      <c r="AN95" s="184">
        <f t="shared" ca="1" si="99"/>
        <v>0</v>
      </c>
      <c r="AO95" s="184">
        <f t="shared" ca="1" si="99"/>
        <v>0</v>
      </c>
      <c r="AP95" s="193">
        <f ca="1">AO95</f>
        <v>0</v>
      </c>
      <c r="AQ95" s="184">
        <f ca="1">+IF(AQ90&lt;0,AO95-AQ90,AO95+AQ91)</f>
        <v>0</v>
      </c>
      <c r="AR95" s="184">
        <f ca="1">+IF(AR90&lt;0,AQ95-AR90,AQ95+AR91)</f>
        <v>0</v>
      </c>
      <c r="AS95" s="184">
        <f t="shared" ref="AS95:BB95" ca="1" si="100">+IF(AS90&lt;0,AR95-AS90,AR95+AS91)</f>
        <v>0</v>
      </c>
      <c r="AT95" s="184">
        <f t="shared" ca="1" si="100"/>
        <v>0</v>
      </c>
      <c r="AU95" s="184">
        <f t="shared" ca="1" si="100"/>
        <v>0</v>
      </c>
      <c r="AV95" s="184">
        <f t="shared" ca="1" si="100"/>
        <v>0</v>
      </c>
      <c r="AW95" s="184">
        <f t="shared" ca="1" si="100"/>
        <v>0</v>
      </c>
      <c r="AX95" s="184">
        <f t="shared" ca="1" si="100"/>
        <v>0</v>
      </c>
      <c r="AY95" s="184">
        <f t="shared" ca="1" si="100"/>
        <v>0</v>
      </c>
      <c r="AZ95" s="184">
        <f t="shared" ca="1" si="100"/>
        <v>0</v>
      </c>
      <c r="BA95" s="184">
        <f t="shared" ca="1" si="100"/>
        <v>0</v>
      </c>
      <c r="BB95" s="184">
        <f t="shared" ca="1" si="100"/>
        <v>0</v>
      </c>
      <c r="BC95" s="193">
        <f ca="1">BB95</f>
        <v>0</v>
      </c>
      <c r="BD95" s="184">
        <f ca="1">+IF(BD90&lt;0,BB95-BD90,BB95+BD91)</f>
        <v>0</v>
      </c>
      <c r="BE95" s="184">
        <f ca="1">+IF(BE90&lt;0,BD95-BE90,BD95+BE91)</f>
        <v>0</v>
      </c>
      <c r="BF95" s="184">
        <f t="shared" ref="BF95:BO95" ca="1" si="101">+IF(BF90&lt;0,BE95-BF90,BE95+BF91)</f>
        <v>0</v>
      </c>
      <c r="BG95" s="184">
        <f t="shared" ca="1" si="101"/>
        <v>0</v>
      </c>
      <c r="BH95" s="184">
        <f t="shared" ca="1" si="101"/>
        <v>0</v>
      </c>
      <c r="BI95" s="184">
        <f t="shared" ca="1" si="101"/>
        <v>0</v>
      </c>
      <c r="BJ95" s="184">
        <f t="shared" ca="1" si="101"/>
        <v>0</v>
      </c>
      <c r="BK95" s="184">
        <f t="shared" ca="1" si="101"/>
        <v>0</v>
      </c>
      <c r="BL95" s="184">
        <f t="shared" ca="1" si="101"/>
        <v>0</v>
      </c>
      <c r="BM95" s="184">
        <f t="shared" ca="1" si="101"/>
        <v>0</v>
      </c>
      <c r="BN95" s="184">
        <f t="shared" ca="1" si="101"/>
        <v>0</v>
      </c>
      <c r="BO95" s="184">
        <f t="shared" ca="1" si="101"/>
        <v>0</v>
      </c>
      <c r="BP95" s="193">
        <f ca="1">BO95</f>
        <v>0</v>
      </c>
    </row>
  </sheetData>
  <mergeCells count="11">
    <mergeCell ref="AQ5:BB5"/>
    <mergeCell ref="BC5:BC7"/>
    <mergeCell ref="BD5:BO5"/>
    <mergeCell ref="BP5:BP7"/>
    <mergeCell ref="D5:O5"/>
    <mergeCell ref="P5:P7"/>
    <mergeCell ref="B2:P2"/>
    <mergeCell ref="Q5:AB5"/>
    <mergeCell ref="AC5:AC7"/>
    <mergeCell ref="AD5:AO5"/>
    <mergeCell ref="AP5:AP7"/>
  </mergeCells>
  <pageMargins left="0.25" right="0.25" top="0.75" bottom="0.75" header="0.3" footer="0.3"/>
  <pageSetup paperSize="9" scale="63"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BU52"/>
  <sheetViews>
    <sheetView zoomScale="80" zoomScaleNormal="80" workbookViewId="0">
      <pane xSplit="3" ySplit="8" topLeftCell="D29" activePane="bottomRight" state="frozen"/>
      <selection pane="topRight" activeCell="D1" sqref="D1"/>
      <selection pane="bottomLeft" activeCell="A9" sqref="A9"/>
      <selection pane="bottomRight" activeCell="B46" sqref="B46"/>
    </sheetView>
  </sheetViews>
  <sheetFormatPr baseColWidth="10" defaultColWidth="11.44140625" defaultRowHeight="15" customHeight="1" outlineLevelCol="1" x14ac:dyDescent="0.25"/>
  <cols>
    <col min="1" max="2" width="2.6640625" style="1" customWidth="1"/>
    <col min="3" max="3" width="50.6640625" style="1" customWidth="1"/>
    <col min="4" max="5" width="11.88671875" style="1" customWidth="1"/>
    <col min="6" max="15" width="10.33203125" style="1" customWidth="1"/>
    <col min="16" max="16" width="10.33203125" style="16" customWidth="1"/>
    <col min="17" max="28" width="10.33203125" style="1" hidden="1" customWidth="1" outlineLevel="1"/>
    <col min="29" max="29" width="10.33203125" style="16" customWidth="1" collapsed="1"/>
    <col min="30" max="41" width="10.33203125" style="1" hidden="1" customWidth="1" outlineLevel="1"/>
    <col min="42" max="42" width="10.33203125" style="16" customWidth="1" collapsed="1"/>
    <col min="43" max="54" width="10.33203125" style="1" hidden="1" customWidth="1" outlineLevel="1"/>
    <col min="55" max="55" width="10.33203125" style="16" customWidth="1" collapsed="1"/>
    <col min="56" max="67" width="10.33203125" style="1" hidden="1" customWidth="1" outlineLevel="1"/>
    <col min="68" max="68" width="10.33203125" style="16" customWidth="1" collapsed="1"/>
    <col min="69" max="77" width="10.33203125" style="1" customWidth="1"/>
    <col min="78" max="16384" width="11.44140625" style="1"/>
  </cols>
  <sheetData>
    <row r="1" spans="2:73" ht="15" customHeight="1" thickBot="1" x14ac:dyDescent="0.3"/>
    <row r="2" spans="2:73" ht="30" customHeight="1" thickBot="1" x14ac:dyDescent="0.3">
      <c r="B2" s="413" t="s">
        <v>259</v>
      </c>
      <c r="C2" s="414"/>
      <c r="D2" s="414"/>
      <c r="E2" s="414"/>
      <c r="F2" s="414"/>
      <c r="G2" s="414"/>
      <c r="H2" s="414"/>
      <c r="I2" s="414"/>
      <c r="J2" s="414"/>
      <c r="K2" s="414"/>
      <c r="L2" s="414"/>
      <c r="M2" s="414"/>
      <c r="N2" s="414"/>
      <c r="O2" s="414"/>
      <c r="P2" s="414"/>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9"/>
    </row>
    <row r="5" spans="2:73" s="8" customFormat="1" ht="15" customHeight="1" x14ac:dyDescent="0.25">
      <c r="D5" s="409" t="str">
        <f>+CONCATENATE(Basisgegevens!C10," - ",+Basisgegevens!C11)</f>
        <v>Jaar 1 - 2024</v>
      </c>
      <c r="E5" s="410"/>
      <c r="F5" s="410"/>
      <c r="G5" s="410"/>
      <c r="H5" s="410"/>
      <c r="I5" s="410"/>
      <c r="J5" s="410"/>
      <c r="K5" s="410"/>
      <c r="L5" s="410"/>
      <c r="M5" s="410"/>
      <c r="N5" s="410"/>
      <c r="O5" s="410"/>
      <c r="P5" s="404" t="str">
        <f>Basisgegevens!O14</f>
        <v>TOTAAL 2024</v>
      </c>
      <c r="Q5" s="409" t="str">
        <f>+CONCATENATE(Basisgegevens!E10," - ",+Basisgegevens!E11)</f>
        <v>Jaar 2 - 2025</v>
      </c>
      <c r="R5" s="410"/>
      <c r="S5" s="410"/>
      <c r="T5" s="410"/>
      <c r="U5" s="410"/>
      <c r="V5" s="410"/>
      <c r="W5" s="410"/>
      <c r="X5" s="410"/>
      <c r="Y5" s="410"/>
      <c r="Z5" s="410"/>
      <c r="AA5" s="410"/>
      <c r="AB5" s="410"/>
      <c r="AC5" s="404" t="str">
        <f>Basisgegevens!AB14</f>
        <v>TOTAAL 2025</v>
      </c>
      <c r="AD5" s="409" t="str">
        <f>+CONCATENATE(Basisgegevens!G10," - ",+Basisgegevens!G11)</f>
        <v>Jaar 3 - 2026</v>
      </c>
      <c r="AE5" s="410"/>
      <c r="AF5" s="410"/>
      <c r="AG5" s="410"/>
      <c r="AH5" s="410"/>
      <c r="AI5" s="410"/>
      <c r="AJ5" s="410"/>
      <c r="AK5" s="410"/>
      <c r="AL5" s="410"/>
      <c r="AM5" s="410"/>
      <c r="AN5" s="410"/>
      <c r="AO5" s="410"/>
      <c r="AP5" s="404" t="str">
        <f>Basisgegevens!AO14</f>
        <v>TOTAAL 2026</v>
      </c>
      <c r="AQ5" s="409" t="str">
        <f>+CONCATENATE(Basisgegevens!I10," - ",+Basisgegevens!I11)</f>
        <v>Jaar 4 - 2027</v>
      </c>
      <c r="AR5" s="410"/>
      <c r="AS5" s="410"/>
      <c r="AT5" s="410"/>
      <c r="AU5" s="410"/>
      <c r="AV5" s="410"/>
      <c r="AW5" s="410"/>
      <c r="AX5" s="410"/>
      <c r="AY5" s="410"/>
      <c r="AZ5" s="410"/>
      <c r="BA5" s="410"/>
      <c r="BB5" s="410"/>
      <c r="BC5" s="404" t="str">
        <f>Basisgegevens!BB14</f>
        <v>TOTAAL 2027</v>
      </c>
      <c r="BD5" s="409" t="str">
        <f>+CONCATENATE(Basisgegevens!K10," - ",+Basisgegevens!K11)</f>
        <v>Jaar 5 - 2028</v>
      </c>
      <c r="BE5" s="410"/>
      <c r="BF5" s="410"/>
      <c r="BG5" s="410"/>
      <c r="BH5" s="410"/>
      <c r="BI5" s="410"/>
      <c r="BJ5" s="410"/>
      <c r="BK5" s="410"/>
      <c r="BL5" s="410"/>
      <c r="BM5" s="410"/>
      <c r="BN5" s="410"/>
      <c r="BO5" s="410"/>
      <c r="BP5" s="404" t="str">
        <f>Basisgegevens!BO14</f>
        <v>TOTAAL 2028</v>
      </c>
      <c r="BQ5" s="1"/>
    </row>
    <row r="6" spans="2:73" ht="15" customHeight="1" x14ac:dyDescent="0.25">
      <c r="P6" s="405"/>
      <c r="AC6" s="405"/>
      <c r="AP6" s="405"/>
      <c r="BC6" s="405"/>
      <c r="BP6" s="405"/>
    </row>
    <row r="7" spans="2:73" s="8" customFormat="1" ht="15" customHeight="1" x14ac:dyDescent="0.25">
      <c r="D7" s="191" t="str">
        <f>Basisgegevens!C15</f>
        <v>1/2024</v>
      </c>
      <c r="E7" s="191" t="str">
        <f>Basisgegevens!D15</f>
        <v>2/2024</v>
      </c>
      <c r="F7" s="191" t="str">
        <f>Basisgegevens!E15</f>
        <v>3/2024</v>
      </c>
      <c r="G7" s="191" t="str">
        <f>Basisgegevens!F15</f>
        <v>4/2024</v>
      </c>
      <c r="H7" s="191" t="str">
        <f>Basisgegevens!G15</f>
        <v>5/2024</v>
      </c>
      <c r="I7" s="191" t="str">
        <f>Basisgegevens!H15</f>
        <v>6/2024</v>
      </c>
      <c r="J7" s="191" t="str">
        <f>Basisgegevens!I15</f>
        <v>7/2024</v>
      </c>
      <c r="K7" s="191" t="str">
        <f>Basisgegevens!J15</f>
        <v>8/2024</v>
      </c>
      <c r="L7" s="191" t="str">
        <f>Basisgegevens!K15</f>
        <v>9/2024</v>
      </c>
      <c r="M7" s="191" t="str">
        <f>Basisgegevens!L15</f>
        <v>10/2024</v>
      </c>
      <c r="N7" s="191" t="str">
        <f>Basisgegevens!M15</f>
        <v>11/2024</v>
      </c>
      <c r="O7" s="191" t="str">
        <f>Basisgegevens!N15</f>
        <v>12/2024</v>
      </c>
      <c r="P7" s="406"/>
      <c r="Q7" s="191" t="str">
        <f>Basisgegevens!P15</f>
        <v>1/2025</v>
      </c>
      <c r="R7" s="191" t="str">
        <f>Basisgegevens!Q15</f>
        <v>2/2025</v>
      </c>
      <c r="S7" s="191" t="str">
        <f>Basisgegevens!R15</f>
        <v>3/2025</v>
      </c>
      <c r="T7" s="191" t="str">
        <f>Basisgegevens!S15</f>
        <v>4/2025</v>
      </c>
      <c r="U7" s="191" t="str">
        <f>Basisgegevens!T15</f>
        <v>5/2025</v>
      </c>
      <c r="V7" s="191" t="str">
        <f>Basisgegevens!U15</f>
        <v>6/2025</v>
      </c>
      <c r="W7" s="191" t="str">
        <f>Basisgegevens!V15</f>
        <v>7/2025</v>
      </c>
      <c r="X7" s="191" t="str">
        <f>Basisgegevens!W15</f>
        <v>8/2025</v>
      </c>
      <c r="Y7" s="191" t="str">
        <f>Basisgegevens!X15</f>
        <v>9/2025</v>
      </c>
      <c r="Z7" s="191" t="str">
        <f>Basisgegevens!Y15</f>
        <v>10/2025</v>
      </c>
      <c r="AA7" s="191" t="str">
        <f>Basisgegevens!Z15</f>
        <v>11/2025</v>
      </c>
      <c r="AB7" s="191" t="str">
        <f>Basisgegevens!AA15</f>
        <v>12/2025</v>
      </c>
      <c r="AC7" s="406"/>
      <c r="AD7" s="191" t="str">
        <f>Basisgegevens!AC15</f>
        <v>1/2026</v>
      </c>
      <c r="AE7" s="191" t="str">
        <f>Basisgegevens!AD15</f>
        <v>2/2026</v>
      </c>
      <c r="AF7" s="191" t="str">
        <f>Basisgegevens!AE15</f>
        <v>3/2026</v>
      </c>
      <c r="AG7" s="191" t="str">
        <f>Basisgegevens!AF15</f>
        <v>4/2026</v>
      </c>
      <c r="AH7" s="191" t="str">
        <f>Basisgegevens!AG15</f>
        <v>5/2026</v>
      </c>
      <c r="AI7" s="191" t="str">
        <f>Basisgegevens!AH15</f>
        <v>6/2026</v>
      </c>
      <c r="AJ7" s="191" t="str">
        <f>Basisgegevens!AI15</f>
        <v>7/2026</v>
      </c>
      <c r="AK7" s="191" t="str">
        <f>Basisgegevens!AJ15</f>
        <v>8/2026</v>
      </c>
      <c r="AL7" s="191" t="str">
        <f>Basisgegevens!AK15</f>
        <v>9/2026</v>
      </c>
      <c r="AM7" s="191" t="str">
        <f>Basisgegevens!AL15</f>
        <v>10/2026</v>
      </c>
      <c r="AN7" s="191" t="str">
        <f>Basisgegevens!AM15</f>
        <v>11/2026</v>
      </c>
      <c r="AO7" s="191" t="str">
        <f>Basisgegevens!AN15</f>
        <v>12/2026</v>
      </c>
      <c r="AP7" s="406"/>
      <c r="AQ7" s="191" t="str">
        <f>Basisgegevens!AP15</f>
        <v>1/2027</v>
      </c>
      <c r="AR7" s="191" t="str">
        <f>Basisgegevens!AQ15</f>
        <v>2/2027</v>
      </c>
      <c r="AS7" s="191" t="str">
        <f>Basisgegevens!AR15</f>
        <v>3/2027</v>
      </c>
      <c r="AT7" s="191" t="str">
        <f>Basisgegevens!AS15</f>
        <v>4/2027</v>
      </c>
      <c r="AU7" s="191" t="str">
        <f>Basisgegevens!AT15</f>
        <v>5/2027</v>
      </c>
      <c r="AV7" s="191" t="str">
        <f>Basisgegevens!AU15</f>
        <v>6/2027</v>
      </c>
      <c r="AW7" s="191" t="str">
        <f>Basisgegevens!AV15</f>
        <v>7/2027</v>
      </c>
      <c r="AX7" s="191" t="str">
        <f>Basisgegevens!AW15</f>
        <v>8/2027</v>
      </c>
      <c r="AY7" s="191" t="str">
        <f>Basisgegevens!AX15</f>
        <v>9/2027</v>
      </c>
      <c r="AZ7" s="191" t="str">
        <f>Basisgegevens!AY15</f>
        <v>10/2027</v>
      </c>
      <c r="BA7" s="191" t="str">
        <f>Basisgegevens!AZ15</f>
        <v>11/2027</v>
      </c>
      <c r="BB7" s="191" t="str">
        <f>Basisgegevens!BA15</f>
        <v>12/2027</v>
      </c>
      <c r="BC7" s="406"/>
      <c r="BD7" s="191" t="str">
        <f>Basisgegevens!BC15</f>
        <v>1/2028</v>
      </c>
      <c r="BE7" s="191" t="str">
        <f>Basisgegevens!BD15</f>
        <v>2/2028</v>
      </c>
      <c r="BF7" s="191" t="str">
        <f>Basisgegevens!BE15</f>
        <v>3/2028</v>
      </c>
      <c r="BG7" s="191" t="str">
        <f>Basisgegevens!BF15</f>
        <v>4/2028</v>
      </c>
      <c r="BH7" s="191" t="str">
        <f>Basisgegevens!BG15</f>
        <v>5/2028</v>
      </c>
      <c r="BI7" s="191" t="str">
        <f>Basisgegevens!BH15</f>
        <v>6/2028</v>
      </c>
      <c r="BJ7" s="191" t="str">
        <f>Basisgegevens!BI15</f>
        <v>7/2028</v>
      </c>
      <c r="BK7" s="191" t="str">
        <f>Basisgegevens!BJ15</f>
        <v>8/2028</v>
      </c>
      <c r="BL7" s="191" t="str">
        <f>Basisgegevens!BK15</f>
        <v>9/2028</v>
      </c>
      <c r="BM7" s="191" t="str">
        <f>Basisgegevens!BL15</f>
        <v>10/2028</v>
      </c>
      <c r="BN7" s="191" t="str">
        <f>Basisgegevens!BM15</f>
        <v>11/2028</v>
      </c>
      <c r="BO7" s="191" t="str">
        <f>Basisgegevens!BN15</f>
        <v>12/2028</v>
      </c>
      <c r="BP7" s="406"/>
      <c r="BQ7" s="1"/>
    </row>
    <row r="8" spans="2:73" ht="15" customHeight="1" x14ac:dyDescent="0.25">
      <c r="BS8" s="8"/>
      <c r="BU8" s="8"/>
    </row>
    <row r="9" spans="2:73" ht="15" customHeight="1" x14ac:dyDescent="0.25">
      <c r="BS9" s="8"/>
    </row>
    <row r="10" spans="2:73" s="8" customFormat="1" ht="15" customHeight="1" x14ac:dyDescent="0.25">
      <c r="B10" s="194" t="s">
        <v>3</v>
      </c>
      <c r="C10" s="206" t="s">
        <v>314</v>
      </c>
      <c r="D10" s="187"/>
      <c r="E10" s="187"/>
      <c r="F10" s="187"/>
      <c r="G10" s="187"/>
      <c r="H10" s="187"/>
      <c r="I10" s="187"/>
      <c r="J10" s="187"/>
      <c r="K10" s="187"/>
      <c r="L10" s="187"/>
      <c r="M10" s="187"/>
      <c r="N10" s="187"/>
      <c r="O10" s="187"/>
      <c r="P10" s="196"/>
      <c r="Q10" s="187"/>
      <c r="R10" s="187"/>
      <c r="S10" s="187"/>
      <c r="T10" s="187"/>
      <c r="U10" s="187"/>
      <c r="V10" s="187"/>
      <c r="W10" s="187"/>
      <c r="X10" s="187"/>
      <c r="Y10" s="187"/>
      <c r="Z10" s="187"/>
      <c r="AA10" s="187"/>
      <c r="AB10" s="187"/>
      <c r="AC10" s="196"/>
      <c r="AD10" s="187"/>
      <c r="AE10" s="187"/>
      <c r="AF10" s="187"/>
      <c r="AG10" s="187"/>
      <c r="AH10" s="187"/>
      <c r="AI10" s="187"/>
      <c r="AJ10" s="187"/>
      <c r="AK10" s="187"/>
      <c r="AL10" s="187"/>
      <c r="AM10" s="187"/>
      <c r="AN10" s="187"/>
      <c r="AO10" s="187"/>
      <c r="AP10" s="196"/>
      <c r="AQ10" s="187"/>
      <c r="AR10" s="187"/>
      <c r="AS10" s="187"/>
      <c r="AT10" s="187"/>
      <c r="AU10" s="187"/>
      <c r="AV10" s="187"/>
      <c r="AW10" s="187"/>
      <c r="AX10" s="187"/>
      <c r="AY10" s="187"/>
      <c r="AZ10" s="187"/>
      <c r="BA10" s="187"/>
      <c r="BB10" s="187"/>
      <c r="BC10" s="196"/>
      <c r="BD10" s="187"/>
      <c r="BE10" s="187"/>
      <c r="BF10" s="187"/>
      <c r="BG10" s="187"/>
      <c r="BH10" s="187"/>
      <c r="BI10" s="187"/>
      <c r="BJ10" s="187"/>
      <c r="BK10" s="187"/>
      <c r="BL10" s="187"/>
      <c r="BM10" s="187"/>
      <c r="BN10" s="187"/>
      <c r="BO10" s="187"/>
      <c r="BP10" s="197"/>
      <c r="BQ10" s="1"/>
    </row>
    <row r="11" spans="2:73" ht="15" customHeight="1" x14ac:dyDescent="0.25">
      <c r="BS11" s="8"/>
    </row>
    <row r="12" spans="2:73" s="45" customFormat="1" ht="15" customHeight="1" x14ac:dyDescent="0.25">
      <c r="C12" s="37" t="s">
        <v>244</v>
      </c>
      <c r="D12" s="193">
        <f>'4. Resultaten'!D85+'4. Resultaten'!D73</f>
        <v>0</v>
      </c>
      <c r="E12" s="193">
        <f ca="1">'4. Resultaten'!E85+'4. Resultaten'!E73</f>
        <v>0</v>
      </c>
      <c r="F12" s="193">
        <f ca="1">'4. Resultaten'!F85+'4. Resultaten'!F73</f>
        <v>0</v>
      </c>
      <c r="G12" s="193">
        <f ca="1">'4. Resultaten'!G85+'4. Resultaten'!G73</f>
        <v>0</v>
      </c>
      <c r="H12" s="193">
        <f ca="1">'4. Resultaten'!H85+'4. Resultaten'!H73</f>
        <v>0</v>
      </c>
      <c r="I12" s="193">
        <f ca="1">'4. Resultaten'!I85+'4. Resultaten'!I73</f>
        <v>0</v>
      </c>
      <c r="J12" s="193">
        <f ca="1">'4. Resultaten'!J85+'4. Resultaten'!J73</f>
        <v>0</v>
      </c>
      <c r="K12" s="193">
        <f ca="1">'4. Resultaten'!K85+'4. Resultaten'!K73</f>
        <v>0</v>
      </c>
      <c r="L12" s="193">
        <f ca="1">'4. Resultaten'!L85+'4. Resultaten'!L73</f>
        <v>0</v>
      </c>
      <c r="M12" s="193">
        <f ca="1">'4. Resultaten'!M85+'4. Resultaten'!M73</f>
        <v>0</v>
      </c>
      <c r="N12" s="193">
        <f ca="1">'4. Resultaten'!N85+'4. Resultaten'!N73</f>
        <v>0</v>
      </c>
      <c r="O12" s="193">
        <f ca="1">'4. Resultaten'!O85+'4. Resultaten'!O73</f>
        <v>0</v>
      </c>
      <c r="P12" s="193">
        <f ca="1">SUM(D12:O12)</f>
        <v>0</v>
      </c>
      <c r="Q12" s="193">
        <f ca="1">'4. Resultaten'!Q85+'4. Resultaten'!Q73</f>
        <v>0</v>
      </c>
      <c r="R12" s="193">
        <f ca="1">'4. Resultaten'!R85+'4. Resultaten'!R73</f>
        <v>0</v>
      </c>
      <c r="S12" s="193">
        <f ca="1">'4. Resultaten'!S85+'4. Resultaten'!S73</f>
        <v>0</v>
      </c>
      <c r="T12" s="193">
        <f ca="1">'4. Resultaten'!T85+'4. Resultaten'!T73</f>
        <v>0</v>
      </c>
      <c r="U12" s="193">
        <f ca="1">'4. Resultaten'!U85+'4. Resultaten'!U73</f>
        <v>0</v>
      </c>
      <c r="V12" s="193">
        <f ca="1">'4. Resultaten'!V85+'4. Resultaten'!V73</f>
        <v>0</v>
      </c>
      <c r="W12" s="193">
        <f ca="1">'4. Resultaten'!W85+'4. Resultaten'!W73</f>
        <v>0</v>
      </c>
      <c r="X12" s="193">
        <f ca="1">'4. Resultaten'!X85+'4. Resultaten'!X73</f>
        <v>0</v>
      </c>
      <c r="Y12" s="193">
        <f ca="1">'4. Resultaten'!Y85+'4. Resultaten'!Y73</f>
        <v>0</v>
      </c>
      <c r="Z12" s="193">
        <f ca="1">'4. Resultaten'!Z85+'4. Resultaten'!Z73</f>
        <v>0</v>
      </c>
      <c r="AA12" s="193">
        <f ca="1">'4. Resultaten'!AA85+'4. Resultaten'!AA73</f>
        <v>0</v>
      </c>
      <c r="AB12" s="193">
        <f ca="1">'4. Resultaten'!AB85+'4. Resultaten'!AB73</f>
        <v>0</v>
      </c>
      <c r="AC12" s="193">
        <f ca="1">SUM(Q12:AB12)</f>
        <v>0</v>
      </c>
      <c r="AD12" s="193">
        <f ca="1">'4. Resultaten'!AD85+'4. Resultaten'!AD73</f>
        <v>0</v>
      </c>
      <c r="AE12" s="193">
        <f ca="1">'4. Resultaten'!AE85+'4. Resultaten'!AE73</f>
        <v>0</v>
      </c>
      <c r="AF12" s="193">
        <f ca="1">'4. Resultaten'!AF85+'4. Resultaten'!AF73</f>
        <v>0</v>
      </c>
      <c r="AG12" s="193">
        <f ca="1">'4. Resultaten'!AG85+'4. Resultaten'!AG73</f>
        <v>0</v>
      </c>
      <c r="AH12" s="193">
        <f ca="1">'4. Resultaten'!AH85+'4. Resultaten'!AH73</f>
        <v>0</v>
      </c>
      <c r="AI12" s="193">
        <f ca="1">'4. Resultaten'!AI85+'4. Resultaten'!AI73</f>
        <v>0</v>
      </c>
      <c r="AJ12" s="193">
        <f ca="1">'4. Resultaten'!AJ85+'4. Resultaten'!AJ73</f>
        <v>0</v>
      </c>
      <c r="AK12" s="193">
        <f ca="1">'4. Resultaten'!AK85+'4. Resultaten'!AK73</f>
        <v>0</v>
      </c>
      <c r="AL12" s="193">
        <f ca="1">'4. Resultaten'!AL85+'4. Resultaten'!AL73</f>
        <v>0</v>
      </c>
      <c r="AM12" s="193">
        <f ca="1">'4. Resultaten'!AM85+'4. Resultaten'!AM73</f>
        <v>0</v>
      </c>
      <c r="AN12" s="193">
        <f ca="1">'4. Resultaten'!AN85+'4. Resultaten'!AN73</f>
        <v>0</v>
      </c>
      <c r="AO12" s="193">
        <f ca="1">'4. Resultaten'!AO85+'4. Resultaten'!AO73</f>
        <v>0</v>
      </c>
      <c r="AP12" s="193">
        <f ca="1">SUM(AD12:AO12)</f>
        <v>0</v>
      </c>
      <c r="AQ12" s="193">
        <f ca="1">'4. Resultaten'!AQ85+'4. Resultaten'!AQ73</f>
        <v>0</v>
      </c>
      <c r="AR12" s="193">
        <f ca="1">'4. Resultaten'!AR85+'4. Resultaten'!AR73</f>
        <v>0</v>
      </c>
      <c r="AS12" s="193">
        <f ca="1">'4. Resultaten'!AS85+'4. Resultaten'!AS73</f>
        <v>0</v>
      </c>
      <c r="AT12" s="193">
        <f ca="1">'4. Resultaten'!AT85+'4. Resultaten'!AT73</f>
        <v>0</v>
      </c>
      <c r="AU12" s="193">
        <f ca="1">'4. Resultaten'!AU85+'4. Resultaten'!AU73</f>
        <v>0</v>
      </c>
      <c r="AV12" s="193">
        <f ca="1">'4. Resultaten'!AV85+'4. Resultaten'!AV73</f>
        <v>0</v>
      </c>
      <c r="AW12" s="193">
        <f ca="1">'4. Resultaten'!AW85+'4. Resultaten'!AW73</f>
        <v>0</v>
      </c>
      <c r="AX12" s="193">
        <f ca="1">'4. Resultaten'!AX85+'4. Resultaten'!AX73</f>
        <v>0</v>
      </c>
      <c r="AY12" s="193">
        <f ca="1">'4. Resultaten'!AY85+'4. Resultaten'!AY73</f>
        <v>0</v>
      </c>
      <c r="AZ12" s="193">
        <f ca="1">'4. Resultaten'!AZ85+'4. Resultaten'!AZ73</f>
        <v>0</v>
      </c>
      <c r="BA12" s="193">
        <f ca="1">'4. Resultaten'!BA85+'4. Resultaten'!BA73</f>
        <v>0</v>
      </c>
      <c r="BB12" s="193">
        <f ca="1">'4. Resultaten'!BB85+'4. Resultaten'!BB73</f>
        <v>0</v>
      </c>
      <c r="BC12" s="193">
        <f ca="1">SUM(AQ12:BB12)</f>
        <v>0</v>
      </c>
      <c r="BD12" s="193">
        <f ca="1">'4. Resultaten'!BD85+'4. Resultaten'!BD73</f>
        <v>0</v>
      </c>
      <c r="BE12" s="193">
        <f ca="1">'4. Resultaten'!BE85+'4. Resultaten'!BE73</f>
        <v>0</v>
      </c>
      <c r="BF12" s="193">
        <f ca="1">'4. Resultaten'!BF85+'4. Resultaten'!BF73</f>
        <v>0</v>
      </c>
      <c r="BG12" s="193">
        <f ca="1">'4. Resultaten'!BG85+'4. Resultaten'!BG73</f>
        <v>0</v>
      </c>
      <c r="BH12" s="193">
        <f ca="1">'4. Resultaten'!BH85+'4. Resultaten'!BH73</f>
        <v>0</v>
      </c>
      <c r="BI12" s="193">
        <f ca="1">'4. Resultaten'!BI85+'4. Resultaten'!BI73</f>
        <v>0</v>
      </c>
      <c r="BJ12" s="193">
        <f ca="1">'4. Resultaten'!BJ85+'4. Resultaten'!BJ73</f>
        <v>0</v>
      </c>
      <c r="BK12" s="193">
        <f ca="1">'4. Resultaten'!BK85+'4. Resultaten'!BK73</f>
        <v>0</v>
      </c>
      <c r="BL12" s="193">
        <f ca="1">'4. Resultaten'!BL85+'4. Resultaten'!BL73</f>
        <v>0</v>
      </c>
      <c r="BM12" s="193">
        <f ca="1">'4. Resultaten'!BM85+'4. Resultaten'!BM73</f>
        <v>0</v>
      </c>
      <c r="BN12" s="193">
        <f ca="1">'4. Resultaten'!BN85+'4. Resultaten'!BN73</f>
        <v>0</v>
      </c>
      <c r="BO12" s="193">
        <f ca="1">'4. Resultaten'!BO85+'4. Resultaten'!BO73</f>
        <v>0</v>
      </c>
      <c r="BP12" s="193">
        <f ca="1">SUM(BD12:BO12)</f>
        <v>0</v>
      </c>
    </row>
    <row r="13" spans="2:73" ht="15" customHeight="1" x14ac:dyDescent="0.25">
      <c r="D13" s="128"/>
      <c r="E13" s="128"/>
      <c r="F13" s="128"/>
      <c r="G13" s="128"/>
      <c r="Q13" s="128"/>
      <c r="R13" s="128"/>
      <c r="S13" s="128"/>
      <c r="T13" s="128"/>
      <c r="AD13" s="128"/>
      <c r="AE13" s="128"/>
      <c r="AF13" s="128"/>
      <c r="AG13" s="128"/>
      <c r="AQ13" s="128"/>
      <c r="AR13" s="128"/>
      <c r="AS13" s="128"/>
      <c r="AT13" s="128"/>
      <c r="BD13" s="128"/>
      <c r="BE13" s="128"/>
      <c r="BF13" s="128"/>
      <c r="BG13" s="128"/>
    </row>
    <row r="14" spans="2:73" s="45" customFormat="1" ht="15" customHeight="1" x14ac:dyDescent="0.25">
      <c r="C14" s="37" t="s">
        <v>245</v>
      </c>
      <c r="D14" s="193">
        <f>+SUM(D15:D21)</f>
        <v>0</v>
      </c>
      <c r="E14" s="193">
        <f>+SUM(E15:E21)</f>
        <v>0</v>
      </c>
      <c r="F14" s="193">
        <f>+SUM(F15:F21)</f>
        <v>0</v>
      </c>
      <c r="G14" s="193">
        <f>+SUM(G15:G21)</f>
        <v>0</v>
      </c>
      <c r="H14" s="193">
        <f t="shared" ref="H14:O14" si="0">+SUM(H15:H21)</f>
        <v>0</v>
      </c>
      <c r="I14" s="193">
        <f t="shared" si="0"/>
        <v>0</v>
      </c>
      <c r="J14" s="193">
        <f t="shared" si="0"/>
        <v>0</v>
      </c>
      <c r="K14" s="193">
        <f t="shared" si="0"/>
        <v>0</v>
      </c>
      <c r="L14" s="193">
        <f t="shared" si="0"/>
        <v>0</v>
      </c>
      <c r="M14" s="193">
        <f t="shared" si="0"/>
        <v>0</v>
      </c>
      <c r="N14" s="193">
        <f t="shared" si="0"/>
        <v>0</v>
      </c>
      <c r="O14" s="193">
        <f t="shared" si="0"/>
        <v>0</v>
      </c>
      <c r="P14" s="193">
        <f>SUM(D14:O14)</f>
        <v>0</v>
      </c>
      <c r="Q14" s="193">
        <f>+SUM(Q15:Q21)</f>
        <v>0</v>
      </c>
      <c r="R14" s="193">
        <f>+SUM(R15:R21)</f>
        <v>0</v>
      </c>
      <c r="S14" s="193">
        <f>+SUM(S15:S21)</f>
        <v>0</v>
      </c>
      <c r="T14" s="193">
        <f>+SUM(T15:T21)</f>
        <v>0</v>
      </c>
      <c r="U14" s="193">
        <f t="shared" ref="U14:AB14" si="1">+SUM(U15:U21)</f>
        <v>0</v>
      </c>
      <c r="V14" s="193">
        <f t="shared" si="1"/>
        <v>0</v>
      </c>
      <c r="W14" s="193">
        <f t="shared" si="1"/>
        <v>0</v>
      </c>
      <c r="X14" s="193">
        <f t="shared" si="1"/>
        <v>0</v>
      </c>
      <c r="Y14" s="193">
        <f t="shared" si="1"/>
        <v>0</v>
      </c>
      <c r="Z14" s="193">
        <f t="shared" si="1"/>
        <v>0</v>
      </c>
      <c r="AA14" s="193">
        <f t="shared" si="1"/>
        <v>0</v>
      </c>
      <c r="AB14" s="193">
        <f t="shared" si="1"/>
        <v>0</v>
      </c>
      <c r="AC14" s="193">
        <f>SUM(Q14:AB14)</f>
        <v>0</v>
      </c>
      <c r="AD14" s="193">
        <f>+SUM(AD15:AD21)</f>
        <v>0</v>
      </c>
      <c r="AE14" s="193">
        <f>+SUM(AE15:AE21)</f>
        <v>0</v>
      </c>
      <c r="AF14" s="193">
        <f>+SUM(AF15:AF21)</f>
        <v>0</v>
      </c>
      <c r="AG14" s="193">
        <f>+SUM(AG15:AG21)</f>
        <v>0</v>
      </c>
      <c r="AH14" s="193">
        <f t="shared" ref="AH14:AO14" si="2">+SUM(AH15:AH21)</f>
        <v>0</v>
      </c>
      <c r="AI14" s="193">
        <f t="shared" si="2"/>
        <v>0</v>
      </c>
      <c r="AJ14" s="193">
        <f t="shared" si="2"/>
        <v>0</v>
      </c>
      <c r="AK14" s="193">
        <f t="shared" si="2"/>
        <v>0</v>
      </c>
      <c r="AL14" s="193">
        <f t="shared" si="2"/>
        <v>0</v>
      </c>
      <c r="AM14" s="193">
        <f t="shared" si="2"/>
        <v>0</v>
      </c>
      <c r="AN14" s="193">
        <f t="shared" si="2"/>
        <v>0</v>
      </c>
      <c r="AO14" s="193">
        <f t="shared" si="2"/>
        <v>0</v>
      </c>
      <c r="AP14" s="193">
        <f>SUM(AD14:AO14)</f>
        <v>0</v>
      </c>
      <c r="AQ14" s="193">
        <f>+SUM(AQ15:AQ21)</f>
        <v>0</v>
      </c>
      <c r="AR14" s="193">
        <f>+SUM(AR15:AR21)</f>
        <v>0</v>
      </c>
      <c r="AS14" s="193">
        <f>+SUM(AS15:AS21)</f>
        <v>0</v>
      </c>
      <c r="AT14" s="193">
        <f>+SUM(AT15:AT21)</f>
        <v>0</v>
      </c>
      <c r="AU14" s="193">
        <f t="shared" ref="AU14:BB14" si="3">+SUM(AU15:AU21)</f>
        <v>0</v>
      </c>
      <c r="AV14" s="193">
        <f t="shared" si="3"/>
        <v>0</v>
      </c>
      <c r="AW14" s="193">
        <f t="shared" si="3"/>
        <v>0</v>
      </c>
      <c r="AX14" s="193">
        <f t="shared" si="3"/>
        <v>0</v>
      </c>
      <c r="AY14" s="193">
        <f t="shared" si="3"/>
        <v>0</v>
      </c>
      <c r="AZ14" s="193">
        <f t="shared" si="3"/>
        <v>0</v>
      </c>
      <c r="BA14" s="193">
        <f t="shared" si="3"/>
        <v>0</v>
      </c>
      <c r="BB14" s="193">
        <f t="shared" si="3"/>
        <v>0</v>
      </c>
      <c r="BC14" s="193">
        <f>SUM(AQ14:BB14)</f>
        <v>0</v>
      </c>
      <c r="BD14" s="193">
        <f>+SUM(BD15:BD21)</f>
        <v>0</v>
      </c>
      <c r="BE14" s="193">
        <f>+SUM(BE15:BE21)</f>
        <v>0</v>
      </c>
      <c r="BF14" s="193">
        <f>+SUM(BF15:BF21)</f>
        <v>0</v>
      </c>
      <c r="BG14" s="193">
        <f>+SUM(BG15:BG21)</f>
        <v>0</v>
      </c>
      <c r="BH14" s="193">
        <f t="shared" ref="BH14:BO14" si="4">+SUM(BH15:BH21)</f>
        <v>0</v>
      </c>
      <c r="BI14" s="193">
        <f t="shared" si="4"/>
        <v>0</v>
      </c>
      <c r="BJ14" s="193">
        <f t="shared" si="4"/>
        <v>0</v>
      </c>
      <c r="BK14" s="193">
        <f t="shared" si="4"/>
        <v>0</v>
      </c>
      <c r="BL14" s="193">
        <f t="shared" si="4"/>
        <v>0</v>
      </c>
      <c r="BM14" s="193">
        <f t="shared" si="4"/>
        <v>0</v>
      </c>
      <c r="BN14" s="193">
        <f t="shared" si="4"/>
        <v>0</v>
      </c>
      <c r="BO14" s="193">
        <f t="shared" si="4"/>
        <v>0</v>
      </c>
      <c r="BP14" s="193">
        <f>SUM(BD14:BO14)</f>
        <v>0</v>
      </c>
      <c r="BQ14" s="16"/>
    </row>
    <row r="15" spans="2:73" s="127" customFormat="1" ht="15" customHeight="1" x14ac:dyDescent="0.25">
      <c r="C15" s="1" t="s">
        <v>246</v>
      </c>
      <c r="D15" s="201">
        <f>-'10. Voorraden'!D14</f>
        <v>0</v>
      </c>
      <c r="E15" s="201">
        <f>-'10. Voorraden'!E14</f>
        <v>0</v>
      </c>
      <c r="F15" s="201">
        <f>-'10. Voorraden'!F14</f>
        <v>0</v>
      </c>
      <c r="G15" s="201">
        <f>-'10. Voorraden'!G14</f>
        <v>0</v>
      </c>
      <c r="H15" s="201">
        <f>-'10. Voorraden'!H14</f>
        <v>0</v>
      </c>
      <c r="I15" s="201">
        <f>-'10. Voorraden'!I14</f>
        <v>0</v>
      </c>
      <c r="J15" s="201">
        <f>-'10. Voorraden'!J14</f>
        <v>0</v>
      </c>
      <c r="K15" s="201">
        <f>-'10. Voorraden'!K14</f>
        <v>0</v>
      </c>
      <c r="L15" s="201">
        <f>-'10. Voorraden'!L14</f>
        <v>0</v>
      </c>
      <c r="M15" s="201">
        <f>-'10. Voorraden'!M14</f>
        <v>0</v>
      </c>
      <c r="N15" s="201">
        <f>-'10. Voorraden'!N14</f>
        <v>0</v>
      </c>
      <c r="O15" s="201">
        <f>-'10. Voorraden'!O14</f>
        <v>0</v>
      </c>
      <c r="P15" s="193">
        <f t="shared" ref="P15:P23" si="5">SUM(D15:O15)</f>
        <v>0</v>
      </c>
      <c r="Q15" s="201">
        <f>-'10. Voorraden'!Q14</f>
        <v>0</v>
      </c>
      <c r="R15" s="201">
        <f>-'10. Voorraden'!R14</f>
        <v>0</v>
      </c>
      <c r="S15" s="201">
        <f>-'10. Voorraden'!S14</f>
        <v>0</v>
      </c>
      <c r="T15" s="201">
        <f>-'10. Voorraden'!T14</f>
        <v>0</v>
      </c>
      <c r="U15" s="201">
        <f>-'10. Voorraden'!U14</f>
        <v>0</v>
      </c>
      <c r="V15" s="201">
        <f>-'10. Voorraden'!V14</f>
        <v>0</v>
      </c>
      <c r="W15" s="201">
        <f>-'10. Voorraden'!W14</f>
        <v>0</v>
      </c>
      <c r="X15" s="201">
        <f>-'10. Voorraden'!X14</f>
        <v>0</v>
      </c>
      <c r="Y15" s="201">
        <f>-'10. Voorraden'!Y14</f>
        <v>0</v>
      </c>
      <c r="Z15" s="201">
        <f>-'10. Voorraden'!Z14</f>
        <v>0</v>
      </c>
      <c r="AA15" s="201">
        <f>-'10. Voorraden'!AA14</f>
        <v>0</v>
      </c>
      <c r="AB15" s="201">
        <f>-'10. Voorraden'!AB14</f>
        <v>0</v>
      </c>
      <c r="AC15" s="193">
        <f t="shared" ref="AC15:AC21" si="6">SUM(Q15:AB15)</f>
        <v>0</v>
      </c>
      <c r="AD15" s="201">
        <f>-'10. Voorraden'!AD14</f>
        <v>0</v>
      </c>
      <c r="AE15" s="201">
        <f>-'10. Voorraden'!AE14</f>
        <v>0</v>
      </c>
      <c r="AF15" s="201">
        <f>-'10. Voorraden'!AF14</f>
        <v>0</v>
      </c>
      <c r="AG15" s="201">
        <f>-'10. Voorraden'!AG14</f>
        <v>0</v>
      </c>
      <c r="AH15" s="201">
        <f>-'10. Voorraden'!AH14</f>
        <v>0</v>
      </c>
      <c r="AI15" s="201">
        <f>-'10. Voorraden'!AI14</f>
        <v>0</v>
      </c>
      <c r="AJ15" s="201">
        <f>-'10. Voorraden'!AJ14</f>
        <v>0</v>
      </c>
      <c r="AK15" s="201">
        <f>-'10. Voorraden'!AK14</f>
        <v>0</v>
      </c>
      <c r="AL15" s="201">
        <f>-'10. Voorraden'!AL14</f>
        <v>0</v>
      </c>
      <c r="AM15" s="201">
        <f>-'10. Voorraden'!AM14</f>
        <v>0</v>
      </c>
      <c r="AN15" s="201">
        <f>-'10. Voorraden'!AN14</f>
        <v>0</v>
      </c>
      <c r="AO15" s="201">
        <f>-'10. Voorraden'!AO14</f>
        <v>0</v>
      </c>
      <c r="AP15" s="193">
        <f t="shared" ref="AP15:AP21" si="7">SUM(AD15:AO15)</f>
        <v>0</v>
      </c>
      <c r="AQ15" s="201">
        <f>-'10. Voorraden'!AQ14</f>
        <v>0</v>
      </c>
      <c r="AR15" s="201">
        <f>-'10. Voorraden'!AR14</f>
        <v>0</v>
      </c>
      <c r="AS15" s="201">
        <f>-'10. Voorraden'!AS14</f>
        <v>0</v>
      </c>
      <c r="AT15" s="201">
        <f>-'10. Voorraden'!AT14</f>
        <v>0</v>
      </c>
      <c r="AU15" s="201">
        <f>-'10. Voorraden'!AU14</f>
        <v>0</v>
      </c>
      <c r="AV15" s="201">
        <f>-'10. Voorraden'!AV14</f>
        <v>0</v>
      </c>
      <c r="AW15" s="201">
        <f>-'10. Voorraden'!AW14</f>
        <v>0</v>
      </c>
      <c r="AX15" s="201">
        <f>-'10. Voorraden'!AX14</f>
        <v>0</v>
      </c>
      <c r="AY15" s="201">
        <f>-'10. Voorraden'!AY14</f>
        <v>0</v>
      </c>
      <c r="AZ15" s="201">
        <f>-'10. Voorraden'!AZ14</f>
        <v>0</v>
      </c>
      <c r="BA15" s="201">
        <f>-'10. Voorraden'!BA14</f>
        <v>0</v>
      </c>
      <c r="BB15" s="201">
        <f>-'10. Voorraden'!BB14</f>
        <v>0</v>
      </c>
      <c r="BC15" s="193">
        <f t="shared" ref="BC15:BC21" si="8">SUM(AQ15:BB15)</f>
        <v>0</v>
      </c>
      <c r="BD15" s="201">
        <f>-'10. Voorraden'!BD14</f>
        <v>0</v>
      </c>
      <c r="BE15" s="201">
        <f>-'10. Voorraden'!BE14</f>
        <v>0</v>
      </c>
      <c r="BF15" s="201">
        <f>-'10. Voorraden'!BF14</f>
        <v>0</v>
      </c>
      <c r="BG15" s="201">
        <f>-'10. Voorraden'!BG14</f>
        <v>0</v>
      </c>
      <c r="BH15" s="201">
        <f>-'10. Voorraden'!BH14</f>
        <v>0</v>
      </c>
      <c r="BI15" s="201">
        <f>-'10. Voorraden'!BI14</f>
        <v>0</v>
      </c>
      <c r="BJ15" s="201">
        <f>-'10. Voorraden'!BJ14</f>
        <v>0</v>
      </c>
      <c r="BK15" s="201">
        <f>-'10. Voorraden'!BK14</f>
        <v>0</v>
      </c>
      <c r="BL15" s="201">
        <f>-'10. Voorraden'!BL14</f>
        <v>0</v>
      </c>
      <c r="BM15" s="201">
        <f>-'10. Voorraden'!BM14</f>
        <v>0</v>
      </c>
      <c r="BN15" s="201">
        <f>-'10. Voorraden'!BN14</f>
        <v>0</v>
      </c>
      <c r="BO15" s="201">
        <f>-'10. Voorraden'!BO14</f>
        <v>0</v>
      </c>
      <c r="BP15" s="193">
        <f t="shared" ref="BP15:BP21" si="9">SUM(BD15:BO15)</f>
        <v>0</v>
      </c>
      <c r="BQ15" s="1"/>
    </row>
    <row r="16" spans="2:73" s="127" customFormat="1" ht="15" customHeight="1" x14ac:dyDescent="0.25">
      <c r="C16" s="1" t="s">
        <v>248</v>
      </c>
      <c r="D16" s="201">
        <f>-'3. Balans'!D20</f>
        <v>0</v>
      </c>
      <c r="E16" s="201">
        <f>-('3. Balans'!E20-'3. Balans'!D20)</f>
        <v>0</v>
      </c>
      <c r="F16" s="201">
        <f>-('3. Balans'!F20-'3. Balans'!E20)</f>
        <v>0</v>
      </c>
      <c r="G16" s="201">
        <f>-('3. Balans'!G20-'3. Balans'!F20)</f>
        <v>0</v>
      </c>
      <c r="H16" s="201">
        <f>-('3. Balans'!H20-'3. Balans'!G20)</f>
        <v>0</v>
      </c>
      <c r="I16" s="201">
        <f>-('3. Balans'!I20-'3. Balans'!H20)</f>
        <v>0</v>
      </c>
      <c r="J16" s="201">
        <f>-('3. Balans'!J20-'3. Balans'!I20)</f>
        <v>0</v>
      </c>
      <c r="K16" s="201">
        <f>-('3. Balans'!K20-'3. Balans'!J20)</f>
        <v>0</v>
      </c>
      <c r="L16" s="201">
        <f>-('3. Balans'!L20-'3. Balans'!K20)</f>
        <v>0</v>
      </c>
      <c r="M16" s="201">
        <f>-('3. Balans'!M20-'3. Balans'!L20)</f>
        <v>0</v>
      </c>
      <c r="N16" s="201">
        <f>-('3. Balans'!N20-'3. Balans'!M20)</f>
        <v>0</v>
      </c>
      <c r="O16" s="201">
        <f>-('3. Balans'!O20-'3. Balans'!N20)</f>
        <v>0</v>
      </c>
      <c r="P16" s="193">
        <f t="shared" si="5"/>
        <v>0</v>
      </c>
      <c r="Q16" s="201">
        <f>-('3. Balans'!Q20-'3. Balans'!O20)</f>
        <v>0</v>
      </c>
      <c r="R16" s="201">
        <f>-('3. Balans'!R20-'3. Balans'!Q20)</f>
        <v>0</v>
      </c>
      <c r="S16" s="201">
        <f>-('3. Balans'!S20-'3. Balans'!R20)</f>
        <v>0</v>
      </c>
      <c r="T16" s="201">
        <f>-('3. Balans'!T20-'3. Balans'!S20)</f>
        <v>0</v>
      </c>
      <c r="U16" s="201">
        <f>-('3. Balans'!U20-'3. Balans'!T20)</f>
        <v>0</v>
      </c>
      <c r="V16" s="201">
        <f>-('3. Balans'!V20-'3. Balans'!U20)</f>
        <v>0</v>
      </c>
      <c r="W16" s="201">
        <f>-('3. Balans'!W20-'3. Balans'!V20)</f>
        <v>0</v>
      </c>
      <c r="X16" s="201">
        <f>-('3. Balans'!X20-'3. Balans'!W20)</f>
        <v>0</v>
      </c>
      <c r="Y16" s="201">
        <f>-('3. Balans'!Y20-'3. Balans'!X20)</f>
        <v>0</v>
      </c>
      <c r="Z16" s="201">
        <f>-('3. Balans'!Z20-'3. Balans'!Y20)</f>
        <v>0</v>
      </c>
      <c r="AA16" s="201">
        <f>-('3. Balans'!AA20-'3. Balans'!Z20)</f>
        <v>0</v>
      </c>
      <c r="AB16" s="201">
        <f>-('3. Balans'!AB20-'3. Balans'!AA20)</f>
        <v>0</v>
      </c>
      <c r="AC16" s="193">
        <f t="shared" si="6"/>
        <v>0</v>
      </c>
      <c r="AD16" s="201">
        <f>-('3. Balans'!AD20-'3. Balans'!AB20)</f>
        <v>0</v>
      </c>
      <c r="AE16" s="201">
        <f>-('3. Balans'!AE20-'3. Balans'!AD20)</f>
        <v>0</v>
      </c>
      <c r="AF16" s="201">
        <f>-('3. Balans'!AF20-'3. Balans'!AE20)</f>
        <v>0</v>
      </c>
      <c r="AG16" s="201">
        <f>-('3. Balans'!AG20-'3. Balans'!AF20)</f>
        <v>0</v>
      </c>
      <c r="AH16" s="201">
        <f>-('3. Balans'!AH20-'3. Balans'!AG20)</f>
        <v>0</v>
      </c>
      <c r="AI16" s="201">
        <f>-('3. Balans'!AI20-'3. Balans'!AH20)</f>
        <v>0</v>
      </c>
      <c r="AJ16" s="201">
        <f>-('3. Balans'!AJ20-'3. Balans'!AI20)</f>
        <v>0</v>
      </c>
      <c r="AK16" s="201">
        <f>-('3. Balans'!AK20-'3. Balans'!AJ20)</f>
        <v>0</v>
      </c>
      <c r="AL16" s="201">
        <f>-('3. Balans'!AL20-'3. Balans'!AK20)</f>
        <v>0</v>
      </c>
      <c r="AM16" s="201">
        <f>-('3. Balans'!AM20-'3. Balans'!AL20)</f>
        <v>0</v>
      </c>
      <c r="AN16" s="201">
        <f>-('3. Balans'!AN20-'3. Balans'!AM20)</f>
        <v>0</v>
      </c>
      <c r="AO16" s="201">
        <f>-('3. Balans'!AO20-'3. Balans'!AN20)</f>
        <v>0</v>
      </c>
      <c r="AP16" s="193">
        <f t="shared" si="7"/>
        <v>0</v>
      </c>
      <c r="AQ16" s="201">
        <f>-('3. Balans'!AQ20-'3. Balans'!AO20)</f>
        <v>0</v>
      </c>
      <c r="AR16" s="201">
        <f>-('3. Balans'!AR20-'3. Balans'!AQ20)</f>
        <v>0</v>
      </c>
      <c r="AS16" s="201">
        <f>-('3. Balans'!AS20-'3. Balans'!AR20)</f>
        <v>0</v>
      </c>
      <c r="AT16" s="201">
        <f>-('3. Balans'!AT20-'3. Balans'!AS20)</f>
        <v>0</v>
      </c>
      <c r="AU16" s="201">
        <f>-('3. Balans'!AU20-'3. Balans'!AT20)</f>
        <v>0</v>
      </c>
      <c r="AV16" s="201">
        <f>-('3. Balans'!AV20-'3. Balans'!AU20)</f>
        <v>0</v>
      </c>
      <c r="AW16" s="201">
        <f>-('3. Balans'!AW20-'3. Balans'!AV20)</f>
        <v>0</v>
      </c>
      <c r="AX16" s="201">
        <f>-('3. Balans'!AX20-'3. Balans'!AW20)</f>
        <v>0</v>
      </c>
      <c r="AY16" s="201">
        <f>-('3. Balans'!AY20-'3. Balans'!AX20)</f>
        <v>0</v>
      </c>
      <c r="AZ16" s="201">
        <f>-('3. Balans'!AZ20-'3. Balans'!AY20)</f>
        <v>0</v>
      </c>
      <c r="BA16" s="201">
        <f>-('3. Balans'!BA20-'3. Balans'!AZ20)</f>
        <v>0</v>
      </c>
      <c r="BB16" s="201">
        <f>-('3. Balans'!BB20-'3. Balans'!BA20)</f>
        <v>0</v>
      </c>
      <c r="BC16" s="193">
        <f t="shared" si="8"/>
        <v>0</v>
      </c>
      <c r="BD16" s="201">
        <f>-('3. Balans'!BD20-'3. Balans'!BB20)</f>
        <v>0</v>
      </c>
      <c r="BE16" s="201">
        <f>-('3. Balans'!BE20-'3. Balans'!BD20)</f>
        <v>0</v>
      </c>
      <c r="BF16" s="201">
        <f>-('3. Balans'!BF20-'3. Balans'!BE20)</f>
        <v>0</v>
      </c>
      <c r="BG16" s="201">
        <f>-('3. Balans'!BG20-'3. Balans'!BF20)</f>
        <v>0</v>
      </c>
      <c r="BH16" s="201">
        <f>-('3. Balans'!BH20-'3. Balans'!BG20)</f>
        <v>0</v>
      </c>
      <c r="BI16" s="201">
        <f>-('3. Balans'!BI20-'3. Balans'!BH20)</f>
        <v>0</v>
      </c>
      <c r="BJ16" s="201">
        <f>-('3. Balans'!BJ20-'3. Balans'!BI20)</f>
        <v>0</v>
      </c>
      <c r="BK16" s="201">
        <f>-('3. Balans'!BK20-'3. Balans'!BJ20)</f>
        <v>0</v>
      </c>
      <c r="BL16" s="201">
        <f>-('3. Balans'!BL20-'3. Balans'!BK20)</f>
        <v>0</v>
      </c>
      <c r="BM16" s="201">
        <f>-('3. Balans'!BM20-'3. Balans'!BL20)</f>
        <v>0</v>
      </c>
      <c r="BN16" s="201">
        <f>-('3. Balans'!BN20-'3. Balans'!BM20)</f>
        <v>0</v>
      </c>
      <c r="BO16" s="201">
        <f>-('3. Balans'!BO20-'3. Balans'!BN20)</f>
        <v>0</v>
      </c>
      <c r="BP16" s="193">
        <f t="shared" si="9"/>
        <v>0</v>
      </c>
      <c r="BQ16" s="1"/>
    </row>
    <row r="17" spans="2:71" s="127" customFormat="1" ht="15" customHeight="1" x14ac:dyDescent="0.25">
      <c r="C17" s="1" t="s">
        <v>249</v>
      </c>
      <c r="D17" s="201">
        <f>-'3. Balans'!D21</f>
        <v>0</v>
      </c>
      <c r="E17" s="201">
        <f>-('3. Balans'!E21-'3. Balans'!D21)</f>
        <v>0</v>
      </c>
      <c r="F17" s="201">
        <f>-('3. Balans'!F21-'3. Balans'!E21)</f>
        <v>0</v>
      </c>
      <c r="G17" s="201">
        <f>-('3. Balans'!G21-'3. Balans'!F21)</f>
        <v>0</v>
      </c>
      <c r="H17" s="201">
        <f>-('3. Balans'!H21-'3. Balans'!G21)</f>
        <v>0</v>
      </c>
      <c r="I17" s="201">
        <f>-('3. Balans'!I21-'3. Balans'!H21)</f>
        <v>0</v>
      </c>
      <c r="J17" s="201">
        <f>-('3. Balans'!J21-'3. Balans'!I21)</f>
        <v>0</v>
      </c>
      <c r="K17" s="201">
        <f>-('3. Balans'!K21-'3. Balans'!J21)</f>
        <v>0</v>
      </c>
      <c r="L17" s="201">
        <f>-('3. Balans'!L21-'3. Balans'!K21)</f>
        <v>0</v>
      </c>
      <c r="M17" s="201">
        <f>-('3. Balans'!M21-'3. Balans'!L21)</f>
        <v>0</v>
      </c>
      <c r="N17" s="201">
        <f>-('3. Balans'!N21-'3. Balans'!M21)</f>
        <v>0</v>
      </c>
      <c r="O17" s="201">
        <f>-('3. Balans'!O21-'3. Balans'!N21)</f>
        <v>0</v>
      </c>
      <c r="P17" s="193">
        <f t="shared" si="5"/>
        <v>0</v>
      </c>
      <c r="Q17" s="201">
        <f>-('3. Balans'!Q21-'3. Balans'!O21)</f>
        <v>0</v>
      </c>
      <c r="R17" s="201">
        <f>-('3. Balans'!R21-'3. Balans'!Q21)</f>
        <v>0</v>
      </c>
      <c r="S17" s="201">
        <f>-('3. Balans'!S21-'3. Balans'!R21)</f>
        <v>0</v>
      </c>
      <c r="T17" s="201">
        <f>-('3. Balans'!T21-'3. Balans'!S21)</f>
        <v>0</v>
      </c>
      <c r="U17" s="201">
        <f>-('3. Balans'!U21-'3. Balans'!T21)</f>
        <v>0</v>
      </c>
      <c r="V17" s="201">
        <f>-('3. Balans'!V21-'3. Balans'!U21)</f>
        <v>0</v>
      </c>
      <c r="W17" s="201">
        <f>-('3. Balans'!W21-'3. Balans'!V21)</f>
        <v>0</v>
      </c>
      <c r="X17" s="201">
        <f>-('3. Balans'!X21-'3. Balans'!W21)</f>
        <v>0</v>
      </c>
      <c r="Y17" s="201">
        <f>-('3. Balans'!Y21-'3. Balans'!X21)</f>
        <v>0</v>
      </c>
      <c r="Z17" s="201">
        <f>-('3. Balans'!Z21-'3. Balans'!Y21)</f>
        <v>0</v>
      </c>
      <c r="AA17" s="201">
        <f>-('3. Balans'!AA21-'3. Balans'!Z21)</f>
        <v>0</v>
      </c>
      <c r="AB17" s="201">
        <f>-('3. Balans'!AB21-'3. Balans'!AA21)</f>
        <v>0</v>
      </c>
      <c r="AC17" s="193">
        <f t="shared" si="6"/>
        <v>0</v>
      </c>
      <c r="AD17" s="201">
        <f>-('3. Balans'!AD21-'3. Balans'!AB21)</f>
        <v>0</v>
      </c>
      <c r="AE17" s="201">
        <f>-('3. Balans'!AE21-'3. Balans'!AD21)</f>
        <v>0</v>
      </c>
      <c r="AF17" s="201">
        <f>-('3. Balans'!AF21-'3. Balans'!AE21)</f>
        <v>0</v>
      </c>
      <c r="AG17" s="201">
        <f>-('3. Balans'!AG21-'3. Balans'!AF21)</f>
        <v>0</v>
      </c>
      <c r="AH17" s="201">
        <f>-('3. Balans'!AH21-'3. Balans'!AG21)</f>
        <v>0</v>
      </c>
      <c r="AI17" s="201">
        <f>-('3. Balans'!AI21-'3. Balans'!AH21)</f>
        <v>0</v>
      </c>
      <c r="AJ17" s="201">
        <f>-('3. Balans'!AJ21-'3. Balans'!AI21)</f>
        <v>0</v>
      </c>
      <c r="AK17" s="201">
        <f>-('3. Balans'!AK21-'3. Balans'!AJ21)</f>
        <v>0</v>
      </c>
      <c r="AL17" s="201">
        <f>-('3. Balans'!AL21-'3. Balans'!AK21)</f>
        <v>0</v>
      </c>
      <c r="AM17" s="201">
        <f>-('3. Balans'!AM21-'3. Balans'!AL21)</f>
        <v>0</v>
      </c>
      <c r="AN17" s="201">
        <f>-('3. Balans'!AN21-'3. Balans'!AM21)</f>
        <v>0</v>
      </c>
      <c r="AO17" s="201">
        <f>-('3. Balans'!AO21-'3. Balans'!AN21)</f>
        <v>0</v>
      </c>
      <c r="AP17" s="193">
        <f t="shared" si="7"/>
        <v>0</v>
      </c>
      <c r="AQ17" s="201">
        <f>-('3. Balans'!AQ21-'3. Balans'!AO21)</f>
        <v>0</v>
      </c>
      <c r="AR17" s="201">
        <f>-('3. Balans'!AR21-'3. Balans'!AQ21)</f>
        <v>0</v>
      </c>
      <c r="AS17" s="201">
        <f>-('3. Balans'!AS21-'3. Balans'!AR21)</f>
        <v>0</v>
      </c>
      <c r="AT17" s="201">
        <f>-('3. Balans'!AT21-'3. Balans'!AS21)</f>
        <v>0</v>
      </c>
      <c r="AU17" s="201">
        <f>-('3. Balans'!AU21-'3. Balans'!AT21)</f>
        <v>0</v>
      </c>
      <c r="AV17" s="201">
        <f>-('3. Balans'!AV21-'3. Balans'!AU21)</f>
        <v>0</v>
      </c>
      <c r="AW17" s="201">
        <f>-('3. Balans'!AW21-'3. Balans'!AV21)</f>
        <v>0</v>
      </c>
      <c r="AX17" s="201">
        <f>-('3. Balans'!AX21-'3. Balans'!AW21)</f>
        <v>0</v>
      </c>
      <c r="AY17" s="201">
        <f>-('3. Balans'!AY21-'3. Balans'!AX21)</f>
        <v>0</v>
      </c>
      <c r="AZ17" s="201">
        <f>-('3. Balans'!AZ21-'3. Balans'!AY21)</f>
        <v>0</v>
      </c>
      <c r="BA17" s="201">
        <f>-('3. Balans'!BA21-'3. Balans'!AZ21)</f>
        <v>0</v>
      </c>
      <c r="BB17" s="201">
        <f>-('3. Balans'!BB21-'3. Balans'!BA21)</f>
        <v>0</v>
      </c>
      <c r="BC17" s="193">
        <f t="shared" si="8"/>
        <v>0</v>
      </c>
      <c r="BD17" s="201">
        <f>-('3. Balans'!BD21-'3. Balans'!BB21)</f>
        <v>0</v>
      </c>
      <c r="BE17" s="201">
        <f>-('3. Balans'!BE21-'3. Balans'!BD21)</f>
        <v>0</v>
      </c>
      <c r="BF17" s="201">
        <f>-('3. Balans'!BF21-'3. Balans'!BE21)</f>
        <v>0</v>
      </c>
      <c r="BG17" s="201">
        <f>-('3. Balans'!BG21-'3. Balans'!BF21)</f>
        <v>0</v>
      </c>
      <c r="BH17" s="201">
        <f>-('3. Balans'!BH21-'3. Balans'!BG21)</f>
        <v>0</v>
      </c>
      <c r="BI17" s="201">
        <f>-('3. Balans'!BI21-'3. Balans'!BH21)</f>
        <v>0</v>
      </c>
      <c r="BJ17" s="201">
        <f>-('3. Balans'!BJ21-'3. Balans'!BI21)</f>
        <v>0</v>
      </c>
      <c r="BK17" s="201">
        <f>-('3. Balans'!BK21-'3. Balans'!BJ21)</f>
        <v>0</v>
      </c>
      <c r="BL17" s="201">
        <f>-('3. Balans'!BL21-'3. Balans'!BK21)</f>
        <v>0</v>
      </c>
      <c r="BM17" s="201">
        <f>-('3. Balans'!BM21-'3. Balans'!BL21)</f>
        <v>0</v>
      </c>
      <c r="BN17" s="201">
        <f>-('3. Balans'!BN21-'3. Balans'!BM21)</f>
        <v>0</v>
      </c>
      <c r="BO17" s="201">
        <f>-('3. Balans'!BO21-'3. Balans'!BN21)</f>
        <v>0</v>
      </c>
      <c r="BP17" s="193">
        <f t="shared" si="9"/>
        <v>0</v>
      </c>
      <c r="BQ17" s="1"/>
    </row>
    <row r="18" spans="2:71" s="127" customFormat="1" ht="15" customHeight="1" x14ac:dyDescent="0.25">
      <c r="C18" s="1" t="s">
        <v>247</v>
      </c>
      <c r="D18" s="201">
        <f>-'3. Balans'!D22</f>
        <v>0</v>
      </c>
      <c r="E18" s="201">
        <f>-('3. Balans'!E22-'3. Balans'!D22)</f>
        <v>0</v>
      </c>
      <c r="F18" s="201">
        <f>-('3. Balans'!F22-'3. Balans'!E22)</f>
        <v>0</v>
      </c>
      <c r="G18" s="201">
        <f>-('3. Balans'!G22-'3. Balans'!F22)</f>
        <v>0</v>
      </c>
      <c r="H18" s="201">
        <f>-('3. Balans'!H22-'3. Balans'!G22)</f>
        <v>0</v>
      </c>
      <c r="I18" s="201">
        <f>-('3. Balans'!I22-'3. Balans'!H22)</f>
        <v>0</v>
      </c>
      <c r="J18" s="201">
        <f>-('3. Balans'!J22-'3. Balans'!I22)</f>
        <v>0</v>
      </c>
      <c r="K18" s="201">
        <f>-('3. Balans'!K22-'3. Balans'!J22)</f>
        <v>0</v>
      </c>
      <c r="L18" s="201">
        <f>-('3. Balans'!L22-'3. Balans'!K22)</f>
        <v>0</v>
      </c>
      <c r="M18" s="201">
        <f>-('3. Balans'!M22-'3. Balans'!L22)</f>
        <v>0</v>
      </c>
      <c r="N18" s="201">
        <f>-('3. Balans'!N22-'3. Balans'!M22)</f>
        <v>0</v>
      </c>
      <c r="O18" s="201">
        <f>-('3. Balans'!O22-'3. Balans'!N22)</f>
        <v>0</v>
      </c>
      <c r="P18" s="193">
        <f t="shared" si="5"/>
        <v>0</v>
      </c>
      <c r="Q18" s="201">
        <f>-('3. Balans'!Q22-'3. Balans'!O22)</f>
        <v>0</v>
      </c>
      <c r="R18" s="201">
        <f>-('3. Balans'!R22-'3. Balans'!Q22)</f>
        <v>0</v>
      </c>
      <c r="S18" s="201">
        <f>-('3. Balans'!S22-'3. Balans'!R22)</f>
        <v>0</v>
      </c>
      <c r="T18" s="201">
        <f>-('3. Balans'!T22-'3. Balans'!S22)</f>
        <v>0</v>
      </c>
      <c r="U18" s="201">
        <f>-('3. Balans'!U22-'3. Balans'!T22)</f>
        <v>0</v>
      </c>
      <c r="V18" s="201">
        <f>-('3. Balans'!V22-'3. Balans'!U22)</f>
        <v>0</v>
      </c>
      <c r="W18" s="201">
        <f>-('3. Balans'!W22-'3. Balans'!V22)</f>
        <v>0</v>
      </c>
      <c r="X18" s="201">
        <f>-('3. Balans'!X22-'3. Balans'!W22)</f>
        <v>0</v>
      </c>
      <c r="Y18" s="201">
        <f>-('3. Balans'!Y22-'3. Balans'!X22)</f>
        <v>0</v>
      </c>
      <c r="Z18" s="201">
        <f>-('3. Balans'!Z22-'3. Balans'!Y22)</f>
        <v>0</v>
      </c>
      <c r="AA18" s="201">
        <f>-('3. Balans'!AA22-'3. Balans'!Z22)</f>
        <v>0</v>
      </c>
      <c r="AB18" s="201">
        <f>-('3. Balans'!AB22-'3. Balans'!AA22)</f>
        <v>0</v>
      </c>
      <c r="AC18" s="193">
        <f t="shared" si="6"/>
        <v>0</v>
      </c>
      <c r="AD18" s="201">
        <f>-('3. Balans'!AD22-'3. Balans'!AB22)</f>
        <v>0</v>
      </c>
      <c r="AE18" s="201">
        <f>-('3. Balans'!AE22-'3. Balans'!AD22)</f>
        <v>0</v>
      </c>
      <c r="AF18" s="201">
        <f>-('3. Balans'!AF22-'3. Balans'!AE22)</f>
        <v>0</v>
      </c>
      <c r="AG18" s="201">
        <f>-('3. Balans'!AG22-'3. Balans'!AF22)</f>
        <v>0</v>
      </c>
      <c r="AH18" s="201">
        <f>-('3. Balans'!AH22-'3. Balans'!AG22)</f>
        <v>0</v>
      </c>
      <c r="AI18" s="201">
        <f>-('3. Balans'!AI22-'3. Balans'!AH22)</f>
        <v>0</v>
      </c>
      <c r="AJ18" s="201">
        <f>-('3. Balans'!AJ22-'3. Balans'!AI22)</f>
        <v>0</v>
      </c>
      <c r="AK18" s="201">
        <f>-('3. Balans'!AK22-'3. Balans'!AJ22)</f>
        <v>0</v>
      </c>
      <c r="AL18" s="201">
        <f>-('3. Balans'!AL22-'3. Balans'!AK22)</f>
        <v>0</v>
      </c>
      <c r="AM18" s="201">
        <f>-('3. Balans'!AM22-'3. Balans'!AL22)</f>
        <v>0</v>
      </c>
      <c r="AN18" s="201">
        <f>-('3. Balans'!AN22-'3. Balans'!AM22)</f>
        <v>0</v>
      </c>
      <c r="AO18" s="201">
        <f>-('3. Balans'!AO22-'3. Balans'!AN22)</f>
        <v>0</v>
      </c>
      <c r="AP18" s="193">
        <f t="shared" si="7"/>
        <v>0</v>
      </c>
      <c r="AQ18" s="201">
        <f>-('3. Balans'!AQ22-'3. Balans'!AO22)</f>
        <v>0</v>
      </c>
      <c r="AR18" s="201">
        <f>-('3. Balans'!AR22-'3. Balans'!AQ22)</f>
        <v>0</v>
      </c>
      <c r="AS18" s="201">
        <f>-('3. Balans'!AS22-'3. Balans'!AR22)</f>
        <v>0</v>
      </c>
      <c r="AT18" s="201">
        <f>-('3. Balans'!AT22-'3. Balans'!AS22)</f>
        <v>0</v>
      </c>
      <c r="AU18" s="201">
        <f>-('3. Balans'!AU22-'3. Balans'!AT22)</f>
        <v>0</v>
      </c>
      <c r="AV18" s="201">
        <f>-('3. Balans'!AV22-'3. Balans'!AU22)</f>
        <v>0</v>
      </c>
      <c r="AW18" s="201">
        <f>-('3. Balans'!AW22-'3. Balans'!AV22)</f>
        <v>0</v>
      </c>
      <c r="AX18" s="201">
        <f>-('3. Balans'!AX22-'3. Balans'!AW22)</f>
        <v>0</v>
      </c>
      <c r="AY18" s="201">
        <f>-('3. Balans'!AY22-'3. Balans'!AX22)</f>
        <v>0</v>
      </c>
      <c r="AZ18" s="201">
        <f>-('3. Balans'!AZ22-'3. Balans'!AY22)</f>
        <v>0</v>
      </c>
      <c r="BA18" s="201">
        <f>-('3. Balans'!BA22-'3. Balans'!AZ22)</f>
        <v>0</v>
      </c>
      <c r="BB18" s="201">
        <f>-('3. Balans'!BB22-'3. Balans'!BA22)</f>
        <v>0</v>
      </c>
      <c r="BC18" s="193">
        <f t="shared" si="8"/>
        <v>0</v>
      </c>
      <c r="BD18" s="201">
        <f>-('3. Balans'!BD22-'3. Balans'!BB22)</f>
        <v>0</v>
      </c>
      <c r="BE18" s="201">
        <f>-('3. Balans'!BE22-'3. Balans'!BD22)</f>
        <v>0</v>
      </c>
      <c r="BF18" s="201">
        <f>-('3. Balans'!BF22-'3. Balans'!BE22)</f>
        <v>0</v>
      </c>
      <c r="BG18" s="201">
        <f>-('3. Balans'!BG22-'3. Balans'!BF22)</f>
        <v>0</v>
      </c>
      <c r="BH18" s="201">
        <f>-('3. Balans'!BH22-'3. Balans'!BG22)</f>
        <v>0</v>
      </c>
      <c r="BI18" s="201">
        <f>-('3. Balans'!BI22-'3. Balans'!BH22)</f>
        <v>0</v>
      </c>
      <c r="BJ18" s="201">
        <f>-('3. Balans'!BJ22-'3. Balans'!BI22)</f>
        <v>0</v>
      </c>
      <c r="BK18" s="201">
        <f>-('3. Balans'!BK22-'3. Balans'!BJ22)</f>
        <v>0</v>
      </c>
      <c r="BL18" s="201">
        <f>-('3. Balans'!BL22-'3. Balans'!BK22)</f>
        <v>0</v>
      </c>
      <c r="BM18" s="201">
        <f>-('3. Balans'!BM22-'3. Balans'!BL22)</f>
        <v>0</v>
      </c>
      <c r="BN18" s="201">
        <f>-('3. Balans'!BN22-'3. Balans'!BM22)</f>
        <v>0</v>
      </c>
      <c r="BO18" s="201">
        <f>-('3. Balans'!BO22-'3. Balans'!BN22)</f>
        <v>0</v>
      </c>
      <c r="BP18" s="193">
        <f t="shared" si="9"/>
        <v>0</v>
      </c>
      <c r="BQ18" s="1"/>
    </row>
    <row r="19" spans="2:71" s="127" customFormat="1" ht="15" customHeight="1" x14ac:dyDescent="0.25">
      <c r="C19" s="1" t="s">
        <v>250</v>
      </c>
      <c r="D19" s="201">
        <f>'3. Balans'!D42</f>
        <v>0</v>
      </c>
      <c r="E19" s="201">
        <f>('3. Balans'!E42-'3. Balans'!D42)</f>
        <v>0</v>
      </c>
      <c r="F19" s="201">
        <f>('3. Balans'!F42-'3. Balans'!E42)</f>
        <v>0</v>
      </c>
      <c r="G19" s="201">
        <f>('3. Balans'!G42-'3. Balans'!F42)</f>
        <v>0</v>
      </c>
      <c r="H19" s="201">
        <f>('3. Balans'!H42-'3. Balans'!G42)</f>
        <v>0</v>
      </c>
      <c r="I19" s="201">
        <f>('3. Balans'!I42-'3. Balans'!H42)</f>
        <v>0</v>
      </c>
      <c r="J19" s="201">
        <f>('3. Balans'!J42-'3. Balans'!I42)</f>
        <v>0</v>
      </c>
      <c r="K19" s="201">
        <f>('3. Balans'!K42-'3. Balans'!J42)</f>
        <v>0</v>
      </c>
      <c r="L19" s="201">
        <f>('3. Balans'!L42-'3. Balans'!K42)</f>
        <v>0</v>
      </c>
      <c r="M19" s="201">
        <f>('3. Balans'!M42-'3. Balans'!L42)</f>
        <v>0</v>
      </c>
      <c r="N19" s="201">
        <f>('3. Balans'!N42-'3. Balans'!M42)</f>
        <v>0</v>
      </c>
      <c r="O19" s="201">
        <f>('3. Balans'!O42-'3. Balans'!N42)</f>
        <v>0</v>
      </c>
      <c r="P19" s="193">
        <f t="shared" si="5"/>
        <v>0</v>
      </c>
      <c r="Q19" s="201">
        <f>('3. Balans'!Q42-'3. Balans'!O42)</f>
        <v>0</v>
      </c>
      <c r="R19" s="201">
        <f>('3. Balans'!R42-'3. Balans'!Q42)</f>
        <v>0</v>
      </c>
      <c r="S19" s="201">
        <f>('3. Balans'!S42-'3. Balans'!R42)</f>
        <v>0</v>
      </c>
      <c r="T19" s="201">
        <f>('3. Balans'!T42-'3. Balans'!S42)</f>
        <v>0</v>
      </c>
      <c r="U19" s="201">
        <f>('3. Balans'!U42-'3. Balans'!T42)</f>
        <v>0</v>
      </c>
      <c r="V19" s="201">
        <f>('3. Balans'!V42-'3. Balans'!U42)</f>
        <v>0</v>
      </c>
      <c r="W19" s="201">
        <f>('3. Balans'!W42-'3. Balans'!V42)</f>
        <v>0</v>
      </c>
      <c r="X19" s="201">
        <f>('3. Balans'!X42-'3. Balans'!W42)</f>
        <v>0</v>
      </c>
      <c r="Y19" s="201">
        <f>('3. Balans'!Y42-'3. Balans'!X42)</f>
        <v>0</v>
      </c>
      <c r="Z19" s="201">
        <f>('3. Balans'!Z42-'3. Balans'!Y42)</f>
        <v>0</v>
      </c>
      <c r="AA19" s="201">
        <f>('3. Balans'!AA42-'3. Balans'!Z42)</f>
        <v>0</v>
      </c>
      <c r="AB19" s="201">
        <f>('3. Balans'!AB42-'3. Balans'!AA42)</f>
        <v>0</v>
      </c>
      <c r="AC19" s="193">
        <f t="shared" si="6"/>
        <v>0</v>
      </c>
      <c r="AD19" s="201">
        <f>('3. Balans'!AD42-'3. Balans'!AB42)</f>
        <v>0</v>
      </c>
      <c r="AE19" s="201">
        <f>('3. Balans'!AE42-'3. Balans'!AD42)</f>
        <v>0</v>
      </c>
      <c r="AF19" s="201">
        <f>('3. Balans'!AF42-'3. Balans'!AE42)</f>
        <v>0</v>
      </c>
      <c r="AG19" s="201">
        <f>('3. Balans'!AG42-'3. Balans'!AF42)</f>
        <v>0</v>
      </c>
      <c r="AH19" s="201">
        <f>('3. Balans'!AH42-'3. Balans'!AG42)</f>
        <v>0</v>
      </c>
      <c r="AI19" s="201">
        <f>('3. Balans'!AI42-'3. Balans'!AH42)</f>
        <v>0</v>
      </c>
      <c r="AJ19" s="201">
        <f>('3. Balans'!AJ42-'3. Balans'!AI42)</f>
        <v>0</v>
      </c>
      <c r="AK19" s="201">
        <f>('3. Balans'!AK42-'3. Balans'!AJ42)</f>
        <v>0</v>
      </c>
      <c r="AL19" s="201">
        <f>('3. Balans'!AL42-'3. Balans'!AK42)</f>
        <v>0</v>
      </c>
      <c r="AM19" s="201">
        <f>('3. Balans'!AM42-'3. Balans'!AL42)</f>
        <v>0</v>
      </c>
      <c r="AN19" s="201">
        <f>('3. Balans'!AN42-'3. Balans'!AM42)</f>
        <v>0</v>
      </c>
      <c r="AO19" s="201">
        <f>('3. Balans'!AO42-'3. Balans'!AN42)</f>
        <v>0</v>
      </c>
      <c r="AP19" s="193">
        <f t="shared" si="7"/>
        <v>0</v>
      </c>
      <c r="AQ19" s="201">
        <f>('3. Balans'!AQ42-'3. Balans'!AO42)</f>
        <v>0</v>
      </c>
      <c r="AR19" s="201">
        <f>('3. Balans'!AR42-'3. Balans'!AQ42)</f>
        <v>0</v>
      </c>
      <c r="AS19" s="201">
        <f>('3. Balans'!AS42-'3. Balans'!AR42)</f>
        <v>0</v>
      </c>
      <c r="AT19" s="201">
        <f>('3. Balans'!AT42-'3. Balans'!AS42)</f>
        <v>0</v>
      </c>
      <c r="AU19" s="201">
        <f>('3. Balans'!AU42-'3. Balans'!AT42)</f>
        <v>0</v>
      </c>
      <c r="AV19" s="201">
        <f>('3. Balans'!AV42-'3. Balans'!AU42)</f>
        <v>0</v>
      </c>
      <c r="AW19" s="201">
        <f>('3. Balans'!AW42-'3. Balans'!AV42)</f>
        <v>0</v>
      </c>
      <c r="AX19" s="201">
        <f>('3. Balans'!AX42-'3. Balans'!AW42)</f>
        <v>0</v>
      </c>
      <c r="AY19" s="201">
        <f>('3. Balans'!AY42-'3. Balans'!AX42)</f>
        <v>0</v>
      </c>
      <c r="AZ19" s="201">
        <f>('3. Balans'!AZ42-'3. Balans'!AY42)</f>
        <v>0</v>
      </c>
      <c r="BA19" s="201">
        <f>('3. Balans'!BA42-'3. Balans'!AZ42)</f>
        <v>0</v>
      </c>
      <c r="BB19" s="201">
        <f>('3. Balans'!BB42-'3. Balans'!BA42)</f>
        <v>0</v>
      </c>
      <c r="BC19" s="193">
        <f t="shared" si="8"/>
        <v>0</v>
      </c>
      <c r="BD19" s="201">
        <f>('3. Balans'!BD42-'3. Balans'!BB42)</f>
        <v>0</v>
      </c>
      <c r="BE19" s="201">
        <f>('3. Balans'!BE42-'3. Balans'!BD42)</f>
        <v>0</v>
      </c>
      <c r="BF19" s="201">
        <f>('3. Balans'!BF42-'3. Balans'!BE42)</f>
        <v>0</v>
      </c>
      <c r="BG19" s="201">
        <f>('3. Balans'!BG42-'3. Balans'!BF42)</f>
        <v>0</v>
      </c>
      <c r="BH19" s="201">
        <f>('3. Balans'!BH42-'3. Balans'!BG42)</f>
        <v>0</v>
      </c>
      <c r="BI19" s="201">
        <f>('3. Balans'!BI42-'3. Balans'!BH42)</f>
        <v>0</v>
      </c>
      <c r="BJ19" s="201">
        <f>('3. Balans'!BJ42-'3. Balans'!BI42)</f>
        <v>0</v>
      </c>
      <c r="BK19" s="201">
        <f>('3. Balans'!BK42-'3. Balans'!BJ42)</f>
        <v>0</v>
      </c>
      <c r="BL19" s="201">
        <f>('3. Balans'!BL42-'3. Balans'!BK42)</f>
        <v>0</v>
      </c>
      <c r="BM19" s="201">
        <f>('3. Balans'!BM42-'3. Balans'!BL42)</f>
        <v>0</v>
      </c>
      <c r="BN19" s="201">
        <f>('3. Balans'!BN42-'3. Balans'!BM42)</f>
        <v>0</v>
      </c>
      <c r="BO19" s="201">
        <f>('3. Balans'!BO42-'3. Balans'!BN42)</f>
        <v>0</v>
      </c>
      <c r="BP19" s="193">
        <f t="shared" si="9"/>
        <v>0</v>
      </c>
      <c r="BQ19" s="1"/>
    </row>
    <row r="20" spans="2:71" s="127" customFormat="1" ht="15" customHeight="1" x14ac:dyDescent="0.25">
      <c r="C20" s="1" t="s">
        <v>249</v>
      </c>
      <c r="D20" s="201">
        <f>'3. Balans'!D43</f>
        <v>0</v>
      </c>
      <c r="E20" s="201">
        <f>('3. Balans'!E43-'3. Balans'!D43)</f>
        <v>0</v>
      </c>
      <c r="F20" s="201">
        <f>('3. Balans'!F43-'3. Balans'!E43)</f>
        <v>0</v>
      </c>
      <c r="G20" s="201">
        <f>('3. Balans'!G43-'3. Balans'!F43)</f>
        <v>0</v>
      </c>
      <c r="H20" s="201">
        <f>('3. Balans'!H43-'3. Balans'!G43)</f>
        <v>0</v>
      </c>
      <c r="I20" s="201">
        <f>('3. Balans'!I43-'3. Balans'!H43)</f>
        <v>0</v>
      </c>
      <c r="J20" s="201">
        <f>('3. Balans'!J43-'3. Balans'!I43)</f>
        <v>0</v>
      </c>
      <c r="K20" s="201">
        <f>('3. Balans'!K43-'3. Balans'!J43)</f>
        <v>0</v>
      </c>
      <c r="L20" s="201">
        <f>('3. Balans'!L43-'3. Balans'!K43)</f>
        <v>0</v>
      </c>
      <c r="M20" s="201">
        <f>('3. Balans'!M43-'3. Balans'!L43)</f>
        <v>0</v>
      </c>
      <c r="N20" s="201">
        <f>('3. Balans'!N43-'3. Balans'!M43)</f>
        <v>0</v>
      </c>
      <c r="O20" s="201">
        <f>('3. Balans'!O43-'3. Balans'!N43)</f>
        <v>0</v>
      </c>
      <c r="P20" s="193">
        <f t="shared" si="5"/>
        <v>0</v>
      </c>
      <c r="Q20" s="201">
        <f>('3. Balans'!Q43-'3. Balans'!O43)</f>
        <v>0</v>
      </c>
      <c r="R20" s="201">
        <f>('3. Balans'!R43-'3. Balans'!Q43)</f>
        <v>0</v>
      </c>
      <c r="S20" s="201">
        <f>('3. Balans'!S43-'3. Balans'!R43)</f>
        <v>0</v>
      </c>
      <c r="T20" s="201">
        <f>('3. Balans'!T43-'3. Balans'!S43)</f>
        <v>0</v>
      </c>
      <c r="U20" s="201">
        <f>('3. Balans'!U43-'3. Balans'!T43)</f>
        <v>0</v>
      </c>
      <c r="V20" s="201">
        <f>('3. Balans'!V43-'3. Balans'!U43)</f>
        <v>0</v>
      </c>
      <c r="W20" s="201">
        <f>('3. Balans'!W43-'3. Balans'!V43)</f>
        <v>0</v>
      </c>
      <c r="X20" s="201">
        <f>('3. Balans'!X43-'3. Balans'!W43)</f>
        <v>0</v>
      </c>
      <c r="Y20" s="201">
        <f>('3. Balans'!Y43-'3. Balans'!X43)</f>
        <v>0</v>
      </c>
      <c r="Z20" s="201">
        <f>('3. Balans'!Z43-'3. Balans'!Y43)</f>
        <v>0</v>
      </c>
      <c r="AA20" s="201">
        <f>('3. Balans'!AA43-'3. Balans'!Z43)</f>
        <v>0</v>
      </c>
      <c r="AB20" s="201">
        <f>('3. Balans'!AB43-'3. Balans'!AA43)</f>
        <v>0</v>
      </c>
      <c r="AC20" s="193">
        <f t="shared" si="6"/>
        <v>0</v>
      </c>
      <c r="AD20" s="201">
        <f>('3. Balans'!AD43-'3. Balans'!AB43)</f>
        <v>0</v>
      </c>
      <c r="AE20" s="201">
        <f>('3. Balans'!AE43-'3. Balans'!AD43)</f>
        <v>0</v>
      </c>
      <c r="AF20" s="201">
        <f>('3. Balans'!AF43-'3. Balans'!AE43)</f>
        <v>0</v>
      </c>
      <c r="AG20" s="201">
        <f>('3. Balans'!AG43-'3. Balans'!AF43)</f>
        <v>0</v>
      </c>
      <c r="AH20" s="201">
        <f>('3. Balans'!AH43-'3. Balans'!AG43)</f>
        <v>0</v>
      </c>
      <c r="AI20" s="201">
        <f>('3. Balans'!AI43-'3. Balans'!AH43)</f>
        <v>0</v>
      </c>
      <c r="AJ20" s="201">
        <f>('3. Balans'!AJ43-'3. Balans'!AI43)</f>
        <v>0</v>
      </c>
      <c r="AK20" s="201">
        <f>('3. Balans'!AK43-'3. Balans'!AJ43)</f>
        <v>0</v>
      </c>
      <c r="AL20" s="201">
        <f>('3. Balans'!AL43-'3. Balans'!AK43)</f>
        <v>0</v>
      </c>
      <c r="AM20" s="201">
        <f>('3. Balans'!AM43-'3. Balans'!AL43)</f>
        <v>0</v>
      </c>
      <c r="AN20" s="201">
        <f>('3. Balans'!AN43-'3. Balans'!AM43)</f>
        <v>0</v>
      </c>
      <c r="AO20" s="201">
        <f>('3. Balans'!AO43-'3. Balans'!AN43)</f>
        <v>0</v>
      </c>
      <c r="AP20" s="193">
        <f t="shared" si="7"/>
        <v>0</v>
      </c>
      <c r="AQ20" s="201">
        <f>('3. Balans'!AQ43-'3. Balans'!AO43)</f>
        <v>0</v>
      </c>
      <c r="AR20" s="201">
        <f>('3. Balans'!AR43-'3. Balans'!AQ43)</f>
        <v>0</v>
      </c>
      <c r="AS20" s="201">
        <f>('3. Balans'!AS43-'3. Balans'!AR43)</f>
        <v>0</v>
      </c>
      <c r="AT20" s="201">
        <f>('3. Balans'!AT43-'3. Balans'!AS43)</f>
        <v>0</v>
      </c>
      <c r="AU20" s="201">
        <f>('3. Balans'!AU43-'3. Balans'!AT43)</f>
        <v>0</v>
      </c>
      <c r="AV20" s="201">
        <f>('3. Balans'!AV43-'3. Balans'!AU43)</f>
        <v>0</v>
      </c>
      <c r="AW20" s="201">
        <f>('3. Balans'!AW43-'3. Balans'!AV43)</f>
        <v>0</v>
      </c>
      <c r="AX20" s="201">
        <f>('3. Balans'!AX43-'3. Balans'!AW43)</f>
        <v>0</v>
      </c>
      <c r="AY20" s="201">
        <f>('3. Balans'!AY43-'3. Balans'!AX43)</f>
        <v>0</v>
      </c>
      <c r="AZ20" s="201">
        <f>('3. Balans'!AZ43-'3. Balans'!AY43)</f>
        <v>0</v>
      </c>
      <c r="BA20" s="201">
        <f>('3. Balans'!BA43-'3. Balans'!AZ43)</f>
        <v>0</v>
      </c>
      <c r="BB20" s="201">
        <f>('3. Balans'!BB43-'3. Balans'!BA43)</f>
        <v>0</v>
      </c>
      <c r="BC20" s="193">
        <f t="shared" si="8"/>
        <v>0</v>
      </c>
      <c r="BD20" s="201">
        <f>('3. Balans'!BD43-'3. Balans'!BB43)</f>
        <v>0</v>
      </c>
      <c r="BE20" s="201">
        <f>('3. Balans'!BE43-'3. Balans'!BD43)</f>
        <v>0</v>
      </c>
      <c r="BF20" s="201">
        <f>('3. Balans'!BF43-'3. Balans'!BE43)</f>
        <v>0</v>
      </c>
      <c r="BG20" s="201">
        <f>('3. Balans'!BG43-'3. Balans'!BF43)</f>
        <v>0</v>
      </c>
      <c r="BH20" s="201">
        <f>('3. Balans'!BH43-'3. Balans'!BG43)</f>
        <v>0</v>
      </c>
      <c r="BI20" s="201">
        <f>('3. Balans'!BI43-'3. Balans'!BH43)</f>
        <v>0</v>
      </c>
      <c r="BJ20" s="201">
        <f>('3. Balans'!BJ43-'3. Balans'!BI43)</f>
        <v>0</v>
      </c>
      <c r="BK20" s="201">
        <f>('3. Balans'!BK43-'3. Balans'!BJ43)</f>
        <v>0</v>
      </c>
      <c r="BL20" s="201">
        <f>('3. Balans'!BL43-'3. Balans'!BK43)</f>
        <v>0</v>
      </c>
      <c r="BM20" s="201">
        <f>('3. Balans'!BM43-'3. Balans'!BL43)</f>
        <v>0</v>
      </c>
      <c r="BN20" s="201">
        <f>('3. Balans'!BN43-'3. Balans'!BM43)</f>
        <v>0</v>
      </c>
      <c r="BO20" s="201">
        <f>('3. Balans'!BO43-'3. Balans'!BN43)</f>
        <v>0</v>
      </c>
      <c r="BP20" s="193">
        <f t="shared" si="9"/>
        <v>0</v>
      </c>
      <c r="BQ20" s="1"/>
    </row>
    <row r="21" spans="2:71" s="127" customFormat="1" ht="15" customHeight="1" x14ac:dyDescent="0.25">
      <c r="C21" s="1" t="s">
        <v>251</v>
      </c>
      <c r="D21" s="201">
        <f>'3. Balans'!D44</f>
        <v>0</v>
      </c>
      <c r="E21" s="201">
        <f>('3. Balans'!E44-'3. Balans'!D44)</f>
        <v>0</v>
      </c>
      <c r="F21" s="201">
        <f>('3. Balans'!F44-'3. Balans'!E44)</f>
        <v>0</v>
      </c>
      <c r="G21" s="201">
        <f>('3. Balans'!G44-'3. Balans'!F44)</f>
        <v>0</v>
      </c>
      <c r="H21" s="201">
        <f>('3. Balans'!H44-'3. Balans'!G44)</f>
        <v>0</v>
      </c>
      <c r="I21" s="201">
        <f>('3. Balans'!I44-'3. Balans'!H44)</f>
        <v>0</v>
      </c>
      <c r="J21" s="201">
        <f>('3. Balans'!J44-'3. Balans'!I44)</f>
        <v>0</v>
      </c>
      <c r="K21" s="201">
        <f>('3. Balans'!K44-'3. Balans'!J44)</f>
        <v>0</v>
      </c>
      <c r="L21" s="201">
        <f>('3. Balans'!L44-'3. Balans'!K44)</f>
        <v>0</v>
      </c>
      <c r="M21" s="201">
        <f>('3. Balans'!M44-'3. Balans'!L44)</f>
        <v>0</v>
      </c>
      <c r="N21" s="201">
        <f>('3. Balans'!N44-'3. Balans'!M44)</f>
        <v>0</v>
      </c>
      <c r="O21" s="201">
        <f>('3. Balans'!O44-'3. Balans'!N44)</f>
        <v>0</v>
      </c>
      <c r="P21" s="193">
        <f t="shared" si="5"/>
        <v>0</v>
      </c>
      <c r="Q21" s="201">
        <f>('3. Balans'!Q44-'3. Balans'!O44)</f>
        <v>0</v>
      </c>
      <c r="R21" s="201">
        <f>('3. Balans'!R44-'3. Balans'!Q44)</f>
        <v>0</v>
      </c>
      <c r="S21" s="201">
        <f>('3. Balans'!S44-'3. Balans'!R44)</f>
        <v>0</v>
      </c>
      <c r="T21" s="201">
        <f>('3. Balans'!T44-'3. Balans'!S44)</f>
        <v>0</v>
      </c>
      <c r="U21" s="201">
        <f>('3. Balans'!U44-'3. Balans'!T44)</f>
        <v>0</v>
      </c>
      <c r="V21" s="201">
        <f>('3. Balans'!V44-'3. Balans'!U44)</f>
        <v>0</v>
      </c>
      <c r="W21" s="201">
        <f>('3. Balans'!W44-'3. Balans'!V44)</f>
        <v>0</v>
      </c>
      <c r="X21" s="201">
        <f>('3. Balans'!X44-'3. Balans'!W44)</f>
        <v>0</v>
      </c>
      <c r="Y21" s="201">
        <f>('3. Balans'!Y44-'3. Balans'!X44)</f>
        <v>0</v>
      </c>
      <c r="Z21" s="201">
        <f>('3. Balans'!Z44-'3. Balans'!Y44)</f>
        <v>0</v>
      </c>
      <c r="AA21" s="201">
        <f>('3. Balans'!AA44-'3. Balans'!Z44)</f>
        <v>0</v>
      </c>
      <c r="AB21" s="201">
        <f>('3. Balans'!AB44-'3. Balans'!AA44)</f>
        <v>0</v>
      </c>
      <c r="AC21" s="193">
        <f t="shared" si="6"/>
        <v>0</v>
      </c>
      <c r="AD21" s="201">
        <f>('3. Balans'!AD44-'3. Balans'!AB44)</f>
        <v>0</v>
      </c>
      <c r="AE21" s="201">
        <f>('3. Balans'!AE44-'3. Balans'!AD44)</f>
        <v>0</v>
      </c>
      <c r="AF21" s="201">
        <f>('3. Balans'!AF44-'3. Balans'!AE44)</f>
        <v>0</v>
      </c>
      <c r="AG21" s="201">
        <f>('3. Balans'!AG44-'3. Balans'!AF44)</f>
        <v>0</v>
      </c>
      <c r="AH21" s="201">
        <f>('3. Balans'!AH44-'3. Balans'!AG44)</f>
        <v>0</v>
      </c>
      <c r="AI21" s="201">
        <f>('3. Balans'!AI44-'3. Balans'!AH44)</f>
        <v>0</v>
      </c>
      <c r="AJ21" s="201">
        <f>('3. Balans'!AJ44-'3. Balans'!AI44)</f>
        <v>0</v>
      </c>
      <c r="AK21" s="201">
        <f>('3. Balans'!AK44-'3. Balans'!AJ44)</f>
        <v>0</v>
      </c>
      <c r="AL21" s="201">
        <f>('3. Balans'!AL44-'3. Balans'!AK44)</f>
        <v>0</v>
      </c>
      <c r="AM21" s="201">
        <f>('3. Balans'!AM44-'3. Balans'!AL44)</f>
        <v>0</v>
      </c>
      <c r="AN21" s="201">
        <f>('3. Balans'!AN44-'3. Balans'!AM44)</f>
        <v>0</v>
      </c>
      <c r="AO21" s="201">
        <f>('3. Balans'!AO44-'3. Balans'!AN44)</f>
        <v>0</v>
      </c>
      <c r="AP21" s="193">
        <f t="shared" si="7"/>
        <v>0</v>
      </c>
      <c r="AQ21" s="201">
        <f>('3. Balans'!AQ44-'3. Balans'!AO44)</f>
        <v>0</v>
      </c>
      <c r="AR21" s="201">
        <f>('3. Balans'!AR44-'3. Balans'!AQ44)</f>
        <v>0</v>
      </c>
      <c r="AS21" s="201">
        <f>('3. Balans'!AS44-'3. Balans'!AR44)</f>
        <v>0</v>
      </c>
      <c r="AT21" s="201">
        <f>('3. Balans'!AT44-'3. Balans'!AS44)</f>
        <v>0</v>
      </c>
      <c r="AU21" s="201">
        <f>('3. Balans'!AU44-'3. Balans'!AT44)</f>
        <v>0</v>
      </c>
      <c r="AV21" s="201">
        <f>('3. Balans'!AV44-'3. Balans'!AU44)</f>
        <v>0</v>
      </c>
      <c r="AW21" s="201">
        <f>('3. Balans'!AW44-'3. Balans'!AV44)</f>
        <v>0</v>
      </c>
      <c r="AX21" s="201">
        <f>('3. Balans'!AX44-'3. Balans'!AW44)</f>
        <v>0</v>
      </c>
      <c r="AY21" s="201">
        <f>('3. Balans'!AY44-'3. Balans'!AX44)</f>
        <v>0</v>
      </c>
      <c r="AZ21" s="201">
        <f>('3. Balans'!AZ44-'3. Balans'!AY44)</f>
        <v>0</v>
      </c>
      <c r="BA21" s="201">
        <f>('3. Balans'!BA44-'3. Balans'!AZ44)</f>
        <v>0</v>
      </c>
      <c r="BB21" s="201">
        <f>('3. Balans'!BB44-'3. Balans'!BA44)</f>
        <v>0</v>
      </c>
      <c r="BC21" s="193">
        <f t="shared" si="8"/>
        <v>0</v>
      </c>
      <c r="BD21" s="201">
        <f>('3. Balans'!BD44-'3. Balans'!BB44)</f>
        <v>0</v>
      </c>
      <c r="BE21" s="201">
        <f>('3. Balans'!BE44-'3. Balans'!BD44)</f>
        <v>0</v>
      </c>
      <c r="BF21" s="201">
        <f>('3. Balans'!BF44-'3. Balans'!BE44)</f>
        <v>0</v>
      </c>
      <c r="BG21" s="201">
        <f>('3. Balans'!BG44-'3. Balans'!BF44)</f>
        <v>0</v>
      </c>
      <c r="BH21" s="201">
        <f>('3. Balans'!BH44-'3. Balans'!BG44)</f>
        <v>0</v>
      </c>
      <c r="BI21" s="201">
        <f>('3. Balans'!BI44-'3. Balans'!BH44)</f>
        <v>0</v>
      </c>
      <c r="BJ21" s="201">
        <f>('3. Balans'!BJ44-'3. Balans'!BI44)</f>
        <v>0</v>
      </c>
      <c r="BK21" s="201">
        <f>('3. Balans'!BK44-'3. Balans'!BJ44)</f>
        <v>0</v>
      </c>
      <c r="BL21" s="201">
        <f>('3. Balans'!BL44-'3. Balans'!BK44)</f>
        <v>0</v>
      </c>
      <c r="BM21" s="201">
        <f>('3. Balans'!BM44-'3. Balans'!BL44)</f>
        <v>0</v>
      </c>
      <c r="BN21" s="201">
        <f>('3. Balans'!BN44-'3. Balans'!BM44)</f>
        <v>0</v>
      </c>
      <c r="BO21" s="201">
        <f>('3. Balans'!BO44-'3. Balans'!BN44)</f>
        <v>0</v>
      </c>
      <c r="BP21" s="193">
        <f t="shared" si="9"/>
        <v>0</v>
      </c>
      <c r="BQ21" s="1"/>
    </row>
    <row r="22" spans="2:71" s="127" customFormat="1" ht="15" customHeight="1" x14ac:dyDescent="0.25">
      <c r="D22" s="202"/>
      <c r="E22" s="202"/>
      <c r="F22" s="202"/>
      <c r="G22" s="202"/>
      <c r="P22" s="135"/>
      <c r="Q22" s="202"/>
      <c r="R22" s="202"/>
      <c r="S22" s="202"/>
      <c r="T22" s="202"/>
      <c r="AC22" s="135"/>
      <c r="AD22" s="202"/>
      <c r="AE22" s="202"/>
      <c r="AF22" s="202"/>
      <c r="AG22" s="202"/>
      <c r="AP22" s="135"/>
      <c r="AQ22" s="202"/>
      <c r="AR22" s="202"/>
      <c r="AS22" s="202"/>
      <c r="AT22" s="202"/>
      <c r="BC22" s="135"/>
      <c r="BD22" s="202"/>
      <c r="BE22" s="202"/>
      <c r="BF22" s="202"/>
      <c r="BG22" s="202"/>
      <c r="BP22" s="135"/>
      <c r="BQ22" s="1"/>
    </row>
    <row r="23" spans="2:71" s="45" customFormat="1" ht="15" customHeight="1" x14ac:dyDescent="0.25">
      <c r="C23" s="37" t="s">
        <v>315</v>
      </c>
      <c r="D23" s="193">
        <f>+D12+D14</f>
        <v>0</v>
      </c>
      <c r="E23" s="193">
        <f ca="1">+E12+E14</f>
        <v>0</v>
      </c>
      <c r="F23" s="193">
        <f ca="1">+F12+F14</f>
        <v>0</v>
      </c>
      <c r="G23" s="193">
        <f ca="1">+G12+G14</f>
        <v>0</v>
      </c>
      <c r="H23" s="193">
        <f t="shared" ref="H23:O23" ca="1" si="10">+H12+H14</f>
        <v>0</v>
      </c>
      <c r="I23" s="193">
        <f t="shared" ca="1" si="10"/>
        <v>0</v>
      </c>
      <c r="J23" s="193">
        <f t="shared" ca="1" si="10"/>
        <v>0</v>
      </c>
      <c r="K23" s="193">
        <f t="shared" ca="1" si="10"/>
        <v>0</v>
      </c>
      <c r="L23" s="193">
        <f t="shared" ca="1" si="10"/>
        <v>0</v>
      </c>
      <c r="M23" s="193">
        <f t="shared" ca="1" si="10"/>
        <v>0</v>
      </c>
      <c r="N23" s="193">
        <f t="shared" ca="1" si="10"/>
        <v>0</v>
      </c>
      <c r="O23" s="193">
        <f t="shared" ca="1" si="10"/>
        <v>0</v>
      </c>
      <c r="P23" s="193">
        <f t="shared" ca="1" si="5"/>
        <v>0</v>
      </c>
      <c r="Q23" s="193">
        <f ca="1">+Q12+Q14</f>
        <v>0</v>
      </c>
      <c r="R23" s="193">
        <f ca="1">+R12+R14</f>
        <v>0</v>
      </c>
      <c r="S23" s="193">
        <f ca="1">+S12+S14</f>
        <v>0</v>
      </c>
      <c r="T23" s="193">
        <f ca="1">+T12+T14</f>
        <v>0</v>
      </c>
      <c r="U23" s="193">
        <f t="shared" ref="U23:AB23" ca="1" si="11">+U12+U14</f>
        <v>0</v>
      </c>
      <c r="V23" s="193">
        <f t="shared" ca="1" si="11"/>
        <v>0</v>
      </c>
      <c r="W23" s="193">
        <f t="shared" ca="1" si="11"/>
        <v>0</v>
      </c>
      <c r="X23" s="193">
        <f t="shared" ca="1" si="11"/>
        <v>0</v>
      </c>
      <c r="Y23" s="193">
        <f t="shared" ca="1" si="11"/>
        <v>0</v>
      </c>
      <c r="Z23" s="193">
        <f t="shared" ca="1" si="11"/>
        <v>0</v>
      </c>
      <c r="AA23" s="193">
        <f t="shared" ca="1" si="11"/>
        <v>0</v>
      </c>
      <c r="AB23" s="193">
        <f t="shared" ca="1" si="11"/>
        <v>0</v>
      </c>
      <c r="AC23" s="193">
        <f ca="1">SUM(Q23:AB23)</f>
        <v>0</v>
      </c>
      <c r="AD23" s="193">
        <f ca="1">+AD12+AD14</f>
        <v>0</v>
      </c>
      <c r="AE23" s="193">
        <f ca="1">+AE12+AE14</f>
        <v>0</v>
      </c>
      <c r="AF23" s="193">
        <f ca="1">+AF12+AF14</f>
        <v>0</v>
      </c>
      <c r="AG23" s="193">
        <f ca="1">+AG12+AG14</f>
        <v>0</v>
      </c>
      <c r="AH23" s="193">
        <f t="shared" ref="AH23:AO23" ca="1" si="12">+AH12+AH14</f>
        <v>0</v>
      </c>
      <c r="AI23" s="193">
        <f t="shared" ca="1" si="12"/>
        <v>0</v>
      </c>
      <c r="AJ23" s="193">
        <f t="shared" ca="1" si="12"/>
        <v>0</v>
      </c>
      <c r="AK23" s="193">
        <f t="shared" ca="1" si="12"/>
        <v>0</v>
      </c>
      <c r="AL23" s="193">
        <f t="shared" ca="1" si="12"/>
        <v>0</v>
      </c>
      <c r="AM23" s="193">
        <f t="shared" ca="1" si="12"/>
        <v>0</v>
      </c>
      <c r="AN23" s="193">
        <f t="shared" ca="1" si="12"/>
        <v>0</v>
      </c>
      <c r="AO23" s="193">
        <f t="shared" ca="1" si="12"/>
        <v>0</v>
      </c>
      <c r="AP23" s="193">
        <f ca="1">SUM(AD23:AO23)</f>
        <v>0</v>
      </c>
      <c r="AQ23" s="193">
        <f ca="1">+AQ12+AQ14</f>
        <v>0</v>
      </c>
      <c r="AR23" s="193">
        <f ca="1">+AR12+AR14</f>
        <v>0</v>
      </c>
      <c r="AS23" s="193">
        <f ca="1">+AS12+AS14</f>
        <v>0</v>
      </c>
      <c r="AT23" s="193">
        <f ca="1">+AT12+AT14</f>
        <v>0</v>
      </c>
      <c r="AU23" s="193">
        <f t="shared" ref="AU23:BB23" ca="1" si="13">+AU12+AU14</f>
        <v>0</v>
      </c>
      <c r="AV23" s="193">
        <f t="shared" ca="1" si="13"/>
        <v>0</v>
      </c>
      <c r="AW23" s="193">
        <f t="shared" ca="1" si="13"/>
        <v>0</v>
      </c>
      <c r="AX23" s="193">
        <f t="shared" ca="1" si="13"/>
        <v>0</v>
      </c>
      <c r="AY23" s="193">
        <f t="shared" ca="1" si="13"/>
        <v>0</v>
      </c>
      <c r="AZ23" s="193">
        <f t="shared" ca="1" si="13"/>
        <v>0</v>
      </c>
      <c r="BA23" s="193">
        <f t="shared" ca="1" si="13"/>
        <v>0</v>
      </c>
      <c r="BB23" s="193">
        <f t="shared" ca="1" si="13"/>
        <v>0</v>
      </c>
      <c r="BC23" s="193">
        <f ca="1">SUM(AQ23:BB23)</f>
        <v>0</v>
      </c>
      <c r="BD23" s="193">
        <f ca="1">+BD12+BD14</f>
        <v>0</v>
      </c>
      <c r="BE23" s="193">
        <f ca="1">+BE12+BE14</f>
        <v>0</v>
      </c>
      <c r="BF23" s="193">
        <f ca="1">+BF12+BF14</f>
        <v>0</v>
      </c>
      <c r="BG23" s="193">
        <f ca="1">+BG12+BG14</f>
        <v>0</v>
      </c>
      <c r="BH23" s="193">
        <f t="shared" ref="BH23:BO23" ca="1" si="14">+BH12+BH14</f>
        <v>0</v>
      </c>
      <c r="BI23" s="193">
        <f t="shared" ca="1" si="14"/>
        <v>0</v>
      </c>
      <c r="BJ23" s="193">
        <f t="shared" ca="1" si="14"/>
        <v>0</v>
      </c>
      <c r="BK23" s="193">
        <f t="shared" ca="1" si="14"/>
        <v>0</v>
      </c>
      <c r="BL23" s="193">
        <f t="shared" ca="1" si="14"/>
        <v>0</v>
      </c>
      <c r="BM23" s="193">
        <f t="shared" ca="1" si="14"/>
        <v>0</v>
      </c>
      <c r="BN23" s="193">
        <f t="shared" ca="1" si="14"/>
        <v>0</v>
      </c>
      <c r="BO23" s="193">
        <f t="shared" ca="1" si="14"/>
        <v>0</v>
      </c>
      <c r="BP23" s="193">
        <f ca="1">SUM(BD23:BO23)</f>
        <v>0</v>
      </c>
      <c r="BQ23" s="16"/>
    </row>
    <row r="25" spans="2:71" s="8" customFormat="1" ht="15" customHeight="1" x14ac:dyDescent="0.25">
      <c r="B25" s="194" t="s">
        <v>2</v>
      </c>
      <c r="C25" s="206" t="s">
        <v>313</v>
      </c>
      <c r="D25" s="187"/>
      <c r="E25" s="187"/>
      <c r="F25" s="187"/>
      <c r="G25" s="187"/>
      <c r="H25" s="187"/>
      <c r="I25" s="187"/>
      <c r="J25" s="187"/>
      <c r="K25" s="187"/>
      <c r="L25" s="187"/>
      <c r="M25" s="187"/>
      <c r="N25" s="187"/>
      <c r="O25" s="187"/>
      <c r="P25" s="196"/>
      <c r="Q25" s="187"/>
      <c r="R25" s="187"/>
      <c r="S25" s="187"/>
      <c r="T25" s="187"/>
      <c r="U25" s="187"/>
      <c r="V25" s="187"/>
      <c r="W25" s="187"/>
      <c r="X25" s="187"/>
      <c r="Y25" s="187"/>
      <c r="Z25" s="187"/>
      <c r="AA25" s="187"/>
      <c r="AB25" s="187"/>
      <c r="AC25" s="196"/>
      <c r="AD25" s="187"/>
      <c r="AE25" s="187"/>
      <c r="AF25" s="187"/>
      <c r="AG25" s="187"/>
      <c r="AH25" s="187"/>
      <c r="AI25" s="187"/>
      <c r="AJ25" s="187"/>
      <c r="AK25" s="187"/>
      <c r="AL25" s="187"/>
      <c r="AM25" s="187"/>
      <c r="AN25" s="187"/>
      <c r="AO25" s="187"/>
      <c r="AP25" s="196"/>
      <c r="AQ25" s="187"/>
      <c r="AR25" s="187"/>
      <c r="AS25" s="187"/>
      <c r="AT25" s="187"/>
      <c r="AU25" s="187"/>
      <c r="AV25" s="187"/>
      <c r="AW25" s="187"/>
      <c r="AX25" s="187"/>
      <c r="AY25" s="187"/>
      <c r="AZ25" s="187"/>
      <c r="BA25" s="187"/>
      <c r="BB25" s="187"/>
      <c r="BC25" s="196"/>
      <c r="BD25" s="187"/>
      <c r="BE25" s="187"/>
      <c r="BF25" s="187"/>
      <c r="BG25" s="187"/>
      <c r="BH25" s="187"/>
      <c r="BI25" s="187"/>
      <c r="BJ25" s="187"/>
      <c r="BK25" s="187"/>
      <c r="BL25" s="187"/>
      <c r="BM25" s="187"/>
      <c r="BN25" s="187"/>
      <c r="BO25" s="187"/>
      <c r="BP25" s="197"/>
      <c r="BQ25" s="1"/>
    </row>
    <row r="27" spans="2:71" s="45" customFormat="1" ht="15" customHeight="1" x14ac:dyDescent="0.25">
      <c r="C27" s="37" t="s">
        <v>252</v>
      </c>
      <c r="D27" s="193">
        <f>+SUM(D28:D31)</f>
        <v>0</v>
      </c>
      <c r="E27" s="193">
        <f ca="1">+SUM(E28:E31)</f>
        <v>0</v>
      </c>
      <c r="F27" s="193">
        <f ca="1">+SUM(F28:F31)</f>
        <v>0</v>
      </c>
      <c r="G27" s="193">
        <f ca="1">+SUM(G28:G31)</f>
        <v>0</v>
      </c>
      <c r="H27" s="193">
        <f t="shared" ref="H27:O27" ca="1" si="15">+SUM(H28:H31)</f>
        <v>0</v>
      </c>
      <c r="I27" s="193">
        <f t="shared" ca="1" si="15"/>
        <v>0</v>
      </c>
      <c r="J27" s="193">
        <f t="shared" ca="1" si="15"/>
        <v>0</v>
      </c>
      <c r="K27" s="193">
        <f t="shared" ca="1" si="15"/>
        <v>0</v>
      </c>
      <c r="L27" s="193">
        <f t="shared" ca="1" si="15"/>
        <v>0</v>
      </c>
      <c r="M27" s="193">
        <f t="shared" ca="1" si="15"/>
        <v>0</v>
      </c>
      <c r="N27" s="193">
        <f t="shared" ca="1" si="15"/>
        <v>0</v>
      </c>
      <c r="O27" s="193">
        <f t="shared" ca="1" si="15"/>
        <v>0</v>
      </c>
      <c r="P27" s="193">
        <f t="shared" ref="P27:P38" ca="1" si="16">SUM(D27:O27)</f>
        <v>0</v>
      </c>
      <c r="Q27" s="193">
        <f ca="1">+SUM(Q28:Q31)</f>
        <v>0</v>
      </c>
      <c r="R27" s="193">
        <f ca="1">+SUM(R28:R31)</f>
        <v>0</v>
      </c>
      <c r="S27" s="193">
        <f ca="1">+SUM(S28:S31)</f>
        <v>0</v>
      </c>
      <c r="T27" s="193">
        <f ca="1">+SUM(T28:T31)</f>
        <v>0</v>
      </c>
      <c r="U27" s="193">
        <f t="shared" ref="U27:AB27" ca="1" si="17">+SUM(U28:U31)</f>
        <v>0</v>
      </c>
      <c r="V27" s="193">
        <f t="shared" ca="1" si="17"/>
        <v>0</v>
      </c>
      <c r="W27" s="193">
        <f t="shared" ca="1" si="17"/>
        <v>0</v>
      </c>
      <c r="X27" s="193">
        <f t="shared" ca="1" si="17"/>
        <v>0</v>
      </c>
      <c r="Y27" s="193">
        <f t="shared" ca="1" si="17"/>
        <v>0</v>
      </c>
      <c r="Z27" s="193">
        <f t="shared" ca="1" si="17"/>
        <v>0</v>
      </c>
      <c r="AA27" s="193">
        <f t="shared" ca="1" si="17"/>
        <v>0</v>
      </c>
      <c r="AB27" s="193">
        <f t="shared" ca="1" si="17"/>
        <v>0</v>
      </c>
      <c r="AC27" s="193">
        <f ca="1">SUM(Q27:AB27)</f>
        <v>0</v>
      </c>
      <c r="AD27" s="193">
        <f ca="1">+SUM(AD28:AD31)</f>
        <v>0</v>
      </c>
      <c r="AE27" s="193">
        <f ca="1">+SUM(AE28:AE31)</f>
        <v>0</v>
      </c>
      <c r="AF27" s="193">
        <f ca="1">+SUM(AF28:AF31)</f>
        <v>0</v>
      </c>
      <c r="AG27" s="193">
        <f ca="1">+SUM(AG28:AG31)</f>
        <v>0</v>
      </c>
      <c r="AH27" s="193">
        <f t="shared" ref="AH27:AO27" ca="1" si="18">+SUM(AH28:AH31)</f>
        <v>0</v>
      </c>
      <c r="AI27" s="193">
        <f t="shared" ca="1" si="18"/>
        <v>0</v>
      </c>
      <c r="AJ27" s="193">
        <f t="shared" ca="1" si="18"/>
        <v>0</v>
      </c>
      <c r="AK27" s="193">
        <f t="shared" ca="1" si="18"/>
        <v>0</v>
      </c>
      <c r="AL27" s="193">
        <f t="shared" ca="1" si="18"/>
        <v>0</v>
      </c>
      <c r="AM27" s="193">
        <f t="shared" ca="1" si="18"/>
        <v>0</v>
      </c>
      <c r="AN27" s="193">
        <f t="shared" ca="1" si="18"/>
        <v>0</v>
      </c>
      <c r="AO27" s="193">
        <f t="shared" ca="1" si="18"/>
        <v>0</v>
      </c>
      <c r="AP27" s="193">
        <f ca="1">SUM(AD27:AO27)</f>
        <v>0</v>
      </c>
      <c r="AQ27" s="193">
        <f ca="1">+SUM(AQ28:AQ31)</f>
        <v>0</v>
      </c>
      <c r="AR27" s="193">
        <f ca="1">+SUM(AR28:AR31)</f>
        <v>0</v>
      </c>
      <c r="AS27" s="193">
        <f ca="1">+SUM(AS28:AS31)</f>
        <v>0</v>
      </c>
      <c r="AT27" s="193">
        <f ca="1">+SUM(AT28:AT31)</f>
        <v>0</v>
      </c>
      <c r="AU27" s="193">
        <f t="shared" ref="AU27:BB27" ca="1" si="19">+SUM(AU28:AU31)</f>
        <v>0</v>
      </c>
      <c r="AV27" s="193">
        <f t="shared" ca="1" si="19"/>
        <v>0</v>
      </c>
      <c r="AW27" s="193">
        <f t="shared" ca="1" si="19"/>
        <v>0</v>
      </c>
      <c r="AX27" s="193">
        <f t="shared" ca="1" si="19"/>
        <v>0</v>
      </c>
      <c r="AY27" s="193">
        <f t="shared" ca="1" si="19"/>
        <v>0</v>
      </c>
      <c r="AZ27" s="193">
        <f t="shared" ca="1" si="19"/>
        <v>0</v>
      </c>
      <c r="BA27" s="193">
        <f t="shared" ca="1" si="19"/>
        <v>0</v>
      </c>
      <c r="BB27" s="193">
        <f t="shared" ca="1" si="19"/>
        <v>0</v>
      </c>
      <c r="BC27" s="193">
        <f ca="1">SUM(AQ27:BB27)</f>
        <v>0</v>
      </c>
      <c r="BD27" s="193">
        <f ca="1">+SUM(BD28:BD31)</f>
        <v>0</v>
      </c>
      <c r="BE27" s="193">
        <f ca="1">+SUM(BE28:BE31)</f>
        <v>0</v>
      </c>
      <c r="BF27" s="193">
        <f ca="1">+SUM(BF28:BF31)</f>
        <v>0</v>
      </c>
      <c r="BG27" s="193">
        <f ca="1">+SUM(BG28:BG31)</f>
        <v>0</v>
      </c>
      <c r="BH27" s="193">
        <f t="shared" ref="BH27:BO27" ca="1" si="20">+SUM(BH28:BH31)</f>
        <v>0</v>
      </c>
      <c r="BI27" s="193">
        <f t="shared" ca="1" si="20"/>
        <v>0</v>
      </c>
      <c r="BJ27" s="193">
        <f t="shared" ca="1" si="20"/>
        <v>0</v>
      </c>
      <c r="BK27" s="193">
        <f t="shared" ca="1" si="20"/>
        <v>0</v>
      </c>
      <c r="BL27" s="193">
        <f t="shared" ca="1" si="20"/>
        <v>0</v>
      </c>
      <c r="BM27" s="193">
        <f t="shared" ca="1" si="20"/>
        <v>0</v>
      </c>
      <c r="BN27" s="193">
        <f t="shared" ca="1" si="20"/>
        <v>0</v>
      </c>
      <c r="BO27" s="193">
        <f t="shared" ca="1" si="20"/>
        <v>0</v>
      </c>
      <c r="BP27" s="193">
        <f ca="1">SUM(BD27:BO27)</f>
        <v>0</v>
      </c>
      <c r="BQ27" s="16"/>
    </row>
    <row r="28" spans="2:71" s="127" customFormat="1" ht="15" customHeight="1" x14ac:dyDescent="0.25">
      <c r="C28" s="127" t="s">
        <v>253</v>
      </c>
      <c r="D28" s="201">
        <f>Basisgegevens!C259</f>
        <v>0</v>
      </c>
      <c r="E28" s="201">
        <f>Basisgegevens!D259</f>
        <v>0</v>
      </c>
      <c r="F28" s="201">
        <f>Basisgegevens!E259</f>
        <v>0</v>
      </c>
      <c r="G28" s="201">
        <f>Basisgegevens!F259</f>
        <v>0</v>
      </c>
      <c r="H28" s="201">
        <f>Basisgegevens!G259</f>
        <v>0</v>
      </c>
      <c r="I28" s="201">
        <f>Basisgegevens!H259</f>
        <v>0</v>
      </c>
      <c r="J28" s="201">
        <f>Basisgegevens!I259</f>
        <v>0</v>
      </c>
      <c r="K28" s="201">
        <f>Basisgegevens!J259</f>
        <v>0</v>
      </c>
      <c r="L28" s="201">
        <f>Basisgegevens!K259</f>
        <v>0</v>
      </c>
      <c r="M28" s="201">
        <f>Basisgegevens!L259</f>
        <v>0</v>
      </c>
      <c r="N28" s="201">
        <f>Basisgegevens!M259</f>
        <v>0</v>
      </c>
      <c r="O28" s="201">
        <f>Basisgegevens!N259</f>
        <v>0</v>
      </c>
      <c r="P28" s="193">
        <f t="shared" si="16"/>
        <v>0</v>
      </c>
      <c r="Q28" s="202">
        <f>Basisgegevens!P259</f>
        <v>0</v>
      </c>
      <c r="R28" s="202">
        <f>Basisgegevens!Q259</f>
        <v>0</v>
      </c>
      <c r="S28" s="202">
        <f>Basisgegevens!R259</f>
        <v>0</v>
      </c>
      <c r="T28" s="202">
        <f>Basisgegevens!S259</f>
        <v>0</v>
      </c>
      <c r="U28" s="202">
        <f>Basisgegevens!T259</f>
        <v>0</v>
      </c>
      <c r="V28" s="202">
        <f>Basisgegevens!U259</f>
        <v>0</v>
      </c>
      <c r="W28" s="202">
        <f>Basisgegevens!V259</f>
        <v>0</v>
      </c>
      <c r="X28" s="202">
        <f>Basisgegevens!W259</f>
        <v>0</v>
      </c>
      <c r="Y28" s="202">
        <f>Basisgegevens!X259</f>
        <v>0</v>
      </c>
      <c r="Z28" s="202">
        <f>Basisgegevens!Y259</f>
        <v>0</v>
      </c>
      <c r="AA28" s="202">
        <f>Basisgegevens!Z259</f>
        <v>0</v>
      </c>
      <c r="AB28" s="202">
        <f>Basisgegevens!AA259</f>
        <v>0</v>
      </c>
      <c r="AC28" s="193">
        <f>SUM(Q28:AB28)</f>
        <v>0</v>
      </c>
      <c r="AD28" s="202">
        <f>Basisgegevens!AC259</f>
        <v>0</v>
      </c>
      <c r="AE28" s="202">
        <f>Basisgegevens!AD259</f>
        <v>0</v>
      </c>
      <c r="AF28" s="202">
        <f>Basisgegevens!AE259</f>
        <v>0</v>
      </c>
      <c r="AG28" s="202">
        <f>Basisgegevens!AF259</f>
        <v>0</v>
      </c>
      <c r="AH28" s="202">
        <f>Basisgegevens!AG259</f>
        <v>0</v>
      </c>
      <c r="AI28" s="202">
        <f>Basisgegevens!AH259</f>
        <v>0</v>
      </c>
      <c r="AJ28" s="202">
        <f>Basisgegevens!AI259</f>
        <v>0</v>
      </c>
      <c r="AK28" s="202">
        <f>Basisgegevens!AJ259</f>
        <v>0</v>
      </c>
      <c r="AL28" s="202">
        <f>Basisgegevens!AK259</f>
        <v>0</v>
      </c>
      <c r="AM28" s="202">
        <f>Basisgegevens!AL259</f>
        <v>0</v>
      </c>
      <c r="AN28" s="202">
        <f>Basisgegevens!AM259</f>
        <v>0</v>
      </c>
      <c r="AO28" s="202">
        <f>Basisgegevens!AN259</f>
        <v>0</v>
      </c>
      <c r="AP28" s="193">
        <f>SUM(AD28:AO28)</f>
        <v>0</v>
      </c>
      <c r="AQ28" s="202">
        <f>Basisgegevens!AP259</f>
        <v>0</v>
      </c>
      <c r="AR28" s="202">
        <f>Basisgegevens!AQ259</f>
        <v>0</v>
      </c>
      <c r="AS28" s="202">
        <f>Basisgegevens!AR259</f>
        <v>0</v>
      </c>
      <c r="AT28" s="202">
        <f>Basisgegevens!AS259</f>
        <v>0</v>
      </c>
      <c r="AU28" s="202">
        <f>Basisgegevens!AT259</f>
        <v>0</v>
      </c>
      <c r="AV28" s="202">
        <f>Basisgegevens!AU259</f>
        <v>0</v>
      </c>
      <c r="AW28" s="202">
        <f>Basisgegevens!AV259</f>
        <v>0</v>
      </c>
      <c r="AX28" s="202">
        <f>Basisgegevens!AW259</f>
        <v>0</v>
      </c>
      <c r="AY28" s="202">
        <f>Basisgegevens!AX259</f>
        <v>0</v>
      </c>
      <c r="AZ28" s="202">
        <f>Basisgegevens!AY259</f>
        <v>0</v>
      </c>
      <c r="BA28" s="202">
        <f>Basisgegevens!AZ259</f>
        <v>0</v>
      </c>
      <c r="BB28" s="202">
        <f>Basisgegevens!BA259</f>
        <v>0</v>
      </c>
      <c r="BC28" s="193">
        <f>SUM(AQ28:BB28)</f>
        <v>0</v>
      </c>
      <c r="BD28" s="202">
        <f>Basisgegevens!BC259</f>
        <v>0</v>
      </c>
      <c r="BE28" s="202">
        <f>Basisgegevens!BD259</f>
        <v>0</v>
      </c>
      <c r="BF28" s="202">
        <f>Basisgegevens!BE259</f>
        <v>0</v>
      </c>
      <c r="BG28" s="202">
        <f>Basisgegevens!BF259</f>
        <v>0</v>
      </c>
      <c r="BH28" s="202">
        <f>Basisgegevens!BG259</f>
        <v>0</v>
      </c>
      <c r="BI28" s="202">
        <f>Basisgegevens!BH259</f>
        <v>0</v>
      </c>
      <c r="BJ28" s="202">
        <f>Basisgegevens!BI259</f>
        <v>0</v>
      </c>
      <c r="BK28" s="202">
        <f>Basisgegevens!BJ259</f>
        <v>0</v>
      </c>
      <c r="BL28" s="202">
        <f>Basisgegevens!BK259</f>
        <v>0</v>
      </c>
      <c r="BM28" s="202">
        <f>Basisgegevens!BL259</f>
        <v>0</v>
      </c>
      <c r="BN28" s="202">
        <f>Basisgegevens!BM259</f>
        <v>0</v>
      </c>
      <c r="BO28" s="202">
        <f>Basisgegevens!BN259</f>
        <v>0</v>
      </c>
      <c r="BP28" s="193">
        <f>SUM(BD28:BO28)</f>
        <v>0</v>
      </c>
      <c r="BQ28" s="1"/>
      <c r="BS28" s="1"/>
    </row>
    <row r="29" spans="2:71" s="198" customFormat="1" ht="15" customHeight="1" x14ac:dyDescent="0.25">
      <c r="C29" s="198" t="str">
        <f>'8.1. Leningen'!B12</f>
        <v>Lening 1 - (-)</v>
      </c>
      <c r="D29" s="236">
        <f>'8.1. Leningen'!D12</f>
        <v>0</v>
      </c>
      <c r="E29" s="236">
        <f ca="1">'8.1. Leningen'!E12</f>
        <v>0</v>
      </c>
      <c r="F29" s="236">
        <f ca="1">'8.1. Leningen'!F12</f>
        <v>0</v>
      </c>
      <c r="G29" s="236">
        <f ca="1">'8.1. Leningen'!G12</f>
        <v>0</v>
      </c>
      <c r="H29" s="236">
        <f ca="1">'8.1. Leningen'!H12</f>
        <v>0</v>
      </c>
      <c r="I29" s="236">
        <f ca="1">'8.1. Leningen'!I12</f>
        <v>0</v>
      </c>
      <c r="J29" s="236">
        <f ca="1">'8.1. Leningen'!J12</f>
        <v>0</v>
      </c>
      <c r="K29" s="236">
        <f ca="1">'8.1. Leningen'!K12</f>
        <v>0</v>
      </c>
      <c r="L29" s="236">
        <f ca="1">'8.1. Leningen'!L12</f>
        <v>0</v>
      </c>
      <c r="M29" s="236">
        <f ca="1">'8.1. Leningen'!M12</f>
        <v>0</v>
      </c>
      <c r="N29" s="236">
        <f ca="1">'8.1. Leningen'!N12</f>
        <v>0</v>
      </c>
      <c r="O29" s="236">
        <f ca="1">'8.1. Leningen'!O12</f>
        <v>0</v>
      </c>
      <c r="P29" s="232">
        <f t="shared" ca="1" si="16"/>
        <v>0</v>
      </c>
      <c r="Q29" s="236">
        <f ca="1">'8.1. Leningen'!Q12</f>
        <v>0</v>
      </c>
      <c r="R29" s="236">
        <f ca="1">'8.1. Leningen'!R12</f>
        <v>0</v>
      </c>
      <c r="S29" s="236">
        <f ca="1">'8.1. Leningen'!S12</f>
        <v>0</v>
      </c>
      <c r="T29" s="236">
        <f ca="1">'8.1. Leningen'!T12</f>
        <v>0</v>
      </c>
      <c r="U29" s="236">
        <f ca="1">'8.1. Leningen'!U12</f>
        <v>0</v>
      </c>
      <c r="V29" s="236">
        <f ca="1">'8.1. Leningen'!V12</f>
        <v>0</v>
      </c>
      <c r="W29" s="236">
        <f ca="1">'8.1. Leningen'!W12</f>
        <v>0</v>
      </c>
      <c r="X29" s="236">
        <f ca="1">'8.1. Leningen'!X12</f>
        <v>0</v>
      </c>
      <c r="Y29" s="236">
        <f ca="1">'8.1. Leningen'!Y12</f>
        <v>0</v>
      </c>
      <c r="Z29" s="236">
        <f ca="1">'8.1. Leningen'!Z12</f>
        <v>0</v>
      </c>
      <c r="AA29" s="236">
        <f ca="1">'8.1. Leningen'!AA12</f>
        <v>0</v>
      </c>
      <c r="AB29" s="236">
        <f ca="1">'8.1. Leningen'!AB12</f>
        <v>0</v>
      </c>
      <c r="AC29" s="232">
        <f ca="1">SUM(Q29:AB29)</f>
        <v>0</v>
      </c>
      <c r="AD29" s="236">
        <f ca="1">'8.1. Leningen'!AD12</f>
        <v>0</v>
      </c>
      <c r="AE29" s="236">
        <f ca="1">'8.1. Leningen'!AE12</f>
        <v>0</v>
      </c>
      <c r="AF29" s="236">
        <f ca="1">'8.1. Leningen'!AF12</f>
        <v>0</v>
      </c>
      <c r="AG29" s="236">
        <f ca="1">'8.1. Leningen'!AG12</f>
        <v>0</v>
      </c>
      <c r="AH29" s="236">
        <f ca="1">'8.1. Leningen'!AH12</f>
        <v>0</v>
      </c>
      <c r="AI29" s="236">
        <f ca="1">'8.1. Leningen'!AI12</f>
        <v>0</v>
      </c>
      <c r="AJ29" s="236">
        <f ca="1">'8.1. Leningen'!AJ12</f>
        <v>0</v>
      </c>
      <c r="AK29" s="236">
        <f ca="1">'8.1. Leningen'!AK12</f>
        <v>0</v>
      </c>
      <c r="AL29" s="236">
        <f ca="1">'8.1. Leningen'!AL12</f>
        <v>0</v>
      </c>
      <c r="AM29" s="236">
        <f ca="1">'8.1. Leningen'!AM12</f>
        <v>0</v>
      </c>
      <c r="AN29" s="236">
        <f ca="1">'8.1. Leningen'!AN12</f>
        <v>0</v>
      </c>
      <c r="AO29" s="236">
        <f ca="1">'8.1. Leningen'!AO12</f>
        <v>0</v>
      </c>
      <c r="AP29" s="232">
        <f ca="1">SUM(AD29:AO29)</f>
        <v>0</v>
      </c>
      <c r="AQ29" s="236">
        <f ca="1">'8.1. Leningen'!AQ12</f>
        <v>0</v>
      </c>
      <c r="AR29" s="236">
        <f ca="1">'8.1. Leningen'!AR12</f>
        <v>0</v>
      </c>
      <c r="AS29" s="236">
        <f ca="1">'8.1. Leningen'!AS12</f>
        <v>0</v>
      </c>
      <c r="AT29" s="236">
        <f ca="1">'8.1. Leningen'!AT12</f>
        <v>0</v>
      </c>
      <c r="AU29" s="236">
        <f ca="1">'8.1. Leningen'!AU12</f>
        <v>0</v>
      </c>
      <c r="AV29" s="236">
        <f ca="1">'8.1. Leningen'!AV12</f>
        <v>0</v>
      </c>
      <c r="AW29" s="236">
        <f ca="1">'8.1. Leningen'!AW12</f>
        <v>0</v>
      </c>
      <c r="AX29" s="236">
        <f ca="1">'8.1. Leningen'!AX12</f>
        <v>0</v>
      </c>
      <c r="AY29" s="236">
        <f ca="1">'8.1. Leningen'!AY12</f>
        <v>0</v>
      </c>
      <c r="AZ29" s="236">
        <f ca="1">'8.1. Leningen'!AZ12</f>
        <v>0</v>
      </c>
      <c r="BA29" s="236">
        <f ca="1">'8.1. Leningen'!BA12</f>
        <v>0</v>
      </c>
      <c r="BB29" s="236">
        <f ca="1">'8.1. Leningen'!BB12</f>
        <v>0</v>
      </c>
      <c r="BC29" s="232">
        <f ca="1">SUM(AQ29:BB29)</f>
        <v>0</v>
      </c>
      <c r="BD29" s="236">
        <f ca="1">'8.1. Leningen'!BD12</f>
        <v>0</v>
      </c>
      <c r="BE29" s="236">
        <f ca="1">'8.1. Leningen'!BE12</f>
        <v>0</v>
      </c>
      <c r="BF29" s="236">
        <f ca="1">'8.1. Leningen'!BF12</f>
        <v>0</v>
      </c>
      <c r="BG29" s="236">
        <f ca="1">'8.1. Leningen'!BG12</f>
        <v>0</v>
      </c>
      <c r="BH29" s="236">
        <f ca="1">'8.1. Leningen'!BH12</f>
        <v>0</v>
      </c>
      <c r="BI29" s="236">
        <f ca="1">'8.1. Leningen'!BI12</f>
        <v>0</v>
      </c>
      <c r="BJ29" s="236">
        <f ca="1">'8.1. Leningen'!BJ12</f>
        <v>0</v>
      </c>
      <c r="BK29" s="236">
        <f ca="1">'8.1. Leningen'!BK12</f>
        <v>0</v>
      </c>
      <c r="BL29" s="236">
        <f ca="1">'8.1. Leningen'!BL12</f>
        <v>0</v>
      </c>
      <c r="BM29" s="236">
        <f ca="1">'8.1. Leningen'!BM12</f>
        <v>0</v>
      </c>
      <c r="BN29" s="236">
        <f ca="1">'8.1. Leningen'!BN12</f>
        <v>0</v>
      </c>
      <c r="BO29" s="236">
        <f ca="1">'8.1. Leningen'!BO12</f>
        <v>0</v>
      </c>
      <c r="BP29" s="232">
        <f ca="1">SUM(BD29:BO29)</f>
        <v>0</v>
      </c>
      <c r="BQ29" s="231"/>
    </row>
    <row r="30" spans="2:71" s="198" customFormat="1" ht="15" customHeight="1" x14ac:dyDescent="0.25">
      <c r="C30" s="198" t="str">
        <f>'8.1. Leningen'!B13</f>
        <v>Lening 2 - (-)</v>
      </c>
      <c r="D30" s="236">
        <f>'8.1. Leningen'!D13</f>
        <v>0</v>
      </c>
      <c r="E30" s="236">
        <f ca="1">'8.1. Leningen'!E13</f>
        <v>0</v>
      </c>
      <c r="F30" s="236">
        <f ca="1">'8.1. Leningen'!F13</f>
        <v>0</v>
      </c>
      <c r="G30" s="236">
        <f ca="1">'8.1. Leningen'!G13</f>
        <v>0</v>
      </c>
      <c r="H30" s="236">
        <f ca="1">'8.1. Leningen'!H13</f>
        <v>0</v>
      </c>
      <c r="I30" s="236">
        <f ca="1">'8.1. Leningen'!I13</f>
        <v>0</v>
      </c>
      <c r="J30" s="236">
        <f ca="1">'8.1. Leningen'!J13</f>
        <v>0</v>
      </c>
      <c r="K30" s="236">
        <f ca="1">'8.1. Leningen'!K13</f>
        <v>0</v>
      </c>
      <c r="L30" s="236">
        <f ca="1">'8.1. Leningen'!L13</f>
        <v>0</v>
      </c>
      <c r="M30" s="236">
        <f ca="1">'8.1. Leningen'!M13</f>
        <v>0</v>
      </c>
      <c r="N30" s="236">
        <f ca="1">'8.1. Leningen'!N13</f>
        <v>0</v>
      </c>
      <c r="O30" s="236">
        <f ca="1">'8.1. Leningen'!O13</f>
        <v>0</v>
      </c>
      <c r="P30" s="232">
        <f t="shared" ca="1" si="16"/>
        <v>0</v>
      </c>
      <c r="Q30" s="236">
        <f ca="1">'8.1. Leningen'!Q13</f>
        <v>0</v>
      </c>
      <c r="R30" s="236">
        <f ca="1">'8.1. Leningen'!R13</f>
        <v>0</v>
      </c>
      <c r="S30" s="236">
        <f ca="1">'8.1. Leningen'!S13</f>
        <v>0</v>
      </c>
      <c r="T30" s="236">
        <f ca="1">'8.1. Leningen'!T13</f>
        <v>0</v>
      </c>
      <c r="U30" s="236">
        <f ca="1">'8.1. Leningen'!U13</f>
        <v>0</v>
      </c>
      <c r="V30" s="236">
        <f ca="1">'8.1. Leningen'!V13</f>
        <v>0</v>
      </c>
      <c r="W30" s="236">
        <f ca="1">'8.1. Leningen'!W13</f>
        <v>0</v>
      </c>
      <c r="X30" s="236">
        <f ca="1">'8.1. Leningen'!X13</f>
        <v>0</v>
      </c>
      <c r="Y30" s="236">
        <f ca="1">'8.1. Leningen'!Y13</f>
        <v>0</v>
      </c>
      <c r="Z30" s="236">
        <f ca="1">'8.1. Leningen'!Z13</f>
        <v>0</v>
      </c>
      <c r="AA30" s="236">
        <f ca="1">'8.1. Leningen'!AA13</f>
        <v>0</v>
      </c>
      <c r="AB30" s="236">
        <f ca="1">'8.1. Leningen'!AB13</f>
        <v>0</v>
      </c>
      <c r="AC30" s="232">
        <f ca="1">SUM(Q30:AB30)</f>
        <v>0</v>
      </c>
      <c r="AD30" s="236">
        <f ca="1">'8.1. Leningen'!AD13</f>
        <v>0</v>
      </c>
      <c r="AE30" s="236">
        <f ca="1">'8.1. Leningen'!AE13</f>
        <v>0</v>
      </c>
      <c r="AF30" s="236">
        <f ca="1">'8.1. Leningen'!AF13</f>
        <v>0</v>
      </c>
      <c r="AG30" s="236">
        <f ca="1">'8.1. Leningen'!AG13</f>
        <v>0</v>
      </c>
      <c r="AH30" s="236">
        <f ca="1">'8.1. Leningen'!AH13</f>
        <v>0</v>
      </c>
      <c r="AI30" s="236">
        <f ca="1">'8.1. Leningen'!AI13</f>
        <v>0</v>
      </c>
      <c r="AJ30" s="236">
        <f ca="1">'8.1. Leningen'!AJ13</f>
        <v>0</v>
      </c>
      <c r="AK30" s="236">
        <f ca="1">'8.1. Leningen'!AK13</f>
        <v>0</v>
      </c>
      <c r="AL30" s="236">
        <f ca="1">'8.1. Leningen'!AL13</f>
        <v>0</v>
      </c>
      <c r="AM30" s="236">
        <f ca="1">'8.1. Leningen'!AM13</f>
        <v>0</v>
      </c>
      <c r="AN30" s="236">
        <f ca="1">'8.1. Leningen'!AN13</f>
        <v>0</v>
      </c>
      <c r="AO30" s="236">
        <f ca="1">'8.1. Leningen'!AO13</f>
        <v>0</v>
      </c>
      <c r="AP30" s="232">
        <f ca="1">SUM(AD30:AO30)</f>
        <v>0</v>
      </c>
      <c r="AQ30" s="236">
        <f ca="1">'8.1. Leningen'!AQ13</f>
        <v>0</v>
      </c>
      <c r="AR30" s="236">
        <f ca="1">'8.1. Leningen'!AR13</f>
        <v>0</v>
      </c>
      <c r="AS30" s="236">
        <f ca="1">'8.1. Leningen'!AS13</f>
        <v>0</v>
      </c>
      <c r="AT30" s="236">
        <f ca="1">'8.1. Leningen'!AT13</f>
        <v>0</v>
      </c>
      <c r="AU30" s="236">
        <f ca="1">'8.1. Leningen'!AU13</f>
        <v>0</v>
      </c>
      <c r="AV30" s="236">
        <f ca="1">'8.1. Leningen'!AV13</f>
        <v>0</v>
      </c>
      <c r="AW30" s="236">
        <f ca="1">'8.1. Leningen'!AW13</f>
        <v>0</v>
      </c>
      <c r="AX30" s="236">
        <f ca="1">'8.1. Leningen'!AX13</f>
        <v>0</v>
      </c>
      <c r="AY30" s="236">
        <f ca="1">'8.1. Leningen'!AY13</f>
        <v>0</v>
      </c>
      <c r="AZ30" s="236">
        <f ca="1">'8.1. Leningen'!AZ13</f>
        <v>0</v>
      </c>
      <c r="BA30" s="236">
        <f ca="1">'8.1. Leningen'!BA13</f>
        <v>0</v>
      </c>
      <c r="BB30" s="236">
        <f ca="1">'8.1. Leningen'!BB13</f>
        <v>0</v>
      </c>
      <c r="BC30" s="232">
        <f ca="1">SUM(AQ30:BB30)</f>
        <v>0</v>
      </c>
      <c r="BD30" s="236">
        <f ca="1">'8.1. Leningen'!BD13</f>
        <v>0</v>
      </c>
      <c r="BE30" s="236">
        <f ca="1">'8.1. Leningen'!BE13</f>
        <v>0</v>
      </c>
      <c r="BF30" s="236">
        <f ca="1">'8.1. Leningen'!BF13</f>
        <v>0</v>
      </c>
      <c r="BG30" s="236">
        <f ca="1">'8.1. Leningen'!BG13</f>
        <v>0</v>
      </c>
      <c r="BH30" s="236">
        <f ca="1">'8.1. Leningen'!BH13</f>
        <v>0</v>
      </c>
      <c r="BI30" s="236">
        <f ca="1">'8.1. Leningen'!BI13</f>
        <v>0</v>
      </c>
      <c r="BJ30" s="236">
        <f ca="1">'8.1. Leningen'!BJ13</f>
        <v>0</v>
      </c>
      <c r="BK30" s="236">
        <f ca="1">'8.1. Leningen'!BK13</f>
        <v>0</v>
      </c>
      <c r="BL30" s="236">
        <f ca="1">'8.1. Leningen'!BL13</f>
        <v>0</v>
      </c>
      <c r="BM30" s="236">
        <f ca="1">'8.1. Leningen'!BM13</f>
        <v>0</v>
      </c>
      <c r="BN30" s="236">
        <f ca="1">'8.1. Leningen'!BN13</f>
        <v>0</v>
      </c>
      <c r="BO30" s="236">
        <f ca="1">'8.1. Leningen'!BO13</f>
        <v>0</v>
      </c>
      <c r="BP30" s="232">
        <f ca="1">SUM(BD30:BO30)</f>
        <v>0</v>
      </c>
      <c r="BQ30" s="231"/>
    </row>
    <row r="31" spans="2:71" s="198" customFormat="1" ht="15" customHeight="1" x14ac:dyDescent="0.25">
      <c r="C31" s="198" t="str">
        <f>'8.1. Leningen'!B14</f>
        <v>Lening 3 - (-)</v>
      </c>
      <c r="D31" s="236">
        <f>'8.1. Leningen'!D14</f>
        <v>0</v>
      </c>
      <c r="E31" s="236">
        <f ca="1">'8.1. Leningen'!E14</f>
        <v>0</v>
      </c>
      <c r="F31" s="236">
        <f ca="1">'8.1. Leningen'!F14</f>
        <v>0</v>
      </c>
      <c r="G31" s="236">
        <f ca="1">'8.1. Leningen'!G14</f>
        <v>0</v>
      </c>
      <c r="H31" s="236">
        <f ca="1">'8.1. Leningen'!H14</f>
        <v>0</v>
      </c>
      <c r="I31" s="236">
        <f ca="1">'8.1. Leningen'!I14</f>
        <v>0</v>
      </c>
      <c r="J31" s="236">
        <f ca="1">'8.1. Leningen'!J14</f>
        <v>0</v>
      </c>
      <c r="K31" s="236">
        <f ca="1">'8.1. Leningen'!K14</f>
        <v>0</v>
      </c>
      <c r="L31" s="236">
        <f ca="1">'8.1. Leningen'!L14</f>
        <v>0</v>
      </c>
      <c r="M31" s="236">
        <f ca="1">'8.1. Leningen'!M14</f>
        <v>0</v>
      </c>
      <c r="N31" s="236">
        <f ca="1">'8.1. Leningen'!N14</f>
        <v>0</v>
      </c>
      <c r="O31" s="236">
        <f ca="1">'8.1. Leningen'!O14</f>
        <v>0</v>
      </c>
      <c r="P31" s="232">
        <f t="shared" ca="1" si="16"/>
        <v>0</v>
      </c>
      <c r="Q31" s="236">
        <f ca="1">'8.1. Leningen'!Q14</f>
        <v>0</v>
      </c>
      <c r="R31" s="236">
        <f ca="1">'8.1. Leningen'!R14</f>
        <v>0</v>
      </c>
      <c r="S31" s="236">
        <f ca="1">'8.1. Leningen'!S14</f>
        <v>0</v>
      </c>
      <c r="T31" s="236">
        <f ca="1">'8.1. Leningen'!T14</f>
        <v>0</v>
      </c>
      <c r="U31" s="236">
        <f ca="1">'8.1. Leningen'!U14</f>
        <v>0</v>
      </c>
      <c r="V31" s="236">
        <f ca="1">'8.1. Leningen'!V14</f>
        <v>0</v>
      </c>
      <c r="W31" s="236">
        <f ca="1">'8.1. Leningen'!W14</f>
        <v>0</v>
      </c>
      <c r="X31" s="236">
        <f ca="1">'8.1. Leningen'!X14</f>
        <v>0</v>
      </c>
      <c r="Y31" s="236">
        <f ca="1">'8.1. Leningen'!Y14</f>
        <v>0</v>
      </c>
      <c r="Z31" s="236">
        <f ca="1">'8.1. Leningen'!Z14</f>
        <v>0</v>
      </c>
      <c r="AA31" s="236">
        <f ca="1">'8.1. Leningen'!AA14</f>
        <v>0</v>
      </c>
      <c r="AB31" s="236">
        <f ca="1">'8.1. Leningen'!AB14</f>
        <v>0</v>
      </c>
      <c r="AC31" s="232">
        <f ca="1">SUM(Q31:AB31)</f>
        <v>0</v>
      </c>
      <c r="AD31" s="236">
        <f ca="1">'8.1. Leningen'!AD14</f>
        <v>0</v>
      </c>
      <c r="AE31" s="236">
        <f ca="1">'8.1. Leningen'!AE14</f>
        <v>0</v>
      </c>
      <c r="AF31" s="236">
        <f ca="1">'8.1. Leningen'!AF14</f>
        <v>0</v>
      </c>
      <c r="AG31" s="236">
        <f ca="1">'8.1. Leningen'!AG14</f>
        <v>0</v>
      </c>
      <c r="AH31" s="236">
        <f ca="1">'8.1. Leningen'!AH14</f>
        <v>0</v>
      </c>
      <c r="AI31" s="236">
        <f ca="1">'8.1. Leningen'!AI14</f>
        <v>0</v>
      </c>
      <c r="AJ31" s="236">
        <f ca="1">'8.1. Leningen'!AJ14</f>
        <v>0</v>
      </c>
      <c r="AK31" s="236">
        <f ca="1">'8.1. Leningen'!AK14</f>
        <v>0</v>
      </c>
      <c r="AL31" s="236">
        <f ca="1">'8.1. Leningen'!AL14</f>
        <v>0</v>
      </c>
      <c r="AM31" s="236">
        <f ca="1">'8.1. Leningen'!AM14</f>
        <v>0</v>
      </c>
      <c r="AN31" s="236">
        <f ca="1">'8.1. Leningen'!AN14</f>
        <v>0</v>
      </c>
      <c r="AO31" s="236">
        <f ca="1">'8.1. Leningen'!AO14</f>
        <v>0</v>
      </c>
      <c r="AP31" s="232">
        <f ca="1">SUM(AD31:AO31)</f>
        <v>0</v>
      </c>
      <c r="AQ31" s="236">
        <f ca="1">'8.1. Leningen'!AQ14</f>
        <v>0</v>
      </c>
      <c r="AR31" s="236">
        <f ca="1">'8.1. Leningen'!AR14</f>
        <v>0</v>
      </c>
      <c r="AS31" s="236">
        <f ca="1">'8.1. Leningen'!AS14</f>
        <v>0</v>
      </c>
      <c r="AT31" s="236">
        <f ca="1">'8.1. Leningen'!AT14</f>
        <v>0</v>
      </c>
      <c r="AU31" s="236">
        <f ca="1">'8.1. Leningen'!AU14</f>
        <v>0</v>
      </c>
      <c r="AV31" s="236">
        <f ca="1">'8.1. Leningen'!AV14</f>
        <v>0</v>
      </c>
      <c r="AW31" s="236">
        <f ca="1">'8.1. Leningen'!AW14</f>
        <v>0</v>
      </c>
      <c r="AX31" s="236">
        <f ca="1">'8.1. Leningen'!AX14</f>
        <v>0</v>
      </c>
      <c r="AY31" s="236">
        <f ca="1">'8.1. Leningen'!AY14</f>
        <v>0</v>
      </c>
      <c r="AZ31" s="236">
        <f ca="1">'8.1. Leningen'!AZ14</f>
        <v>0</v>
      </c>
      <c r="BA31" s="236">
        <f ca="1">'8.1. Leningen'!BA14</f>
        <v>0</v>
      </c>
      <c r="BB31" s="236">
        <f ca="1">'8.1. Leningen'!BB14</f>
        <v>0</v>
      </c>
      <c r="BC31" s="232">
        <f ca="1">SUM(AQ31:BB31)</f>
        <v>0</v>
      </c>
      <c r="BD31" s="236">
        <f ca="1">'8.1. Leningen'!BD14</f>
        <v>0</v>
      </c>
      <c r="BE31" s="236">
        <f ca="1">'8.1. Leningen'!BE14</f>
        <v>0</v>
      </c>
      <c r="BF31" s="236">
        <f ca="1">'8.1. Leningen'!BF14</f>
        <v>0</v>
      </c>
      <c r="BG31" s="236">
        <f ca="1">'8.1. Leningen'!BG14</f>
        <v>0</v>
      </c>
      <c r="BH31" s="236">
        <f ca="1">'8.1. Leningen'!BH14</f>
        <v>0</v>
      </c>
      <c r="BI31" s="236">
        <f ca="1">'8.1. Leningen'!BI14</f>
        <v>0</v>
      </c>
      <c r="BJ31" s="236">
        <f ca="1">'8.1. Leningen'!BJ14</f>
        <v>0</v>
      </c>
      <c r="BK31" s="236">
        <f ca="1">'8.1. Leningen'!BK14</f>
        <v>0</v>
      </c>
      <c r="BL31" s="236">
        <f ca="1">'8.1. Leningen'!BL14</f>
        <v>0</v>
      </c>
      <c r="BM31" s="236">
        <f ca="1">'8.1. Leningen'!BM14</f>
        <v>0</v>
      </c>
      <c r="BN31" s="236">
        <f ca="1">'8.1. Leningen'!BN14</f>
        <v>0</v>
      </c>
      <c r="BO31" s="236">
        <f ca="1">'8.1. Leningen'!BO14</f>
        <v>0</v>
      </c>
      <c r="BP31" s="232">
        <f ca="1">SUM(BD31:BO31)</f>
        <v>0</v>
      </c>
      <c r="BQ31" s="231"/>
    </row>
    <row r="32" spans="2:71" s="127" customFormat="1" ht="15" customHeight="1" x14ac:dyDescent="0.25">
      <c r="C32" s="198"/>
      <c r="D32" s="201"/>
      <c r="E32" s="201"/>
      <c r="F32" s="201"/>
      <c r="G32" s="201"/>
      <c r="P32" s="135"/>
      <c r="Q32" s="201"/>
      <c r="R32" s="201"/>
      <c r="S32" s="201"/>
      <c r="T32" s="201"/>
      <c r="AC32" s="135"/>
      <c r="AD32" s="201"/>
      <c r="AE32" s="201"/>
      <c r="AF32" s="201"/>
      <c r="AG32" s="201"/>
      <c r="AP32" s="135"/>
      <c r="AQ32" s="201"/>
      <c r="AR32" s="201"/>
      <c r="AS32" s="201"/>
      <c r="AT32" s="201"/>
      <c r="BC32" s="135"/>
      <c r="BD32" s="201"/>
      <c r="BE32" s="201"/>
      <c r="BF32" s="201"/>
      <c r="BG32" s="201"/>
      <c r="BP32" s="135"/>
      <c r="BQ32" s="1"/>
    </row>
    <row r="33" spans="2:69" s="45" customFormat="1" ht="15" customHeight="1" x14ac:dyDescent="0.25">
      <c r="C33" s="37" t="s">
        <v>254</v>
      </c>
      <c r="D33" s="193">
        <f>+SUM(D34:D37)</f>
        <v>0</v>
      </c>
      <c r="E33" s="193">
        <f ca="1">+SUM(E34:E37)</f>
        <v>0</v>
      </c>
      <c r="F33" s="193">
        <f ca="1">+SUM(F34:F37)</f>
        <v>0</v>
      </c>
      <c r="G33" s="193">
        <f ca="1">+SUM(G34:G37)</f>
        <v>0</v>
      </c>
      <c r="H33" s="193">
        <f t="shared" ref="H33:O33" ca="1" si="21">+SUM(H34:H37)</f>
        <v>0</v>
      </c>
      <c r="I33" s="193">
        <f t="shared" ca="1" si="21"/>
        <v>0</v>
      </c>
      <c r="J33" s="193">
        <f t="shared" ca="1" si="21"/>
        <v>0</v>
      </c>
      <c r="K33" s="193">
        <f t="shared" ca="1" si="21"/>
        <v>0</v>
      </c>
      <c r="L33" s="193">
        <f t="shared" ca="1" si="21"/>
        <v>0</v>
      </c>
      <c r="M33" s="193">
        <f t="shared" ca="1" si="21"/>
        <v>0</v>
      </c>
      <c r="N33" s="193">
        <f t="shared" ca="1" si="21"/>
        <v>0</v>
      </c>
      <c r="O33" s="193">
        <f t="shared" ca="1" si="21"/>
        <v>0</v>
      </c>
      <c r="P33" s="193">
        <f t="shared" ca="1" si="16"/>
        <v>0</v>
      </c>
      <c r="Q33" s="193">
        <f ca="1">+SUM(Q34:Q37)</f>
        <v>0</v>
      </c>
      <c r="R33" s="193">
        <f ca="1">+SUM(R34:R37)</f>
        <v>0</v>
      </c>
      <c r="S33" s="193">
        <f ca="1">+SUM(S34:S37)</f>
        <v>0</v>
      </c>
      <c r="T33" s="193">
        <f ca="1">+SUM(T34:T37)</f>
        <v>0</v>
      </c>
      <c r="U33" s="193">
        <f t="shared" ref="U33:AB33" ca="1" si="22">+SUM(U34:U37)</f>
        <v>0</v>
      </c>
      <c r="V33" s="193">
        <f t="shared" ca="1" si="22"/>
        <v>0</v>
      </c>
      <c r="W33" s="193">
        <f t="shared" ca="1" si="22"/>
        <v>0</v>
      </c>
      <c r="X33" s="193">
        <f t="shared" ca="1" si="22"/>
        <v>0</v>
      </c>
      <c r="Y33" s="193">
        <f t="shared" ca="1" si="22"/>
        <v>0</v>
      </c>
      <c r="Z33" s="193">
        <f t="shared" ca="1" si="22"/>
        <v>0</v>
      </c>
      <c r="AA33" s="193">
        <f t="shared" ca="1" si="22"/>
        <v>0</v>
      </c>
      <c r="AB33" s="193">
        <f t="shared" ca="1" si="22"/>
        <v>0</v>
      </c>
      <c r="AC33" s="193">
        <f ca="1">SUM(Q33:AB33)</f>
        <v>0</v>
      </c>
      <c r="AD33" s="193">
        <f ca="1">+SUM(AD34:AD37)</f>
        <v>0</v>
      </c>
      <c r="AE33" s="193">
        <f ca="1">+SUM(AE34:AE37)</f>
        <v>0</v>
      </c>
      <c r="AF33" s="193">
        <f ca="1">+SUM(AF34:AF37)</f>
        <v>0</v>
      </c>
      <c r="AG33" s="193">
        <f ca="1">+SUM(AG34:AG37)</f>
        <v>0</v>
      </c>
      <c r="AH33" s="193">
        <f t="shared" ref="AH33:AO33" ca="1" si="23">+SUM(AH34:AH37)</f>
        <v>0</v>
      </c>
      <c r="AI33" s="193">
        <f t="shared" ca="1" si="23"/>
        <v>0</v>
      </c>
      <c r="AJ33" s="193">
        <f t="shared" ca="1" si="23"/>
        <v>0</v>
      </c>
      <c r="AK33" s="193">
        <f t="shared" ca="1" si="23"/>
        <v>0</v>
      </c>
      <c r="AL33" s="193">
        <f t="shared" ca="1" si="23"/>
        <v>0</v>
      </c>
      <c r="AM33" s="193">
        <f t="shared" ca="1" si="23"/>
        <v>0</v>
      </c>
      <c r="AN33" s="193">
        <f t="shared" ca="1" si="23"/>
        <v>0</v>
      </c>
      <c r="AO33" s="193">
        <f t="shared" ca="1" si="23"/>
        <v>0</v>
      </c>
      <c r="AP33" s="193">
        <f ca="1">SUM(AD33:AO33)</f>
        <v>0</v>
      </c>
      <c r="AQ33" s="193">
        <f ca="1">+SUM(AQ34:AQ37)</f>
        <v>0</v>
      </c>
      <c r="AR33" s="193">
        <f ca="1">+SUM(AR34:AR37)</f>
        <v>0</v>
      </c>
      <c r="AS33" s="193">
        <f ca="1">+SUM(AS34:AS37)</f>
        <v>0</v>
      </c>
      <c r="AT33" s="193">
        <f ca="1">+SUM(AT34:AT37)</f>
        <v>0</v>
      </c>
      <c r="AU33" s="193">
        <f t="shared" ref="AU33:BB33" ca="1" si="24">+SUM(AU34:AU37)</f>
        <v>0</v>
      </c>
      <c r="AV33" s="193">
        <f t="shared" ca="1" si="24"/>
        <v>0</v>
      </c>
      <c r="AW33" s="193">
        <f t="shared" ca="1" si="24"/>
        <v>0</v>
      </c>
      <c r="AX33" s="193">
        <f t="shared" ca="1" si="24"/>
        <v>0</v>
      </c>
      <c r="AY33" s="193">
        <f t="shared" ca="1" si="24"/>
        <v>0</v>
      </c>
      <c r="AZ33" s="193">
        <f t="shared" ca="1" si="24"/>
        <v>0</v>
      </c>
      <c r="BA33" s="193">
        <f t="shared" ca="1" si="24"/>
        <v>0</v>
      </c>
      <c r="BB33" s="193">
        <f t="shared" ca="1" si="24"/>
        <v>0</v>
      </c>
      <c r="BC33" s="193">
        <f ca="1">SUM(AQ33:BB33)</f>
        <v>0</v>
      </c>
      <c r="BD33" s="193">
        <f ca="1">+SUM(BD34:BD37)</f>
        <v>0</v>
      </c>
      <c r="BE33" s="193">
        <f ca="1">+SUM(BE34:BE37)</f>
        <v>0</v>
      </c>
      <c r="BF33" s="193">
        <f ca="1">+SUM(BF34:BF37)</f>
        <v>0</v>
      </c>
      <c r="BG33" s="193">
        <f ca="1">+SUM(BG34:BG37)</f>
        <v>0</v>
      </c>
      <c r="BH33" s="193">
        <f t="shared" ref="BH33:BO33" ca="1" si="25">+SUM(BH34:BH37)</f>
        <v>0</v>
      </c>
      <c r="BI33" s="193">
        <f t="shared" ca="1" si="25"/>
        <v>0</v>
      </c>
      <c r="BJ33" s="193">
        <f t="shared" ca="1" si="25"/>
        <v>0</v>
      </c>
      <c r="BK33" s="193">
        <f t="shared" ca="1" si="25"/>
        <v>0</v>
      </c>
      <c r="BL33" s="193">
        <f t="shared" ca="1" si="25"/>
        <v>0</v>
      </c>
      <c r="BM33" s="193">
        <f t="shared" ca="1" si="25"/>
        <v>0</v>
      </c>
      <c r="BN33" s="193">
        <f t="shared" ca="1" si="25"/>
        <v>0</v>
      </c>
      <c r="BO33" s="193">
        <f t="shared" ca="1" si="25"/>
        <v>0</v>
      </c>
      <c r="BP33" s="193">
        <f ca="1">SUM(BD33:BO33)</f>
        <v>0</v>
      </c>
      <c r="BQ33" s="16"/>
    </row>
    <row r="34" spans="2:69" s="198" customFormat="1" ht="15" customHeight="1" x14ac:dyDescent="0.25">
      <c r="C34" s="198" t="str">
        <f>'8.1. Leningen'!B12</f>
        <v>Lening 1 - (-)</v>
      </c>
      <c r="D34" s="236">
        <f>-'8.1. Leningen'!D22</f>
        <v>0</v>
      </c>
      <c r="E34" s="236">
        <f ca="1">-'8.1. Leningen'!E22</f>
        <v>0</v>
      </c>
      <c r="F34" s="236">
        <f ca="1">-'8.1. Leningen'!F22</f>
        <v>0</v>
      </c>
      <c r="G34" s="236">
        <f ca="1">-'8.1. Leningen'!G22</f>
        <v>0</v>
      </c>
      <c r="H34" s="236">
        <f ca="1">-'8.1. Leningen'!H22</f>
        <v>0</v>
      </c>
      <c r="I34" s="236">
        <f ca="1">-'8.1. Leningen'!I22</f>
        <v>0</v>
      </c>
      <c r="J34" s="236">
        <f ca="1">-'8.1. Leningen'!J22</f>
        <v>0</v>
      </c>
      <c r="K34" s="236">
        <f ca="1">-'8.1. Leningen'!K22</f>
        <v>0</v>
      </c>
      <c r="L34" s="236">
        <f ca="1">-'8.1. Leningen'!L22</f>
        <v>0</v>
      </c>
      <c r="M34" s="236">
        <f ca="1">-'8.1. Leningen'!M22</f>
        <v>0</v>
      </c>
      <c r="N34" s="236">
        <f ca="1">-'8.1. Leningen'!N22</f>
        <v>0</v>
      </c>
      <c r="O34" s="236">
        <f ca="1">-'8.1. Leningen'!O22</f>
        <v>0</v>
      </c>
      <c r="P34" s="232">
        <f t="shared" ca="1" si="16"/>
        <v>0</v>
      </c>
      <c r="Q34" s="236">
        <f ca="1">-'8.1. Leningen'!Q22</f>
        <v>0</v>
      </c>
      <c r="R34" s="236">
        <f ca="1">-'8.1. Leningen'!R22</f>
        <v>0</v>
      </c>
      <c r="S34" s="236">
        <f ca="1">-'8.1. Leningen'!S22</f>
        <v>0</v>
      </c>
      <c r="T34" s="236">
        <f ca="1">-'8.1. Leningen'!T22</f>
        <v>0</v>
      </c>
      <c r="U34" s="236">
        <f ca="1">-'8.1. Leningen'!U22</f>
        <v>0</v>
      </c>
      <c r="V34" s="236">
        <f ca="1">-'8.1. Leningen'!V22</f>
        <v>0</v>
      </c>
      <c r="W34" s="236">
        <f ca="1">-'8.1. Leningen'!W22</f>
        <v>0</v>
      </c>
      <c r="X34" s="236">
        <f ca="1">-'8.1. Leningen'!X22</f>
        <v>0</v>
      </c>
      <c r="Y34" s="236">
        <f ca="1">-'8.1. Leningen'!Y22</f>
        <v>0</v>
      </c>
      <c r="Z34" s="236">
        <f ca="1">-'8.1. Leningen'!Z22</f>
        <v>0</v>
      </c>
      <c r="AA34" s="236">
        <f ca="1">-'8.1. Leningen'!AA22</f>
        <v>0</v>
      </c>
      <c r="AB34" s="236">
        <f ca="1">-'8.1. Leningen'!AB22</f>
        <v>0</v>
      </c>
      <c r="AC34" s="232">
        <f ca="1">SUM(Q34:AB34)</f>
        <v>0</v>
      </c>
      <c r="AD34" s="236">
        <f ca="1">-'8.1. Leningen'!AD22</f>
        <v>0</v>
      </c>
      <c r="AE34" s="236">
        <f ca="1">-'8.1. Leningen'!AE22</f>
        <v>0</v>
      </c>
      <c r="AF34" s="236">
        <f ca="1">-'8.1. Leningen'!AF22</f>
        <v>0</v>
      </c>
      <c r="AG34" s="236">
        <f ca="1">-'8.1. Leningen'!AG22</f>
        <v>0</v>
      </c>
      <c r="AH34" s="236">
        <f ca="1">-'8.1. Leningen'!AH22</f>
        <v>0</v>
      </c>
      <c r="AI34" s="236">
        <f ca="1">-'8.1. Leningen'!AI22</f>
        <v>0</v>
      </c>
      <c r="AJ34" s="236">
        <f ca="1">-'8.1. Leningen'!AJ22</f>
        <v>0</v>
      </c>
      <c r="AK34" s="236">
        <f ca="1">-'8.1. Leningen'!AK22</f>
        <v>0</v>
      </c>
      <c r="AL34" s="236">
        <f ca="1">-'8.1. Leningen'!AL22</f>
        <v>0</v>
      </c>
      <c r="AM34" s="236">
        <f ca="1">-'8.1. Leningen'!AM22</f>
        <v>0</v>
      </c>
      <c r="AN34" s="236">
        <f ca="1">-'8.1. Leningen'!AN22</f>
        <v>0</v>
      </c>
      <c r="AO34" s="236">
        <f ca="1">-'8.1. Leningen'!AO22</f>
        <v>0</v>
      </c>
      <c r="AP34" s="232">
        <f ca="1">SUM(AD34:AO34)</f>
        <v>0</v>
      </c>
      <c r="AQ34" s="236">
        <f ca="1">-'8.1. Leningen'!AQ22</f>
        <v>0</v>
      </c>
      <c r="AR34" s="236">
        <f ca="1">-'8.1. Leningen'!AR22</f>
        <v>0</v>
      </c>
      <c r="AS34" s="236">
        <f ca="1">-'8.1. Leningen'!AS22</f>
        <v>0</v>
      </c>
      <c r="AT34" s="236">
        <f ca="1">-'8.1. Leningen'!AT22</f>
        <v>0</v>
      </c>
      <c r="AU34" s="236">
        <f ca="1">-'8.1. Leningen'!AU22</f>
        <v>0</v>
      </c>
      <c r="AV34" s="236">
        <f ca="1">-'8.1. Leningen'!AV22</f>
        <v>0</v>
      </c>
      <c r="AW34" s="236">
        <f ca="1">-'8.1. Leningen'!AW22</f>
        <v>0</v>
      </c>
      <c r="AX34" s="236">
        <f ca="1">-'8.1. Leningen'!AX22</f>
        <v>0</v>
      </c>
      <c r="AY34" s="236">
        <f ca="1">-'8.1. Leningen'!AY22</f>
        <v>0</v>
      </c>
      <c r="AZ34" s="236">
        <f ca="1">-'8.1. Leningen'!AZ22</f>
        <v>0</v>
      </c>
      <c r="BA34" s="236">
        <f ca="1">-'8.1. Leningen'!BA22</f>
        <v>0</v>
      </c>
      <c r="BB34" s="236">
        <f ca="1">-'8.1. Leningen'!BB22</f>
        <v>0</v>
      </c>
      <c r="BC34" s="232">
        <f ca="1">SUM(AQ34:BB34)</f>
        <v>0</v>
      </c>
      <c r="BD34" s="236">
        <f ca="1">-'8.1. Leningen'!BD22</f>
        <v>0</v>
      </c>
      <c r="BE34" s="236">
        <f ca="1">-'8.1. Leningen'!BE22</f>
        <v>0</v>
      </c>
      <c r="BF34" s="236">
        <f ca="1">-'8.1. Leningen'!BF22</f>
        <v>0</v>
      </c>
      <c r="BG34" s="236">
        <f ca="1">-'8.1. Leningen'!BG22</f>
        <v>0</v>
      </c>
      <c r="BH34" s="236">
        <f ca="1">-'8.1. Leningen'!BH22</f>
        <v>0</v>
      </c>
      <c r="BI34" s="236">
        <f ca="1">-'8.1. Leningen'!BI22</f>
        <v>0</v>
      </c>
      <c r="BJ34" s="236">
        <f ca="1">-'8.1. Leningen'!BJ22</f>
        <v>0</v>
      </c>
      <c r="BK34" s="236">
        <f ca="1">-'8.1. Leningen'!BK22</f>
        <v>0</v>
      </c>
      <c r="BL34" s="236">
        <f ca="1">-'8.1. Leningen'!BL22</f>
        <v>0</v>
      </c>
      <c r="BM34" s="236">
        <f ca="1">-'8.1. Leningen'!BM22</f>
        <v>0</v>
      </c>
      <c r="BN34" s="236">
        <f ca="1">-'8.1. Leningen'!BN22</f>
        <v>0</v>
      </c>
      <c r="BO34" s="236">
        <f ca="1">-'8.1. Leningen'!BO22</f>
        <v>0</v>
      </c>
      <c r="BP34" s="232">
        <f ca="1">SUM(BD34:BO34)</f>
        <v>0</v>
      </c>
      <c r="BQ34" s="231"/>
    </row>
    <row r="35" spans="2:69" s="198" customFormat="1" ht="15" customHeight="1" x14ac:dyDescent="0.25">
      <c r="C35" s="198" t="str">
        <f>'8.1. Leningen'!B13</f>
        <v>Lening 2 - (-)</v>
      </c>
      <c r="D35" s="236">
        <f>-'8.1. Leningen'!D23</f>
        <v>0</v>
      </c>
      <c r="E35" s="236">
        <f ca="1">-'8.1. Leningen'!E23</f>
        <v>0</v>
      </c>
      <c r="F35" s="236">
        <f ca="1">-'8.1. Leningen'!F23</f>
        <v>0</v>
      </c>
      <c r="G35" s="236">
        <f ca="1">-'8.1. Leningen'!G23</f>
        <v>0</v>
      </c>
      <c r="H35" s="236">
        <f ca="1">-'8.1. Leningen'!H23</f>
        <v>0</v>
      </c>
      <c r="I35" s="236">
        <f ca="1">-'8.1. Leningen'!I23</f>
        <v>0</v>
      </c>
      <c r="J35" s="236">
        <f ca="1">-'8.1. Leningen'!J23</f>
        <v>0</v>
      </c>
      <c r="K35" s="236">
        <f ca="1">-'8.1. Leningen'!K23</f>
        <v>0</v>
      </c>
      <c r="L35" s="236">
        <f ca="1">-'8.1. Leningen'!L23</f>
        <v>0</v>
      </c>
      <c r="M35" s="236">
        <f ca="1">-'8.1. Leningen'!M23</f>
        <v>0</v>
      </c>
      <c r="N35" s="236">
        <f ca="1">-'8.1. Leningen'!N23</f>
        <v>0</v>
      </c>
      <c r="O35" s="236">
        <f ca="1">-'8.1. Leningen'!O23</f>
        <v>0</v>
      </c>
      <c r="P35" s="232">
        <f t="shared" ca="1" si="16"/>
        <v>0</v>
      </c>
      <c r="Q35" s="236">
        <f ca="1">-'8.1. Leningen'!Q23</f>
        <v>0</v>
      </c>
      <c r="R35" s="236">
        <f ca="1">-'8.1. Leningen'!R23</f>
        <v>0</v>
      </c>
      <c r="S35" s="236">
        <f ca="1">-'8.1. Leningen'!S23</f>
        <v>0</v>
      </c>
      <c r="T35" s="236">
        <f ca="1">-'8.1. Leningen'!T23</f>
        <v>0</v>
      </c>
      <c r="U35" s="236">
        <f ca="1">-'8.1. Leningen'!U23</f>
        <v>0</v>
      </c>
      <c r="V35" s="236">
        <f ca="1">-'8.1. Leningen'!V23</f>
        <v>0</v>
      </c>
      <c r="W35" s="236">
        <f ca="1">-'8.1. Leningen'!W23</f>
        <v>0</v>
      </c>
      <c r="X35" s="236">
        <f ca="1">-'8.1. Leningen'!X23</f>
        <v>0</v>
      </c>
      <c r="Y35" s="236">
        <f ca="1">-'8.1. Leningen'!Y23</f>
        <v>0</v>
      </c>
      <c r="Z35" s="236">
        <f ca="1">-'8.1. Leningen'!Z23</f>
        <v>0</v>
      </c>
      <c r="AA35" s="236">
        <f ca="1">-'8.1. Leningen'!AA23</f>
        <v>0</v>
      </c>
      <c r="AB35" s="236">
        <f ca="1">-'8.1. Leningen'!AB23</f>
        <v>0</v>
      </c>
      <c r="AC35" s="232">
        <f ca="1">SUM(Q35:AB35)</f>
        <v>0</v>
      </c>
      <c r="AD35" s="236">
        <f ca="1">-'8.1. Leningen'!AD23</f>
        <v>0</v>
      </c>
      <c r="AE35" s="236">
        <f ca="1">-'8.1. Leningen'!AE23</f>
        <v>0</v>
      </c>
      <c r="AF35" s="236">
        <f ca="1">-'8.1. Leningen'!AF23</f>
        <v>0</v>
      </c>
      <c r="AG35" s="236">
        <f ca="1">-'8.1. Leningen'!AG23</f>
        <v>0</v>
      </c>
      <c r="AH35" s="236">
        <f ca="1">-'8.1. Leningen'!AH23</f>
        <v>0</v>
      </c>
      <c r="AI35" s="236">
        <f ca="1">-'8.1. Leningen'!AI23</f>
        <v>0</v>
      </c>
      <c r="AJ35" s="236">
        <f ca="1">-'8.1. Leningen'!AJ23</f>
        <v>0</v>
      </c>
      <c r="AK35" s="236">
        <f ca="1">-'8.1. Leningen'!AK23</f>
        <v>0</v>
      </c>
      <c r="AL35" s="236">
        <f ca="1">-'8.1. Leningen'!AL23</f>
        <v>0</v>
      </c>
      <c r="AM35" s="236">
        <f ca="1">-'8.1. Leningen'!AM23</f>
        <v>0</v>
      </c>
      <c r="AN35" s="236">
        <f ca="1">-'8.1. Leningen'!AN23</f>
        <v>0</v>
      </c>
      <c r="AO35" s="236">
        <f ca="1">-'8.1. Leningen'!AO23</f>
        <v>0</v>
      </c>
      <c r="AP35" s="232">
        <f ca="1">SUM(AD35:AO35)</f>
        <v>0</v>
      </c>
      <c r="AQ35" s="236">
        <f ca="1">-'8.1. Leningen'!AQ23</f>
        <v>0</v>
      </c>
      <c r="AR35" s="236">
        <f ca="1">-'8.1. Leningen'!AR23</f>
        <v>0</v>
      </c>
      <c r="AS35" s="236">
        <f ca="1">-'8.1. Leningen'!AS23</f>
        <v>0</v>
      </c>
      <c r="AT35" s="236">
        <f ca="1">-'8.1. Leningen'!AT23</f>
        <v>0</v>
      </c>
      <c r="AU35" s="236">
        <f ca="1">-'8.1. Leningen'!AU23</f>
        <v>0</v>
      </c>
      <c r="AV35" s="236">
        <f ca="1">-'8.1. Leningen'!AV23</f>
        <v>0</v>
      </c>
      <c r="AW35" s="236">
        <f ca="1">-'8.1. Leningen'!AW23</f>
        <v>0</v>
      </c>
      <c r="AX35" s="236">
        <f ca="1">-'8.1. Leningen'!AX23</f>
        <v>0</v>
      </c>
      <c r="AY35" s="236">
        <f ca="1">-'8.1. Leningen'!AY23</f>
        <v>0</v>
      </c>
      <c r="AZ35" s="236">
        <f ca="1">-'8.1. Leningen'!AZ23</f>
        <v>0</v>
      </c>
      <c r="BA35" s="236">
        <f ca="1">-'8.1. Leningen'!BA23</f>
        <v>0</v>
      </c>
      <c r="BB35" s="236">
        <f ca="1">-'8.1. Leningen'!BB23</f>
        <v>0</v>
      </c>
      <c r="BC35" s="232">
        <f ca="1">SUM(AQ35:BB35)</f>
        <v>0</v>
      </c>
      <c r="BD35" s="236">
        <f ca="1">-'8.1. Leningen'!BD23</f>
        <v>0</v>
      </c>
      <c r="BE35" s="236">
        <f ca="1">-'8.1. Leningen'!BE23</f>
        <v>0</v>
      </c>
      <c r="BF35" s="236">
        <f ca="1">-'8.1. Leningen'!BF23</f>
        <v>0</v>
      </c>
      <c r="BG35" s="236">
        <f ca="1">-'8.1. Leningen'!BG23</f>
        <v>0</v>
      </c>
      <c r="BH35" s="236">
        <f ca="1">-'8.1. Leningen'!BH23</f>
        <v>0</v>
      </c>
      <c r="BI35" s="236">
        <f ca="1">-'8.1. Leningen'!BI23</f>
        <v>0</v>
      </c>
      <c r="BJ35" s="236">
        <f ca="1">-'8.1. Leningen'!BJ23</f>
        <v>0</v>
      </c>
      <c r="BK35" s="236">
        <f ca="1">-'8.1. Leningen'!BK23</f>
        <v>0</v>
      </c>
      <c r="BL35" s="236">
        <f ca="1">-'8.1. Leningen'!BL23</f>
        <v>0</v>
      </c>
      <c r="BM35" s="236">
        <f ca="1">-'8.1. Leningen'!BM23</f>
        <v>0</v>
      </c>
      <c r="BN35" s="236">
        <f ca="1">-'8.1. Leningen'!BN23</f>
        <v>0</v>
      </c>
      <c r="BO35" s="236">
        <f ca="1">-'8.1. Leningen'!BO23</f>
        <v>0</v>
      </c>
      <c r="BP35" s="232">
        <f ca="1">SUM(BD35:BO35)</f>
        <v>0</v>
      </c>
      <c r="BQ35" s="231"/>
    </row>
    <row r="36" spans="2:69" s="198" customFormat="1" ht="15" customHeight="1" x14ac:dyDescent="0.25">
      <c r="C36" s="198" t="str">
        <f>'8.1. Leningen'!B14</f>
        <v>Lening 3 - (-)</v>
      </c>
      <c r="D36" s="236">
        <f>-'8.1. Leningen'!D24</f>
        <v>0</v>
      </c>
      <c r="E36" s="236">
        <f ca="1">-'8.1. Leningen'!E24</f>
        <v>0</v>
      </c>
      <c r="F36" s="236">
        <f ca="1">-'8.1. Leningen'!F24</f>
        <v>0</v>
      </c>
      <c r="G36" s="236">
        <f ca="1">-'8.1. Leningen'!G24</f>
        <v>0</v>
      </c>
      <c r="H36" s="236">
        <f ca="1">-'8.1. Leningen'!H24</f>
        <v>0</v>
      </c>
      <c r="I36" s="236">
        <f ca="1">-'8.1. Leningen'!I24</f>
        <v>0</v>
      </c>
      <c r="J36" s="236">
        <f ca="1">-'8.1. Leningen'!J24</f>
        <v>0</v>
      </c>
      <c r="K36" s="236">
        <f ca="1">-'8.1. Leningen'!K24</f>
        <v>0</v>
      </c>
      <c r="L36" s="236">
        <f ca="1">-'8.1. Leningen'!L24</f>
        <v>0</v>
      </c>
      <c r="M36" s="236">
        <f ca="1">-'8.1. Leningen'!M24</f>
        <v>0</v>
      </c>
      <c r="N36" s="236">
        <f ca="1">-'8.1. Leningen'!N24</f>
        <v>0</v>
      </c>
      <c r="O36" s="236">
        <f ca="1">-'8.1. Leningen'!O24</f>
        <v>0</v>
      </c>
      <c r="P36" s="232">
        <f t="shared" ca="1" si="16"/>
        <v>0</v>
      </c>
      <c r="Q36" s="236">
        <f ca="1">-'8.1. Leningen'!Q24</f>
        <v>0</v>
      </c>
      <c r="R36" s="236">
        <f ca="1">-'8.1. Leningen'!R24</f>
        <v>0</v>
      </c>
      <c r="S36" s="236">
        <f ca="1">-'8.1. Leningen'!S24</f>
        <v>0</v>
      </c>
      <c r="T36" s="236">
        <f ca="1">-'8.1. Leningen'!T24</f>
        <v>0</v>
      </c>
      <c r="U36" s="236">
        <f ca="1">-'8.1. Leningen'!U24</f>
        <v>0</v>
      </c>
      <c r="V36" s="236">
        <f ca="1">-'8.1. Leningen'!V24</f>
        <v>0</v>
      </c>
      <c r="W36" s="236">
        <f ca="1">-'8.1. Leningen'!W24</f>
        <v>0</v>
      </c>
      <c r="X36" s="236">
        <f ca="1">-'8.1. Leningen'!X24</f>
        <v>0</v>
      </c>
      <c r="Y36" s="236">
        <f ca="1">-'8.1. Leningen'!Y24</f>
        <v>0</v>
      </c>
      <c r="Z36" s="236">
        <f ca="1">-'8.1. Leningen'!Z24</f>
        <v>0</v>
      </c>
      <c r="AA36" s="236">
        <f ca="1">-'8.1. Leningen'!AA24</f>
        <v>0</v>
      </c>
      <c r="AB36" s="236">
        <f ca="1">-'8.1. Leningen'!AB24</f>
        <v>0</v>
      </c>
      <c r="AC36" s="232">
        <f ca="1">SUM(Q36:AB36)</f>
        <v>0</v>
      </c>
      <c r="AD36" s="236">
        <f ca="1">-'8.1. Leningen'!AD24</f>
        <v>0</v>
      </c>
      <c r="AE36" s="236">
        <f ca="1">-'8.1. Leningen'!AE24</f>
        <v>0</v>
      </c>
      <c r="AF36" s="236">
        <f ca="1">-'8.1. Leningen'!AF24</f>
        <v>0</v>
      </c>
      <c r="AG36" s="236">
        <f ca="1">-'8.1. Leningen'!AG24</f>
        <v>0</v>
      </c>
      <c r="AH36" s="236">
        <f ca="1">-'8.1. Leningen'!AH24</f>
        <v>0</v>
      </c>
      <c r="AI36" s="236">
        <f ca="1">-'8.1. Leningen'!AI24</f>
        <v>0</v>
      </c>
      <c r="AJ36" s="236">
        <f ca="1">-'8.1. Leningen'!AJ24</f>
        <v>0</v>
      </c>
      <c r="AK36" s="236">
        <f ca="1">-'8.1. Leningen'!AK24</f>
        <v>0</v>
      </c>
      <c r="AL36" s="236">
        <f ca="1">-'8.1. Leningen'!AL24</f>
        <v>0</v>
      </c>
      <c r="AM36" s="236">
        <f ca="1">-'8.1. Leningen'!AM24</f>
        <v>0</v>
      </c>
      <c r="AN36" s="236">
        <f ca="1">-'8.1. Leningen'!AN24</f>
        <v>0</v>
      </c>
      <c r="AO36" s="236">
        <f ca="1">-'8.1. Leningen'!AO24</f>
        <v>0</v>
      </c>
      <c r="AP36" s="232">
        <f ca="1">SUM(AD36:AO36)</f>
        <v>0</v>
      </c>
      <c r="AQ36" s="236">
        <f ca="1">-'8.1. Leningen'!AQ24</f>
        <v>0</v>
      </c>
      <c r="AR36" s="236">
        <f ca="1">-'8.1. Leningen'!AR24</f>
        <v>0</v>
      </c>
      <c r="AS36" s="236">
        <f ca="1">-'8.1. Leningen'!AS24</f>
        <v>0</v>
      </c>
      <c r="AT36" s="236">
        <f ca="1">-'8.1. Leningen'!AT24</f>
        <v>0</v>
      </c>
      <c r="AU36" s="236">
        <f ca="1">-'8.1. Leningen'!AU24</f>
        <v>0</v>
      </c>
      <c r="AV36" s="236">
        <f ca="1">-'8.1. Leningen'!AV24</f>
        <v>0</v>
      </c>
      <c r="AW36" s="236">
        <f ca="1">-'8.1. Leningen'!AW24</f>
        <v>0</v>
      </c>
      <c r="AX36" s="236">
        <f ca="1">-'8.1. Leningen'!AX24</f>
        <v>0</v>
      </c>
      <c r="AY36" s="236">
        <f ca="1">-'8.1. Leningen'!AY24</f>
        <v>0</v>
      </c>
      <c r="AZ36" s="236">
        <f ca="1">-'8.1. Leningen'!AZ24</f>
        <v>0</v>
      </c>
      <c r="BA36" s="236">
        <f ca="1">-'8.1. Leningen'!BA24</f>
        <v>0</v>
      </c>
      <c r="BB36" s="236">
        <f ca="1">-'8.1. Leningen'!BB24</f>
        <v>0</v>
      </c>
      <c r="BC36" s="232">
        <f ca="1">SUM(AQ36:BB36)</f>
        <v>0</v>
      </c>
      <c r="BD36" s="236">
        <f ca="1">-'8.1. Leningen'!BD24</f>
        <v>0</v>
      </c>
      <c r="BE36" s="236">
        <f ca="1">-'8.1. Leningen'!BE24</f>
        <v>0</v>
      </c>
      <c r="BF36" s="236">
        <f ca="1">-'8.1. Leningen'!BF24</f>
        <v>0</v>
      </c>
      <c r="BG36" s="236">
        <f ca="1">-'8.1. Leningen'!BG24</f>
        <v>0</v>
      </c>
      <c r="BH36" s="236">
        <f ca="1">-'8.1. Leningen'!BH24</f>
        <v>0</v>
      </c>
      <c r="BI36" s="236">
        <f ca="1">-'8.1. Leningen'!BI24</f>
        <v>0</v>
      </c>
      <c r="BJ36" s="236">
        <f ca="1">-'8.1. Leningen'!BJ24</f>
        <v>0</v>
      </c>
      <c r="BK36" s="236">
        <f ca="1">-'8.1. Leningen'!BK24</f>
        <v>0</v>
      </c>
      <c r="BL36" s="236">
        <f ca="1">-'8.1. Leningen'!BL24</f>
        <v>0</v>
      </c>
      <c r="BM36" s="236">
        <f ca="1">-'8.1. Leningen'!BM24</f>
        <v>0</v>
      </c>
      <c r="BN36" s="236">
        <f ca="1">-'8.1. Leningen'!BN24</f>
        <v>0</v>
      </c>
      <c r="BO36" s="236">
        <f ca="1">-'8.1. Leningen'!BO24</f>
        <v>0</v>
      </c>
      <c r="BP36" s="232">
        <f ca="1">SUM(BD36:BO36)</f>
        <v>0</v>
      </c>
      <c r="BQ36" s="231"/>
    </row>
    <row r="37" spans="2:69" s="127" customFormat="1" ht="15" customHeight="1" x14ac:dyDescent="0.25">
      <c r="C37" s="198"/>
      <c r="D37" s="202"/>
      <c r="E37" s="202"/>
      <c r="F37" s="202"/>
      <c r="G37" s="202"/>
      <c r="P37" s="135"/>
      <c r="Q37" s="202"/>
      <c r="R37" s="202"/>
      <c r="S37" s="202"/>
      <c r="T37" s="202"/>
      <c r="AC37" s="135"/>
      <c r="AD37" s="202"/>
      <c r="AE37" s="202"/>
      <c r="AF37" s="202"/>
      <c r="AG37" s="202"/>
      <c r="AP37" s="135"/>
      <c r="AQ37" s="202"/>
      <c r="AR37" s="202"/>
      <c r="AS37" s="202"/>
      <c r="AT37" s="202"/>
      <c r="BC37" s="135"/>
      <c r="BD37" s="202"/>
      <c r="BE37" s="202"/>
      <c r="BF37" s="202"/>
      <c r="BG37" s="202"/>
      <c r="BP37" s="135"/>
      <c r="BQ37" s="1"/>
    </row>
    <row r="38" spans="2:69" s="45" customFormat="1" ht="15" customHeight="1" x14ac:dyDescent="0.25">
      <c r="C38" s="37" t="s">
        <v>313</v>
      </c>
      <c r="D38" s="193">
        <f>+D27+D33</f>
        <v>0</v>
      </c>
      <c r="E38" s="193">
        <f t="shared" ref="E38:O38" ca="1" si="26">+E27+E33</f>
        <v>0</v>
      </c>
      <c r="F38" s="193">
        <f t="shared" ca="1" si="26"/>
        <v>0</v>
      </c>
      <c r="G38" s="193">
        <f t="shared" ca="1" si="26"/>
        <v>0</v>
      </c>
      <c r="H38" s="193">
        <f t="shared" ca="1" si="26"/>
        <v>0</v>
      </c>
      <c r="I38" s="193">
        <f t="shared" ca="1" si="26"/>
        <v>0</v>
      </c>
      <c r="J38" s="193">
        <f t="shared" ca="1" si="26"/>
        <v>0</v>
      </c>
      <c r="K38" s="193">
        <f t="shared" ca="1" si="26"/>
        <v>0</v>
      </c>
      <c r="L38" s="193">
        <f t="shared" ca="1" si="26"/>
        <v>0</v>
      </c>
      <c r="M38" s="193">
        <f t="shared" ca="1" si="26"/>
        <v>0</v>
      </c>
      <c r="N38" s="193">
        <f t="shared" ca="1" si="26"/>
        <v>0</v>
      </c>
      <c r="O38" s="193">
        <f t="shared" ca="1" si="26"/>
        <v>0</v>
      </c>
      <c r="P38" s="193">
        <f t="shared" ca="1" si="16"/>
        <v>0</v>
      </c>
      <c r="Q38" s="193">
        <f ca="1">+Q27+Q33</f>
        <v>0</v>
      </c>
      <c r="R38" s="193">
        <f t="shared" ref="R38:AB38" ca="1" si="27">+R27+R33</f>
        <v>0</v>
      </c>
      <c r="S38" s="193">
        <f t="shared" ca="1" si="27"/>
        <v>0</v>
      </c>
      <c r="T38" s="193">
        <f t="shared" ca="1" si="27"/>
        <v>0</v>
      </c>
      <c r="U38" s="193">
        <f t="shared" ca="1" si="27"/>
        <v>0</v>
      </c>
      <c r="V38" s="193">
        <f t="shared" ca="1" si="27"/>
        <v>0</v>
      </c>
      <c r="W38" s="193">
        <f t="shared" ca="1" si="27"/>
        <v>0</v>
      </c>
      <c r="X38" s="193">
        <f t="shared" ca="1" si="27"/>
        <v>0</v>
      </c>
      <c r="Y38" s="193">
        <f t="shared" ca="1" si="27"/>
        <v>0</v>
      </c>
      <c r="Z38" s="193">
        <f t="shared" ca="1" si="27"/>
        <v>0</v>
      </c>
      <c r="AA38" s="193">
        <f t="shared" ca="1" si="27"/>
        <v>0</v>
      </c>
      <c r="AB38" s="193">
        <f t="shared" ca="1" si="27"/>
        <v>0</v>
      </c>
      <c r="AC38" s="193">
        <f ca="1">SUM(Q38:AB38)</f>
        <v>0</v>
      </c>
      <c r="AD38" s="193">
        <f ca="1">+AD27+AD33</f>
        <v>0</v>
      </c>
      <c r="AE38" s="193">
        <f t="shared" ref="AE38:AO38" ca="1" si="28">+AE27+AE33</f>
        <v>0</v>
      </c>
      <c r="AF38" s="193">
        <f t="shared" ca="1" si="28"/>
        <v>0</v>
      </c>
      <c r="AG38" s="193">
        <f t="shared" ca="1" si="28"/>
        <v>0</v>
      </c>
      <c r="AH38" s="193">
        <f t="shared" ca="1" si="28"/>
        <v>0</v>
      </c>
      <c r="AI38" s="193">
        <f t="shared" ca="1" si="28"/>
        <v>0</v>
      </c>
      <c r="AJ38" s="193">
        <f t="shared" ca="1" si="28"/>
        <v>0</v>
      </c>
      <c r="AK38" s="193">
        <f t="shared" ca="1" si="28"/>
        <v>0</v>
      </c>
      <c r="AL38" s="193">
        <f t="shared" ca="1" si="28"/>
        <v>0</v>
      </c>
      <c r="AM38" s="193">
        <f t="shared" ca="1" si="28"/>
        <v>0</v>
      </c>
      <c r="AN38" s="193">
        <f t="shared" ca="1" si="28"/>
        <v>0</v>
      </c>
      <c r="AO38" s="193">
        <f t="shared" ca="1" si="28"/>
        <v>0</v>
      </c>
      <c r="AP38" s="193">
        <f ca="1">SUM(AD38:AO38)</f>
        <v>0</v>
      </c>
      <c r="AQ38" s="193">
        <f ca="1">+AQ27+AQ33</f>
        <v>0</v>
      </c>
      <c r="AR38" s="193">
        <f t="shared" ref="AR38:BB38" ca="1" si="29">+AR27+AR33</f>
        <v>0</v>
      </c>
      <c r="AS38" s="193">
        <f t="shared" ca="1" si="29"/>
        <v>0</v>
      </c>
      <c r="AT38" s="193">
        <f t="shared" ca="1" si="29"/>
        <v>0</v>
      </c>
      <c r="AU38" s="193">
        <f t="shared" ca="1" si="29"/>
        <v>0</v>
      </c>
      <c r="AV38" s="193">
        <f t="shared" ca="1" si="29"/>
        <v>0</v>
      </c>
      <c r="AW38" s="193">
        <f t="shared" ca="1" si="29"/>
        <v>0</v>
      </c>
      <c r="AX38" s="193">
        <f t="shared" ca="1" si="29"/>
        <v>0</v>
      </c>
      <c r="AY38" s="193">
        <f t="shared" ca="1" si="29"/>
        <v>0</v>
      </c>
      <c r="AZ38" s="193">
        <f t="shared" ca="1" si="29"/>
        <v>0</v>
      </c>
      <c r="BA38" s="193">
        <f t="shared" ca="1" si="29"/>
        <v>0</v>
      </c>
      <c r="BB38" s="193">
        <f t="shared" ca="1" si="29"/>
        <v>0</v>
      </c>
      <c r="BC38" s="193">
        <f ca="1">SUM(AQ38:BB38)</f>
        <v>0</v>
      </c>
      <c r="BD38" s="193">
        <f ca="1">+BD27+BD33</f>
        <v>0</v>
      </c>
      <c r="BE38" s="193">
        <f t="shared" ref="BE38:BO38" ca="1" si="30">+BE27+BE33</f>
        <v>0</v>
      </c>
      <c r="BF38" s="193">
        <f t="shared" ca="1" si="30"/>
        <v>0</v>
      </c>
      <c r="BG38" s="193">
        <f t="shared" ca="1" si="30"/>
        <v>0</v>
      </c>
      <c r="BH38" s="193">
        <f t="shared" ca="1" si="30"/>
        <v>0</v>
      </c>
      <c r="BI38" s="193">
        <f t="shared" ca="1" si="30"/>
        <v>0</v>
      </c>
      <c r="BJ38" s="193">
        <f t="shared" ca="1" si="30"/>
        <v>0</v>
      </c>
      <c r="BK38" s="193">
        <f t="shared" ca="1" si="30"/>
        <v>0</v>
      </c>
      <c r="BL38" s="193">
        <f t="shared" ca="1" si="30"/>
        <v>0</v>
      </c>
      <c r="BM38" s="193">
        <f t="shared" ca="1" si="30"/>
        <v>0</v>
      </c>
      <c r="BN38" s="193">
        <f t="shared" ca="1" si="30"/>
        <v>0</v>
      </c>
      <c r="BO38" s="193">
        <f t="shared" ca="1" si="30"/>
        <v>0</v>
      </c>
      <c r="BP38" s="193">
        <f ca="1">SUM(BD38:BO38)</f>
        <v>0</v>
      </c>
      <c r="BQ38" s="16"/>
    </row>
    <row r="39" spans="2:69" s="127" customFormat="1" ht="15" customHeight="1" x14ac:dyDescent="0.25">
      <c r="P39" s="135"/>
      <c r="AC39" s="135"/>
      <c r="AP39" s="135"/>
      <c r="BC39" s="135"/>
      <c r="BP39" s="135"/>
      <c r="BQ39" s="1"/>
    </row>
    <row r="40" spans="2:69" s="8" customFormat="1" ht="15" customHeight="1" x14ac:dyDescent="0.25">
      <c r="B40" s="194" t="s">
        <v>1</v>
      </c>
      <c r="C40" s="206" t="s">
        <v>225</v>
      </c>
      <c r="D40" s="187"/>
      <c r="E40" s="187"/>
      <c r="F40" s="187"/>
      <c r="G40" s="187"/>
      <c r="H40" s="187"/>
      <c r="I40" s="187"/>
      <c r="J40" s="187"/>
      <c r="K40" s="187"/>
      <c r="L40" s="187"/>
      <c r="M40" s="187"/>
      <c r="N40" s="187"/>
      <c r="O40" s="187"/>
      <c r="P40" s="196"/>
      <c r="Q40" s="187"/>
      <c r="R40" s="187"/>
      <c r="S40" s="187"/>
      <c r="T40" s="187"/>
      <c r="U40" s="187"/>
      <c r="V40" s="187"/>
      <c r="W40" s="187"/>
      <c r="X40" s="187"/>
      <c r="Y40" s="187"/>
      <c r="Z40" s="187"/>
      <c r="AA40" s="187"/>
      <c r="AB40" s="187"/>
      <c r="AC40" s="196"/>
      <c r="AD40" s="187"/>
      <c r="AE40" s="187"/>
      <c r="AF40" s="187"/>
      <c r="AG40" s="187"/>
      <c r="AH40" s="187"/>
      <c r="AI40" s="187"/>
      <c r="AJ40" s="187"/>
      <c r="AK40" s="187"/>
      <c r="AL40" s="187"/>
      <c r="AM40" s="187"/>
      <c r="AN40" s="187"/>
      <c r="AO40" s="187"/>
      <c r="AP40" s="196"/>
      <c r="AQ40" s="187"/>
      <c r="AR40" s="187"/>
      <c r="AS40" s="187"/>
      <c r="AT40" s="187"/>
      <c r="AU40" s="187"/>
      <c r="AV40" s="187"/>
      <c r="AW40" s="187"/>
      <c r="AX40" s="187"/>
      <c r="AY40" s="187"/>
      <c r="AZ40" s="187"/>
      <c r="BA40" s="187"/>
      <c r="BB40" s="187"/>
      <c r="BC40" s="196"/>
      <c r="BD40" s="187"/>
      <c r="BE40" s="187"/>
      <c r="BF40" s="187"/>
      <c r="BG40" s="187"/>
      <c r="BH40" s="187"/>
      <c r="BI40" s="187"/>
      <c r="BJ40" s="187"/>
      <c r="BK40" s="187"/>
      <c r="BL40" s="187"/>
      <c r="BM40" s="187"/>
      <c r="BN40" s="187"/>
      <c r="BO40" s="187"/>
      <c r="BP40" s="197"/>
      <c r="BQ40" s="1"/>
    </row>
    <row r="42" spans="2:69" s="45" customFormat="1" ht="15" customHeight="1" x14ac:dyDescent="0.25">
      <c r="C42" s="37" t="s">
        <v>225</v>
      </c>
      <c r="D42" s="193">
        <f>-'6. Vaste activa'!X59</f>
        <v>0</v>
      </c>
      <c r="E42" s="193">
        <f>-'6. Vaste activa'!Y59</f>
        <v>0</v>
      </c>
      <c r="F42" s="193">
        <f>-'6. Vaste activa'!Z59</f>
        <v>0</v>
      </c>
      <c r="G42" s="193">
        <f>-'6. Vaste activa'!AA59</f>
        <v>0</v>
      </c>
      <c r="H42" s="193">
        <f>-'6. Vaste activa'!AB59</f>
        <v>0</v>
      </c>
      <c r="I42" s="193">
        <f>-'6. Vaste activa'!AC59</f>
        <v>0</v>
      </c>
      <c r="J42" s="193">
        <f>-'6. Vaste activa'!AD59</f>
        <v>0</v>
      </c>
      <c r="K42" s="193">
        <f>-'6. Vaste activa'!AE59</f>
        <v>0</v>
      </c>
      <c r="L42" s="193">
        <f>-'6. Vaste activa'!AF59</f>
        <v>0</v>
      </c>
      <c r="M42" s="193">
        <f>-'6. Vaste activa'!AG59</f>
        <v>0</v>
      </c>
      <c r="N42" s="193">
        <f>-'6. Vaste activa'!AH59</f>
        <v>0</v>
      </c>
      <c r="O42" s="193">
        <f>-'6. Vaste activa'!AI59</f>
        <v>0</v>
      </c>
      <c r="P42" s="193">
        <f>SUM(D42:O42)</f>
        <v>0</v>
      </c>
      <c r="Q42" s="193">
        <f>-'6. Vaste activa'!AK59</f>
        <v>0</v>
      </c>
      <c r="R42" s="193">
        <f>-'6. Vaste activa'!AL59</f>
        <v>0</v>
      </c>
      <c r="S42" s="193">
        <f>-'6. Vaste activa'!AM59</f>
        <v>0</v>
      </c>
      <c r="T42" s="193">
        <f>-'6. Vaste activa'!AN59</f>
        <v>0</v>
      </c>
      <c r="U42" s="193">
        <f>-'6. Vaste activa'!AO59</f>
        <v>0</v>
      </c>
      <c r="V42" s="193">
        <f>-'6. Vaste activa'!AP59</f>
        <v>0</v>
      </c>
      <c r="W42" s="193">
        <f>-'6. Vaste activa'!AQ59</f>
        <v>0</v>
      </c>
      <c r="X42" s="193">
        <f>-'6. Vaste activa'!AR59</f>
        <v>0</v>
      </c>
      <c r="Y42" s="193">
        <f>-'6. Vaste activa'!AS59</f>
        <v>0</v>
      </c>
      <c r="Z42" s="193">
        <f>-'6. Vaste activa'!AT59</f>
        <v>0</v>
      </c>
      <c r="AA42" s="193">
        <f>-'6. Vaste activa'!AU59</f>
        <v>0</v>
      </c>
      <c r="AB42" s="193">
        <f>-'6. Vaste activa'!AV59</f>
        <v>0</v>
      </c>
      <c r="AC42" s="193">
        <f>SUM(Q42:AB42)</f>
        <v>0</v>
      </c>
      <c r="AD42" s="193">
        <f>-'6. Vaste activa'!AX59</f>
        <v>0</v>
      </c>
      <c r="AE42" s="193">
        <f>-'6. Vaste activa'!AY59</f>
        <v>0</v>
      </c>
      <c r="AF42" s="193">
        <f>-'6. Vaste activa'!AZ59</f>
        <v>0</v>
      </c>
      <c r="AG42" s="193">
        <f>-'6. Vaste activa'!BA59</f>
        <v>0</v>
      </c>
      <c r="AH42" s="193">
        <f>-'6. Vaste activa'!BB59</f>
        <v>0</v>
      </c>
      <c r="AI42" s="193">
        <f>-'6. Vaste activa'!BC59</f>
        <v>0</v>
      </c>
      <c r="AJ42" s="193">
        <f>-'6. Vaste activa'!BD59</f>
        <v>0</v>
      </c>
      <c r="AK42" s="193">
        <f>-'6. Vaste activa'!BE59</f>
        <v>0</v>
      </c>
      <c r="AL42" s="193">
        <f>-'6. Vaste activa'!BF59</f>
        <v>0</v>
      </c>
      <c r="AM42" s="193">
        <f>-'6. Vaste activa'!BG59</f>
        <v>0</v>
      </c>
      <c r="AN42" s="193">
        <f>-'6. Vaste activa'!BH59</f>
        <v>0</v>
      </c>
      <c r="AO42" s="193">
        <f>-'6. Vaste activa'!BI59</f>
        <v>0</v>
      </c>
      <c r="AP42" s="193">
        <f>SUM(AD42:AO42)</f>
        <v>0</v>
      </c>
      <c r="AQ42" s="193">
        <f>-'6. Vaste activa'!BK59</f>
        <v>0</v>
      </c>
      <c r="AR42" s="193">
        <f>-'6. Vaste activa'!BL59</f>
        <v>0</v>
      </c>
      <c r="AS42" s="193">
        <f>-'6. Vaste activa'!BM59</f>
        <v>0</v>
      </c>
      <c r="AT42" s="193">
        <f>-'6. Vaste activa'!BN59</f>
        <v>0</v>
      </c>
      <c r="AU42" s="193">
        <f>-'6. Vaste activa'!BO59</f>
        <v>0</v>
      </c>
      <c r="AV42" s="193">
        <f>-'6. Vaste activa'!BP59</f>
        <v>0</v>
      </c>
      <c r="AW42" s="193">
        <f>-'6. Vaste activa'!BQ59</f>
        <v>0</v>
      </c>
      <c r="AX42" s="193">
        <f>-'6. Vaste activa'!BR59</f>
        <v>0</v>
      </c>
      <c r="AY42" s="193">
        <f>-'6. Vaste activa'!BS59</f>
        <v>0</v>
      </c>
      <c r="AZ42" s="193">
        <f>-'6. Vaste activa'!BT59</f>
        <v>0</v>
      </c>
      <c r="BA42" s="193">
        <f>-'6. Vaste activa'!BU59</f>
        <v>0</v>
      </c>
      <c r="BB42" s="193">
        <f>-'6. Vaste activa'!BV59</f>
        <v>0</v>
      </c>
      <c r="BC42" s="193">
        <f>SUM(AQ42:BB42)</f>
        <v>0</v>
      </c>
      <c r="BD42" s="193">
        <f>-'6. Vaste activa'!BX59</f>
        <v>0</v>
      </c>
      <c r="BE42" s="193">
        <f>-'6. Vaste activa'!BY59</f>
        <v>0</v>
      </c>
      <c r="BF42" s="193">
        <f>-'6. Vaste activa'!BZ59</f>
        <v>0</v>
      </c>
      <c r="BG42" s="193">
        <f>-'6. Vaste activa'!CA59</f>
        <v>0</v>
      </c>
      <c r="BH42" s="193">
        <f>-'6. Vaste activa'!CB59</f>
        <v>0</v>
      </c>
      <c r="BI42" s="193">
        <f>-'6. Vaste activa'!CC59</f>
        <v>0</v>
      </c>
      <c r="BJ42" s="193">
        <f>-'6. Vaste activa'!CD59</f>
        <v>0</v>
      </c>
      <c r="BK42" s="193">
        <f>-'6. Vaste activa'!CE59</f>
        <v>0</v>
      </c>
      <c r="BL42" s="193">
        <f>-'6. Vaste activa'!CF59</f>
        <v>0</v>
      </c>
      <c r="BM42" s="193">
        <f>-'6. Vaste activa'!CG59</f>
        <v>0</v>
      </c>
      <c r="BN42" s="193">
        <f>-'6. Vaste activa'!CH59</f>
        <v>0</v>
      </c>
      <c r="BO42" s="193">
        <f>-'6. Vaste activa'!CI59</f>
        <v>0</v>
      </c>
      <c r="BP42" s="193">
        <f>SUM(BD42:BO42)</f>
        <v>0</v>
      </c>
    </row>
    <row r="44" spans="2:69" s="45" customFormat="1" ht="15" customHeight="1" x14ac:dyDescent="0.25">
      <c r="B44" s="194" t="s">
        <v>255</v>
      </c>
      <c r="C44" s="206"/>
      <c r="D44" s="196">
        <f>+D23+D38+D42</f>
        <v>0</v>
      </c>
      <c r="E44" s="196">
        <f t="shared" ref="E44:O44" ca="1" si="31">+E23+E38+E42</f>
        <v>0</v>
      </c>
      <c r="F44" s="196">
        <f t="shared" ca="1" si="31"/>
        <v>0</v>
      </c>
      <c r="G44" s="196">
        <f t="shared" ca="1" si="31"/>
        <v>0</v>
      </c>
      <c r="H44" s="196">
        <f t="shared" ca="1" si="31"/>
        <v>0</v>
      </c>
      <c r="I44" s="196">
        <f t="shared" ca="1" si="31"/>
        <v>0</v>
      </c>
      <c r="J44" s="196">
        <f t="shared" ca="1" si="31"/>
        <v>0</v>
      </c>
      <c r="K44" s="196">
        <f t="shared" ca="1" si="31"/>
        <v>0</v>
      </c>
      <c r="L44" s="196">
        <f t="shared" ca="1" si="31"/>
        <v>0</v>
      </c>
      <c r="M44" s="196">
        <f t="shared" ca="1" si="31"/>
        <v>0</v>
      </c>
      <c r="N44" s="196">
        <f t="shared" ca="1" si="31"/>
        <v>0</v>
      </c>
      <c r="O44" s="196">
        <f t="shared" ca="1" si="31"/>
        <v>0</v>
      </c>
      <c r="P44" s="196">
        <f ca="1">SUM(D44:O44)</f>
        <v>0</v>
      </c>
      <c r="Q44" s="196">
        <f ca="1">+Q23+Q38+Q42</f>
        <v>0</v>
      </c>
      <c r="R44" s="196">
        <f t="shared" ref="R44:AB44" ca="1" si="32">+R23+R38+R42</f>
        <v>0</v>
      </c>
      <c r="S44" s="196">
        <f t="shared" ca="1" si="32"/>
        <v>0</v>
      </c>
      <c r="T44" s="196">
        <f t="shared" ca="1" si="32"/>
        <v>0</v>
      </c>
      <c r="U44" s="196">
        <f t="shared" ca="1" si="32"/>
        <v>0</v>
      </c>
      <c r="V44" s="196">
        <f t="shared" ca="1" si="32"/>
        <v>0</v>
      </c>
      <c r="W44" s="196">
        <f t="shared" ca="1" si="32"/>
        <v>0</v>
      </c>
      <c r="X44" s="196">
        <f t="shared" ca="1" si="32"/>
        <v>0</v>
      </c>
      <c r="Y44" s="196">
        <f t="shared" ca="1" si="32"/>
        <v>0</v>
      </c>
      <c r="Z44" s="196">
        <f t="shared" ca="1" si="32"/>
        <v>0</v>
      </c>
      <c r="AA44" s="196">
        <f t="shared" ca="1" si="32"/>
        <v>0</v>
      </c>
      <c r="AB44" s="196">
        <f t="shared" ca="1" si="32"/>
        <v>0</v>
      </c>
      <c r="AC44" s="196">
        <f ca="1">SUM(Q44:AB44)</f>
        <v>0</v>
      </c>
      <c r="AD44" s="196">
        <f ca="1">+AD23+AD38+AD42</f>
        <v>0</v>
      </c>
      <c r="AE44" s="196">
        <f t="shared" ref="AE44:AO44" ca="1" si="33">+AE23+AE38+AE42</f>
        <v>0</v>
      </c>
      <c r="AF44" s="196">
        <f t="shared" ca="1" si="33"/>
        <v>0</v>
      </c>
      <c r="AG44" s="196">
        <f t="shared" ca="1" si="33"/>
        <v>0</v>
      </c>
      <c r="AH44" s="196">
        <f t="shared" ca="1" si="33"/>
        <v>0</v>
      </c>
      <c r="AI44" s="196">
        <f t="shared" ca="1" si="33"/>
        <v>0</v>
      </c>
      <c r="AJ44" s="196">
        <f t="shared" ca="1" si="33"/>
        <v>0</v>
      </c>
      <c r="AK44" s="196">
        <f t="shared" ca="1" si="33"/>
        <v>0</v>
      </c>
      <c r="AL44" s="196">
        <f t="shared" ca="1" si="33"/>
        <v>0</v>
      </c>
      <c r="AM44" s="196">
        <f t="shared" ca="1" si="33"/>
        <v>0</v>
      </c>
      <c r="AN44" s="196">
        <f t="shared" ca="1" si="33"/>
        <v>0</v>
      </c>
      <c r="AO44" s="196">
        <f t="shared" ca="1" si="33"/>
        <v>0</v>
      </c>
      <c r="AP44" s="196">
        <f ca="1">SUM(AD44:AO44)</f>
        <v>0</v>
      </c>
      <c r="AQ44" s="196">
        <f ca="1">+AQ23+AQ38+AQ42</f>
        <v>0</v>
      </c>
      <c r="AR44" s="196">
        <f t="shared" ref="AR44:BB44" ca="1" si="34">+AR23+AR38+AR42</f>
        <v>0</v>
      </c>
      <c r="AS44" s="196">
        <f t="shared" ca="1" si="34"/>
        <v>0</v>
      </c>
      <c r="AT44" s="196">
        <f t="shared" ca="1" si="34"/>
        <v>0</v>
      </c>
      <c r="AU44" s="196">
        <f t="shared" ca="1" si="34"/>
        <v>0</v>
      </c>
      <c r="AV44" s="196">
        <f t="shared" ca="1" si="34"/>
        <v>0</v>
      </c>
      <c r="AW44" s="196">
        <f t="shared" ca="1" si="34"/>
        <v>0</v>
      </c>
      <c r="AX44" s="196">
        <f t="shared" ca="1" si="34"/>
        <v>0</v>
      </c>
      <c r="AY44" s="196">
        <f t="shared" ca="1" si="34"/>
        <v>0</v>
      </c>
      <c r="AZ44" s="196">
        <f t="shared" ca="1" si="34"/>
        <v>0</v>
      </c>
      <c r="BA44" s="196">
        <f t="shared" ca="1" si="34"/>
        <v>0</v>
      </c>
      <c r="BB44" s="196">
        <f t="shared" ca="1" si="34"/>
        <v>0</v>
      </c>
      <c r="BC44" s="196">
        <f ca="1">SUM(AQ44:BB44)</f>
        <v>0</v>
      </c>
      <c r="BD44" s="196">
        <f ca="1">+BD23+BD38+BD42</f>
        <v>0</v>
      </c>
      <c r="BE44" s="196">
        <f t="shared" ref="BE44:BO44" ca="1" si="35">+BE23+BE38+BE42</f>
        <v>0</v>
      </c>
      <c r="BF44" s="196">
        <f t="shared" ca="1" si="35"/>
        <v>0</v>
      </c>
      <c r="BG44" s="196">
        <f t="shared" ca="1" si="35"/>
        <v>0</v>
      </c>
      <c r="BH44" s="196">
        <f t="shared" ca="1" si="35"/>
        <v>0</v>
      </c>
      <c r="BI44" s="196">
        <f t="shared" ca="1" si="35"/>
        <v>0</v>
      </c>
      <c r="BJ44" s="196">
        <f t="shared" ca="1" si="35"/>
        <v>0</v>
      </c>
      <c r="BK44" s="196">
        <f t="shared" ca="1" si="35"/>
        <v>0</v>
      </c>
      <c r="BL44" s="196">
        <f t="shared" ca="1" si="35"/>
        <v>0</v>
      </c>
      <c r="BM44" s="196">
        <f t="shared" ca="1" si="35"/>
        <v>0</v>
      </c>
      <c r="BN44" s="196">
        <f t="shared" ca="1" si="35"/>
        <v>0</v>
      </c>
      <c r="BO44" s="196">
        <f t="shared" ca="1" si="35"/>
        <v>0</v>
      </c>
      <c r="BP44" s="197">
        <f ca="1">SUM(BD44:BO44)</f>
        <v>0</v>
      </c>
      <c r="BQ44" s="16"/>
    </row>
    <row r="45" spans="2:69" ht="15" customHeight="1" x14ac:dyDescent="0.25">
      <c r="D45" s="124" t="str">
        <f>+IF(D37&gt;0,D37/#REF!," ")</f>
        <v xml:space="preserve"> </v>
      </c>
      <c r="E45" s="124" t="str">
        <f>+IF(E37&gt;0,E37/#REF!," ")</f>
        <v xml:space="preserve"> </v>
      </c>
      <c r="F45" s="124"/>
      <c r="G45" s="124"/>
      <c r="Q45" s="124" t="str">
        <f>+IF(Q37&gt;0,Q37/#REF!," ")</f>
        <v xml:space="preserve"> </v>
      </c>
      <c r="R45" s="124" t="str">
        <f>+IF(R37&gt;0,R37/#REF!," ")</f>
        <v xml:space="preserve"> </v>
      </c>
      <c r="S45" s="124"/>
      <c r="T45" s="124"/>
      <c r="AD45" s="124" t="str">
        <f>+IF(AD37&gt;0,AD37/CB7," ")</f>
        <v xml:space="preserve"> </v>
      </c>
      <c r="AE45" s="124" t="str">
        <f>+IF(AE37&gt;0,AE37/CC7," ")</f>
        <v xml:space="preserve"> </v>
      </c>
      <c r="AF45" s="124"/>
      <c r="AG45" s="124"/>
      <c r="AQ45" s="124" t="str">
        <f>+IF(AQ37&gt;0,AQ37/CO7," ")</f>
        <v xml:space="preserve"> </v>
      </c>
      <c r="AR45" s="124" t="str">
        <f>+IF(AR37&gt;0,AR37/CP7," ")</f>
        <v xml:space="preserve"> </v>
      </c>
      <c r="AS45" s="124"/>
      <c r="AT45" s="124"/>
      <c r="BD45" s="124" t="str">
        <f>+IF(BD37&gt;0,BD37/DB7," ")</f>
        <v xml:space="preserve"> </v>
      </c>
      <c r="BE45" s="124" t="str">
        <f>+IF(BE37&gt;0,BE37/DC7," ")</f>
        <v xml:space="preserve"> </v>
      </c>
      <c r="BF45" s="124"/>
      <c r="BG45" s="124"/>
    </row>
    <row r="46" spans="2:69" s="45" customFormat="1" ht="15" customHeight="1" x14ac:dyDescent="0.25">
      <c r="B46" s="194" t="s">
        <v>256</v>
      </c>
      <c r="C46" s="206"/>
      <c r="D46" s="196">
        <f>+D44</f>
        <v>0</v>
      </c>
      <c r="E46" s="196">
        <f ca="1">+D46+E44</f>
        <v>0</v>
      </c>
      <c r="F46" s="196">
        <f t="shared" ref="F46:O46" ca="1" si="36">+E46+F44</f>
        <v>0</v>
      </c>
      <c r="G46" s="196">
        <f t="shared" ca="1" si="36"/>
        <v>0</v>
      </c>
      <c r="H46" s="196">
        <f t="shared" ca="1" si="36"/>
        <v>0</v>
      </c>
      <c r="I46" s="196">
        <f t="shared" ca="1" si="36"/>
        <v>0</v>
      </c>
      <c r="J46" s="196">
        <f t="shared" ca="1" si="36"/>
        <v>0</v>
      </c>
      <c r="K46" s="196">
        <f t="shared" ca="1" si="36"/>
        <v>0</v>
      </c>
      <c r="L46" s="196">
        <f t="shared" ca="1" si="36"/>
        <v>0</v>
      </c>
      <c r="M46" s="196">
        <f t="shared" ca="1" si="36"/>
        <v>0</v>
      </c>
      <c r="N46" s="196">
        <f t="shared" ca="1" si="36"/>
        <v>0</v>
      </c>
      <c r="O46" s="196">
        <f t="shared" ca="1" si="36"/>
        <v>0</v>
      </c>
      <c r="P46" s="196">
        <f ca="1">O46</f>
        <v>0</v>
      </c>
      <c r="Q46" s="196">
        <f ca="1">O46+Q44</f>
        <v>0</v>
      </c>
      <c r="R46" s="196">
        <f ca="1">Q46+R44</f>
        <v>0</v>
      </c>
      <c r="S46" s="196">
        <f t="shared" ref="S46:AB46" ca="1" si="37">R46+S44</f>
        <v>0</v>
      </c>
      <c r="T46" s="196">
        <f t="shared" ca="1" si="37"/>
        <v>0</v>
      </c>
      <c r="U46" s="196">
        <f t="shared" ca="1" si="37"/>
        <v>0</v>
      </c>
      <c r="V46" s="196">
        <f t="shared" ca="1" si="37"/>
        <v>0</v>
      </c>
      <c r="W46" s="196">
        <f t="shared" ca="1" si="37"/>
        <v>0</v>
      </c>
      <c r="X46" s="196">
        <f t="shared" ca="1" si="37"/>
        <v>0</v>
      </c>
      <c r="Y46" s="196">
        <f t="shared" ca="1" si="37"/>
        <v>0</v>
      </c>
      <c r="Z46" s="196">
        <f t="shared" ca="1" si="37"/>
        <v>0</v>
      </c>
      <c r="AA46" s="196">
        <f t="shared" ca="1" si="37"/>
        <v>0</v>
      </c>
      <c r="AB46" s="196">
        <f t="shared" ca="1" si="37"/>
        <v>0</v>
      </c>
      <c r="AC46" s="196">
        <f ca="1">AB46</f>
        <v>0</v>
      </c>
      <c r="AD46" s="196">
        <f ca="1">AB46+AD44</f>
        <v>0</v>
      </c>
      <c r="AE46" s="196">
        <f ca="1">AD46+AE44</f>
        <v>0</v>
      </c>
      <c r="AF46" s="196">
        <f t="shared" ref="AF46:AO46" ca="1" si="38">AE46+AF44</f>
        <v>0</v>
      </c>
      <c r="AG46" s="196">
        <f t="shared" ca="1" si="38"/>
        <v>0</v>
      </c>
      <c r="AH46" s="196">
        <f t="shared" ca="1" si="38"/>
        <v>0</v>
      </c>
      <c r="AI46" s="196">
        <f t="shared" ca="1" si="38"/>
        <v>0</v>
      </c>
      <c r="AJ46" s="196">
        <f t="shared" ca="1" si="38"/>
        <v>0</v>
      </c>
      <c r="AK46" s="196">
        <f t="shared" ca="1" si="38"/>
        <v>0</v>
      </c>
      <c r="AL46" s="196">
        <f t="shared" ca="1" si="38"/>
        <v>0</v>
      </c>
      <c r="AM46" s="196">
        <f t="shared" ca="1" si="38"/>
        <v>0</v>
      </c>
      <c r="AN46" s="196">
        <f t="shared" ca="1" si="38"/>
        <v>0</v>
      </c>
      <c r="AO46" s="196">
        <f t="shared" ca="1" si="38"/>
        <v>0</v>
      </c>
      <c r="AP46" s="196">
        <f ca="1">AO46</f>
        <v>0</v>
      </c>
      <c r="AQ46" s="196">
        <f ca="1">AO46+AQ44</f>
        <v>0</v>
      </c>
      <c r="AR46" s="196">
        <f ca="1">AQ46+AR44</f>
        <v>0</v>
      </c>
      <c r="AS46" s="196">
        <f t="shared" ref="AS46:BB46" ca="1" si="39">AR46+AS44</f>
        <v>0</v>
      </c>
      <c r="AT46" s="196">
        <f t="shared" ca="1" si="39"/>
        <v>0</v>
      </c>
      <c r="AU46" s="196">
        <f t="shared" ca="1" si="39"/>
        <v>0</v>
      </c>
      <c r="AV46" s="196">
        <f t="shared" ca="1" si="39"/>
        <v>0</v>
      </c>
      <c r="AW46" s="196">
        <f t="shared" ca="1" si="39"/>
        <v>0</v>
      </c>
      <c r="AX46" s="196">
        <f t="shared" ca="1" si="39"/>
        <v>0</v>
      </c>
      <c r="AY46" s="196">
        <f t="shared" ca="1" si="39"/>
        <v>0</v>
      </c>
      <c r="AZ46" s="196">
        <f t="shared" ca="1" si="39"/>
        <v>0</v>
      </c>
      <c r="BA46" s="196">
        <f t="shared" ca="1" si="39"/>
        <v>0</v>
      </c>
      <c r="BB46" s="196">
        <f t="shared" ca="1" si="39"/>
        <v>0</v>
      </c>
      <c r="BC46" s="196">
        <f ca="1">BB46</f>
        <v>0</v>
      </c>
      <c r="BD46" s="196">
        <f ca="1">BB46+BD44</f>
        <v>0</v>
      </c>
      <c r="BE46" s="196">
        <f ca="1">BD46+BE44</f>
        <v>0</v>
      </c>
      <c r="BF46" s="196">
        <f t="shared" ref="BF46:BO46" ca="1" si="40">BE46+BF44</f>
        <v>0</v>
      </c>
      <c r="BG46" s="196">
        <f t="shared" ca="1" si="40"/>
        <v>0</v>
      </c>
      <c r="BH46" s="196">
        <f t="shared" ca="1" si="40"/>
        <v>0</v>
      </c>
      <c r="BI46" s="196">
        <f t="shared" ca="1" si="40"/>
        <v>0</v>
      </c>
      <c r="BJ46" s="196">
        <f t="shared" ca="1" si="40"/>
        <v>0</v>
      </c>
      <c r="BK46" s="196">
        <f t="shared" ca="1" si="40"/>
        <v>0</v>
      </c>
      <c r="BL46" s="196">
        <f t="shared" ca="1" si="40"/>
        <v>0</v>
      </c>
      <c r="BM46" s="196">
        <f t="shared" ca="1" si="40"/>
        <v>0</v>
      </c>
      <c r="BN46" s="196">
        <f t="shared" ca="1" si="40"/>
        <v>0</v>
      </c>
      <c r="BO46" s="196">
        <f t="shared" ca="1" si="40"/>
        <v>0</v>
      </c>
      <c r="BP46" s="197">
        <f ca="1">BO46</f>
        <v>0</v>
      </c>
      <c r="BQ46" s="16"/>
    </row>
    <row r="48" spans="2:69" ht="15" customHeight="1" x14ac:dyDescent="0.25">
      <c r="C48" s="1" t="s">
        <v>257</v>
      </c>
      <c r="D48" s="128">
        <f>+IF(D46&lt;0,MIN(-D46,Basisgegevens!$C$273),0)</f>
        <v>0</v>
      </c>
      <c r="E48" s="128">
        <f ca="1">+IF(E46&lt;0,MIN(-E46,Basisgegevens!$C$273),0)</f>
        <v>0</v>
      </c>
      <c r="F48" s="128">
        <f ca="1">+IF(F46&lt;0,MIN(-F46,Basisgegevens!$C$273),0)</f>
        <v>0</v>
      </c>
      <c r="G48" s="128">
        <f ca="1">+IF(G46&lt;0,MIN(-G46,Basisgegevens!$C$273),0)</f>
        <v>0</v>
      </c>
      <c r="H48" s="128">
        <f ca="1">+IF(H46&lt;0,MIN(-H46,Basisgegevens!$C$273),0)</f>
        <v>0</v>
      </c>
      <c r="I48" s="128">
        <f ca="1">+IF(I46&lt;0,MIN(-I46,Basisgegevens!$C$273),0)</f>
        <v>0</v>
      </c>
      <c r="J48" s="184">
        <f ca="1">+IF(J46&lt;0,MIN(-J46,Basisgegevens!$C$273),0)</f>
        <v>0</v>
      </c>
      <c r="K48" s="184">
        <f ca="1">+IF(K46&lt;0,MIN(-K46,Basisgegevens!$C$273),0)</f>
        <v>0</v>
      </c>
      <c r="L48" s="184">
        <f ca="1">+IF(L46&lt;0,MIN(-L46,Basisgegevens!$C$273),0)</f>
        <v>0</v>
      </c>
      <c r="M48" s="184">
        <f ca="1">+IF(M46&lt;0,MIN(-M46,Basisgegevens!$C$273),0)</f>
        <v>0</v>
      </c>
      <c r="N48" s="184">
        <f ca="1">+IF(N46&lt;0,MIN(-N46,Basisgegevens!$C$273),0)</f>
        <v>0</v>
      </c>
      <c r="O48" s="184">
        <f ca="1">+IF(O46&lt;0,MIN(-O46,Basisgegevens!$C$273),0)</f>
        <v>0</v>
      </c>
      <c r="P48" s="193">
        <f ca="1">O48</f>
        <v>0</v>
      </c>
      <c r="Q48" s="128">
        <f ca="1">+IF(Q46&lt;0,MIN(-Q46,Basisgegevens!$C$273),0)</f>
        <v>0</v>
      </c>
      <c r="R48" s="128">
        <f ca="1">+IF(R46&lt;0,MIN(-R46,Basisgegevens!$C$273),0)</f>
        <v>0</v>
      </c>
      <c r="S48" s="128">
        <f ca="1">+IF(S46&lt;0,MIN(-S46,Basisgegevens!$C$273),0)</f>
        <v>0</v>
      </c>
      <c r="T48" s="128">
        <f ca="1">+IF(T46&lt;0,MIN(-T46,Basisgegevens!$C$273),0)</f>
        <v>0</v>
      </c>
      <c r="U48" s="128">
        <f ca="1">+IF(U46&lt;0,MIN(-U46,Basisgegevens!$C$273),0)</f>
        <v>0</v>
      </c>
      <c r="V48" s="128">
        <f ca="1">+IF(V46&lt;0,MIN(-V46,Basisgegevens!$C$273),0)</f>
        <v>0</v>
      </c>
      <c r="W48" s="184">
        <f ca="1">+IF(W46&lt;0,MIN(-W46,Basisgegevens!$C$273),0)</f>
        <v>0</v>
      </c>
      <c r="X48" s="184">
        <f ca="1">+IF(X46&lt;0,MIN(-X46,Basisgegevens!$C$273),0)</f>
        <v>0</v>
      </c>
      <c r="Y48" s="184">
        <f ca="1">+IF(Y46&lt;0,MIN(-Y46,Basisgegevens!$C$273),0)</f>
        <v>0</v>
      </c>
      <c r="Z48" s="184">
        <f ca="1">+IF(Z46&lt;0,MIN(-Z46,Basisgegevens!$C$273),0)</f>
        <v>0</v>
      </c>
      <c r="AA48" s="184">
        <f ca="1">+IF(AA46&lt;0,MIN(-AA46,Basisgegevens!$C$273),0)</f>
        <v>0</v>
      </c>
      <c r="AB48" s="184">
        <f ca="1">+IF(AB46&lt;0,MIN(-AB46,Basisgegevens!$C$273),0)</f>
        <v>0</v>
      </c>
      <c r="AC48" s="193">
        <f ca="1">AB48</f>
        <v>0</v>
      </c>
      <c r="AD48" s="128">
        <f ca="1">+IF(AD46&lt;0,MIN(-AD46,Basisgegevens!$C$273),0)</f>
        <v>0</v>
      </c>
      <c r="AE48" s="128">
        <f ca="1">+IF(AE46&lt;0,MIN(-AE46,Basisgegevens!$C$273),0)</f>
        <v>0</v>
      </c>
      <c r="AF48" s="128">
        <f ca="1">+IF(AF46&lt;0,MIN(-AF46,Basisgegevens!$C$273),0)</f>
        <v>0</v>
      </c>
      <c r="AG48" s="128">
        <f ca="1">+IF(AG46&lt;0,MIN(-AG46,Basisgegevens!$C$273),0)</f>
        <v>0</v>
      </c>
      <c r="AH48" s="128">
        <f ca="1">+IF(AH46&lt;0,MIN(-AH46,Basisgegevens!$C$273),0)</f>
        <v>0</v>
      </c>
      <c r="AI48" s="128">
        <f ca="1">+IF(AI46&lt;0,MIN(-AI46,Basisgegevens!$C$273),0)</f>
        <v>0</v>
      </c>
      <c r="AJ48" s="184">
        <f ca="1">+IF(AJ46&lt;0,MIN(-AJ46,Basisgegevens!$C$273),0)</f>
        <v>0</v>
      </c>
      <c r="AK48" s="184">
        <f ca="1">+IF(AK46&lt;0,MIN(-AK46,Basisgegevens!$C$273),0)</f>
        <v>0</v>
      </c>
      <c r="AL48" s="184">
        <f ca="1">+IF(AL46&lt;0,MIN(-AL46,Basisgegevens!$C$273),0)</f>
        <v>0</v>
      </c>
      <c r="AM48" s="184">
        <f ca="1">+IF(AM46&lt;0,MIN(-AM46,Basisgegevens!$C$273),0)</f>
        <v>0</v>
      </c>
      <c r="AN48" s="184">
        <f ca="1">+IF(AN46&lt;0,MIN(-AN46,Basisgegevens!$C$273),0)</f>
        <v>0</v>
      </c>
      <c r="AO48" s="184">
        <f ca="1">+IF(AO46&lt;0,MIN(-AO46,Basisgegevens!$C$273),0)</f>
        <v>0</v>
      </c>
      <c r="AP48" s="193">
        <f ca="1">AO48</f>
        <v>0</v>
      </c>
      <c r="AQ48" s="128">
        <f ca="1">+IF(AQ46&lt;0,MIN(-AQ46,Basisgegevens!$C$273),0)</f>
        <v>0</v>
      </c>
      <c r="AR48" s="128">
        <f ca="1">+IF(AR46&lt;0,MIN(-AR46,Basisgegevens!$C$273),0)</f>
        <v>0</v>
      </c>
      <c r="AS48" s="128">
        <f ca="1">+IF(AS46&lt;0,MIN(-AS46,Basisgegevens!$C$273),0)</f>
        <v>0</v>
      </c>
      <c r="AT48" s="128">
        <f ca="1">+IF(AT46&lt;0,MIN(-AT46,Basisgegevens!$C$273),0)</f>
        <v>0</v>
      </c>
      <c r="AU48" s="128">
        <f ca="1">+IF(AU46&lt;0,MIN(-AU46,Basisgegevens!$C$273),0)</f>
        <v>0</v>
      </c>
      <c r="AV48" s="128">
        <f ca="1">+IF(AV46&lt;0,MIN(-AV46,Basisgegevens!$C$273),0)</f>
        <v>0</v>
      </c>
      <c r="AW48" s="184">
        <f ca="1">+IF(AW46&lt;0,MIN(-AW46,Basisgegevens!$C$273),0)</f>
        <v>0</v>
      </c>
      <c r="AX48" s="184">
        <f ca="1">+IF(AX46&lt;0,MIN(-AX46,Basisgegevens!$C$273),0)</f>
        <v>0</v>
      </c>
      <c r="AY48" s="184">
        <f ca="1">+IF(AY46&lt;0,MIN(-AY46,Basisgegevens!$C$273),0)</f>
        <v>0</v>
      </c>
      <c r="AZ48" s="184">
        <f ca="1">+IF(AZ46&lt;0,MIN(-AZ46,Basisgegevens!$C$273),0)</f>
        <v>0</v>
      </c>
      <c r="BA48" s="184">
        <f ca="1">+IF(BA46&lt;0,MIN(-BA46,Basisgegevens!$C$273),0)</f>
        <v>0</v>
      </c>
      <c r="BB48" s="184">
        <f ca="1">+IF(BB46&lt;0,MIN(-BB46,Basisgegevens!$C$273),0)</f>
        <v>0</v>
      </c>
      <c r="BC48" s="193">
        <f ca="1">BB48</f>
        <v>0</v>
      </c>
      <c r="BD48" s="128">
        <f ca="1">+IF(BD46&lt;0,MIN(-BD46,Basisgegevens!$C$273),0)</f>
        <v>0</v>
      </c>
      <c r="BE48" s="128">
        <f ca="1">+IF(BE46&lt;0,MIN(-BE46,Basisgegevens!$C$273),0)</f>
        <v>0</v>
      </c>
      <c r="BF48" s="128">
        <f ca="1">+IF(BF46&lt;0,MIN(-BF46,Basisgegevens!$C$273),0)</f>
        <v>0</v>
      </c>
      <c r="BG48" s="128">
        <f ca="1">+IF(BG46&lt;0,MIN(-BG46,Basisgegevens!$C$273),0)</f>
        <v>0</v>
      </c>
      <c r="BH48" s="128">
        <f ca="1">+IF(BH46&lt;0,MIN(-BH46,Basisgegevens!$C$273),0)</f>
        <v>0</v>
      </c>
      <c r="BI48" s="128">
        <f ca="1">+IF(BI46&lt;0,MIN(-BI46,Basisgegevens!$C$273),0)</f>
        <v>0</v>
      </c>
      <c r="BJ48" s="184">
        <f ca="1">+IF(BJ46&lt;0,MIN(-BJ46,Basisgegevens!$C$273),0)</f>
        <v>0</v>
      </c>
      <c r="BK48" s="184">
        <f ca="1">+IF(BK46&lt;0,MIN(-BK46,Basisgegevens!$C$273),0)</f>
        <v>0</v>
      </c>
      <c r="BL48" s="184">
        <f ca="1">+IF(BL46&lt;0,MIN(-BL46,Basisgegevens!$C$273),0)</f>
        <v>0</v>
      </c>
      <c r="BM48" s="184">
        <f ca="1">+IF(BM46&lt;0,MIN(-BM46,Basisgegevens!$C$273),0)</f>
        <v>0</v>
      </c>
      <c r="BN48" s="184">
        <f ca="1">+IF(BN46&lt;0,MIN(-BN46,Basisgegevens!$C$273),0)</f>
        <v>0</v>
      </c>
      <c r="BO48" s="184">
        <f ca="1">+IF(BO46&lt;0,MIN(-BO46,Basisgegevens!$C$273),0)</f>
        <v>0</v>
      </c>
      <c r="BP48" s="193">
        <f ca="1">BO48</f>
        <v>0</v>
      </c>
    </row>
    <row r="49" spans="3:69" ht="15" customHeight="1" x14ac:dyDescent="0.25">
      <c r="C49" s="1" t="s">
        <v>258</v>
      </c>
      <c r="D49" s="184">
        <f>+D46+D48</f>
        <v>0</v>
      </c>
      <c r="E49" s="184">
        <f ca="1">+E46+E48</f>
        <v>0</v>
      </c>
      <c r="F49" s="184">
        <f t="shared" ref="F49:O49" ca="1" si="41">+F46+F48</f>
        <v>0</v>
      </c>
      <c r="G49" s="184">
        <f t="shared" ca="1" si="41"/>
        <v>0</v>
      </c>
      <c r="H49" s="184">
        <f t="shared" ca="1" si="41"/>
        <v>0</v>
      </c>
      <c r="I49" s="184">
        <f t="shared" ca="1" si="41"/>
        <v>0</v>
      </c>
      <c r="J49" s="184">
        <f t="shared" ca="1" si="41"/>
        <v>0</v>
      </c>
      <c r="K49" s="184">
        <f t="shared" ca="1" si="41"/>
        <v>0</v>
      </c>
      <c r="L49" s="184">
        <f t="shared" ca="1" si="41"/>
        <v>0</v>
      </c>
      <c r="M49" s="184">
        <f t="shared" ca="1" si="41"/>
        <v>0</v>
      </c>
      <c r="N49" s="184">
        <f t="shared" ca="1" si="41"/>
        <v>0</v>
      </c>
      <c r="O49" s="184">
        <f t="shared" ca="1" si="41"/>
        <v>0</v>
      </c>
      <c r="P49" s="193">
        <f ca="1">O49</f>
        <v>0</v>
      </c>
      <c r="Q49" s="184">
        <f ca="1">+Q46+Q48</f>
        <v>0</v>
      </c>
      <c r="R49" s="184">
        <f ca="1">+R46+R48</f>
        <v>0</v>
      </c>
      <c r="S49" s="184">
        <f t="shared" ref="S49:AB49" ca="1" si="42">+S46+S48</f>
        <v>0</v>
      </c>
      <c r="T49" s="184">
        <f t="shared" ca="1" si="42"/>
        <v>0</v>
      </c>
      <c r="U49" s="184">
        <f t="shared" ca="1" si="42"/>
        <v>0</v>
      </c>
      <c r="V49" s="184">
        <f t="shared" ca="1" si="42"/>
        <v>0</v>
      </c>
      <c r="W49" s="184">
        <f t="shared" ca="1" si="42"/>
        <v>0</v>
      </c>
      <c r="X49" s="184">
        <f t="shared" ca="1" si="42"/>
        <v>0</v>
      </c>
      <c r="Y49" s="184">
        <f t="shared" ca="1" si="42"/>
        <v>0</v>
      </c>
      <c r="Z49" s="184">
        <f t="shared" ca="1" si="42"/>
        <v>0</v>
      </c>
      <c r="AA49" s="184">
        <f t="shared" ca="1" si="42"/>
        <v>0</v>
      </c>
      <c r="AB49" s="184">
        <f t="shared" ca="1" si="42"/>
        <v>0</v>
      </c>
      <c r="AC49" s="193">
        <f ca="1">AB49</f>
        <v>0</v>
      </c>
      <c r="AD49" s="184">
        <f ca="1">+AD46+AD48</f>
        <v>0</v>
      </c>
      <c r="AE49" s="184">
        <f ca="1">+AE46+AE48</f>
        <v>0</v>
      </c>
      <c r="AF49" s="184">
        <f t="shared" ref="AF49:AO49" ca="1" si="43">+AF46+AF48</f>
        <v>0</v>
      </c>
      <c r="AG49" s="184">
        <f t="shared" ca="1" si="43"/>
        <v>0</v>
      </c>
      <c r="AH49" s="184">
        <f t="shared" ca="1" si="43"/>
        <v>0</v>
      </c>
      <c r="AI49" s="184">
        <f t="shared" ca="1" si="43"/>
        <v>0</v>
      </c>
      <c r="AJ49" s="184">
        <f t="shared" ca="1" si="43"/>
        <v>0</v>
      </c>
      <c r="AK49" s="184">
        <f t="shared" ca="1" si="43"/>
        <v>0</v>
      </c>
      <c r="AL49" s="184">
        <f t="shared" ca="1" si="43"/>
        <v>0</v>
      </c>
      <c r="AM49" s="184">
        <f t="shared" ca="1" si="43"/>
        <v>0</v>
      </c>
      <c r="AN49" s="184">
        <f t="shared" ca="1" si="43"/>
        <v>0</v>
      </c>
      <c r="AO49" s="184">
        <f t="shared" ca="1" si="43"/>
        <v>0</v>
      </c>
      <c r="AP49" s="193">
        <f ca="1">AO49</f>
        <v>0</v>
      </c>
      <c r="AQ49" s="184">
        <f ca="1">+AQ46+AQ48</f>
        <v>0</v>
      </c>
      <c r="AR49" s="184">
        <f ca="1">+AR46+AR48</f>
        <v>0</v>
      </c>
      <c r="AS49" s="184">
        <f t="shared" ref="AS49:BB49" ca="1" si="44">+AS46+AS48</f>
        <v>0</v>
      </c>
      <c r="AT49" s="184">
        <f t="shared" ca="1" si="44"/>
        <v>0</v>
      </c>
      <c r="AU49" s="184">
        <f t="shared" ca="1" si="44"/>
        <v>0</v>
      </c>
      <c r="AV49" s="184">
        <f t="shared" ca="1" si="44"/>
        <v>0</v>
      </c>
      <c r="AW49" s="184">
        <f t="shared" ca="1" si="44"/>
        <v>0</v>
      </c>
      <c r="AX49" s="184">
        <f t="shared" ca="1" si="44"/>
        <v>0</v>
      </c>
      <c r="AY49" s="184">
        <f t="shared" ca="1" si="44"/>
        <v>0</v>
      </c>
      <c r="AZ49" s="184">
        <f t="shared" ca="1" si="44"/>
        <v>0</v>
      </c>
      <c r="BA49" s="184">
        <f t="shared" ca="1" si="44"/>
        <v>0</v>
      </c>
      <c r="BB49" s="184">
        <f t="shared" ca="1" si="44"/>
        <v>0</v>
      </c>
      <c r="BC49" s="193">
        <f ca="1">BB49</f>
        <v>0</v>
      </c>
      <c r="BD49" s="184">
        <f ca="1">+BD46+BD48</f>
        <v>0</v>
      </c>
      <c r="BE49" s="184">
        <f ca="1">+BE46+BE48</f>
        <v>0</v>
      </c>
      <c r="BF49" s="184">
        <f t="shared" ref="BF49:BO49" ca="1" si="45">+BF46+BF48</f>
        <v>0</v>
      </c>
      <c r="BG49" s="184">
        <f t="shared" ca="1" si="45"/>
        <v>0</v>
      </c>
      <c r="BH49" s="184">
        <f t="shared" ca="1" si="45"/>
        <v>0</v>
      </c>
      <c r="BI49" s="184">
        <f t="shared" ca="1" si="45"/>
        <v>0</v>
      </c>
      <c r="BJ49" s="184">
        <f t="shared" ca="1" si="45"/>
        <v>0</v>
      </c>
      <c r="BK49" s="184">
        <f t="shared" ca="1" si="45"/>
        <v>0</v>
      </c>
      <c r="BL49" s="184">
        <f t="shared" ca="1" si="45"/>
        <v>0</v>
      </c>
      <c r="BM49" s="184">
        <f t="shared" ca="1" si="45"/>
        <v>0</v>
      </c>
      <c r="BN49" s="184">
        <f t="shared" ca="1" si="45"/>
        <v>0</v>
      </c>
      <c r="BO49" s="184">
        <f t="shared" ca="1" si="45"/>
        <v>0</v>
      </c>
      <c r="BP49" s="193">
        <f ca="1">BO49</f>
        <v>0</v>
      </c>
    </row>
    <row r="51" spans="3:69" ht="15" customHeight="1" x14ac:dyDescent="0.25">
      <c r="D51" s="140"/>
      <c r="E51" s="140"/>
      <c r="F51" s="140"/>
      <c r="G51" s="140"/>
      <c r="H51" s="140"/>
      <c r="I51" s="140"/>
      <c r="J51" s="140"/>
      <c r="K51" s="140"/>
      <c r="L51" s="140"/>
      <c r="M51" s="140"/>
      <c r="N51" s="140"/>
      <c r="O51" s="140"/>
      <c r="P51" s="141"/>
      <c r="Q51" s="140"/>
      <c r="R51" s="140"/>
      <c r="S51" s="140"/>
      <c r="T51" s="140"/>
      <c r="U51" s="140"/>
      <c r="V51" s="140"/>
      <c r="W51" s="140"/>
      <c r="X51" s="140"/>
      <c r="Y51" s="140"/>
      <c r="Z51" s="140"/>
      <c r="AA51" s="140"/>
      <c r="AB51" s="140"/>
      <c r="AC51" s="141"/>
      <c r="AD51" s="140"/>
      <c r="AE51" s="140"/>
      <c r="AF51" s="140"/>
      <c r="AG51" s="140"/>
      <c r="AH51" s="140"/>
      <c r="AI51" s="140"/>
      <c r="AJ51" s="140"/>
      <c r="AK51" s="140"/>
      <c r="AL51" s="140"/>
      <c r="AM51" s="140"/>
      <c r="AN51" s="140"/>
      <c r="AO51" s="140"/>
      <c r="AP51" s="141"/>
      <c r="AQ51" s="140"/>
      <c r="AR51" s="140"/>
      <c r="AS51" s="140"/>
      <c r="AT51" s="140"/>
      <c r="AU51" s="140"/>
      <c r="AV51" s="140"/>
      <c r="AW51" s="140"/>
      <c r="AX51" s="140"/>
      <c r="AY51" s="140"/>
      <c r="AZ51" s="140"/>
      <c r="BA51" s="140"/>
      <c r="BB51" s="140"/>
      <c r="BC51" s="141"/>
      <c r="BD51" s="140"/>
      <c r="BE51" s="140"/>
      <c r="BF51" s="140"/>
      <c r="BG51" s="140"/>
      <c r="BH51" s="140"/>
      <c r="BI51" s="140"/>
      <c r="BJ51" s="140"/>
      <c r="BK51" s="140"/>
      <c r="BL51" s="140"/>
      <c r="BM51" s="140"/>
      <c r="BN51" s="140"/>
      <c r="BO51" s="140"/>
      <c r="BP51" s="141"/>
    </row>
    <row r="52" spans="3:69" ht="15" customHeight="1" x14ac:dyDescent="0.25">
      <c r="D52" s="140"/>
      <c r="E52" s="140"/>
      <c r="F52" s="140"/>
      <c r="G52" s="140"/>
      <c r="H52" s="140"/>
      <c r="I52" s="140"/>
      <c r="J52" s="140"/>
      <c r="K52" s="140"/>
      <c r="L52" s="140"/>
      <c r="M52" s="140"/>
      <c r="N52" s="140"/>
      <c r="O52" s="140"/>
      <c r="P52" s="141"/>
      <c r="Q52" s="140"/>
      <c r="R52" s="140"/>
      <c r="S52" s="140"/>
      <c r="T52" s="140"/>
      <c r="U52" s="140"/>
      <c r="V52" s="140"/>
      <c r="W52" s="140"/>
      <c r="X52" s="140"/>
      <c r="Y52" s="140"/>
      <c r="Z52" s="140"/>
      <c r="AA52" s="140"/>
      <c r="AB52" s="140"/>
      <c r="AC52" s="141"/>
      <c r="AD52" s="140"/>
      <c r="AE52" s="140"/>
      <c r="AF52" s="140"/>
      <c r="AG52" s="140"/>
      <c r="AH52" s="140"/>
      <c r="AI52" s="140"/>
      <c r="AJ52" s="140"/>
      <c r="AK52" s="140"/>
      <c r="AL52" s="140"/>
      <c r="AM52" s="140"/>
      <c r="AN52" s="140"/>
      <c r="AO52" s="140"/>
      <c r="AP52" s="141"/>
      <c r="AQ52" s="140"/>
      <c r="AR52" s="140"/>
      <c r="AS52" s="140"/>
      <c r="AT52" s="140"/>
      <c r="AU52" s="140"/>
      <c r="AV52" s="140"/>
      <c r="AW52" s="140"/>
      <c r="AX52" s="140"/>
      <c r="AY52" s="140"/>
      <c r="AZ52" s="140"/>
      <c r="BA52" s="140"/>
      <c r="BB52" s="140"/>
      <c r="BC52" s="141"/>
      <c r="BD52" s="140"/>
      <c r="BE52" s="140"/>
      <c r="BF52" s="140"/>
      <c r="BG52" s="140"/>
      <c r="BH52" s="140"/>
      <c r="BI52" s="140"/>
      <c r="BJ52" s="140"/>
      <c r="BK52" s="140"/>
      <c r="BL52" s="140"/>
      <c r="BM52" s="140"/>
      <c r="BN52" s="140"/>
      <c r="BO52" s="140"/>
      <c r="BP52" s="141"/>
      <c r="BQ52" s="140"/>
    </row>
  </sheetData>
  <mergeCells count="11">
    <mergeCell ref="BP5:BP7"/>
    <mergeCell ref="AD5:AO5"/>
    <mergeCell ref="AP5:AP7"/>
    <mergeCell ref="AQ5:BB5"/>
    <mergeCell ref="BC5:BC7"/>
    <mergeCell ref="BD5:BO5"/>
    <mergeCell ref="B2:P2"/>
    <mergeCell ref="D5:O5"/>
    <mergeCell ref="P5:P7"/>
    <mergeCell ref="Q5:AB5"/>
    <mergeCell ref="AC5:AC7"/>
  </mergeCells>
  <pageMargins left="0.25" right="0.25" top="0.75" bottom="0.75" header="0.3" footer="0.3"/>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FD96"/>
  <sheetViews>
    <sheetView zoomScale="70" zoomScaleNormal="70" workbookViewId="0">
      <pane xSplit="2" ySplit="7" topLeftCell="C8" activePane="bottomRight" state="frozen"/>
      <selection pane="topRight" activeCell="C1" sqref="C1"/>
      <selection pane="bottomLeft" activeCell="A8" sqref="A8"/>
      <selection pane="bottomRight" activeCell="A26" sqref="A26"/>
    </sheetView>
  </sheetViews>
  <sheetFormatPr baseColWidth="10" defaultColWidth="11.44140625" defaultRowHeight="13.8" outlineLevelCol="1" x14ac:dyDescent="0.25"/>
  <cols>
    <col min="1" max="1" width="2.6640625" style="86" customWidth="1"/>
    <col min="2" max="2" width="50.6640625" style="86" customWidth="1"/>
    <col min="3" max="4" width="10.33203125" style="78" customWidth="1"/>
    <col min="5" max="5" width="10.33203125" style="79" customWidth="1"/>
    <col min="6" max="11" width="12.6640625" style="1" customWidth="1"/>
    <col min="12" max="21" width="12.6640625" style="86" customWidth="1"/>
    <col min="22" max="22" width="2.6640625" style="86" customWidth="1"/>
    <col min="23" max="23" width="50.6640625" style="86" customWidth="1"/>
    <col min="24" max="35" width="12.6640625" style="86" hidden="1" customWidth="1" outlineLevel="1"/>
    <col min="36" max="36" width="12" style="80" customWidth="1" collapsed="1"/>
    <col min="37" max="48" width="12.6640625" style="86" hidden="1" customWidth="1" outlineLevel="1"/>
    <col min="49" max="49" width="12" style="80" customWidth="1" collapsed="1"/>
    <col min="50" max="61" width="12.6640625" style="86" hidden="1" customWidth="1" outlineLevel="1"/>
    <col min="62" max="62" width="12" style="80" customWidth="1" collapsed="1"/>
    <col min="63" max="74" width="12.6640625" style="86" hidden="1" customWidth="1" outlineLevel="1"/>
    <col min="75" max="75" width="12" style="80" customWidth="1" collapsed="1"/>
    <col min="76" max="87" width="12.6640625" style="86" hidden="1" customWidth="1" outlineLevel="1"/>
    <col min="88" max="88" width="12" style="80" customWidth="1" collapsed="1"/>
    <col min="89" max="89" width="2.6640625" style="86" customWidth="1"/>
    <col min="90" max="90" width="50.6640625" style="86" customWidth="1"/>
    <col min="91" max="103" width="11.44140625" style="86" hidden="1" customWidth="1" outlineLevel="1"/>
    <col min="104" max="104" width="12" style="78" customWidth="1" collapsed="1"/>
    <col min="105" max="117" width="11.44140625" style="86" hidden="1" customWidth="1" outlineLevel="1"/>
    <col min="118" max="118" width="12" style="78" customWidth="1" collapsed="1"/>
    <col min="119" max="131" width="11.44140625" style="86" hidden="1" customWidth="1" outlineLevel="1"/>
    <col min="132" max="132" width="12" style="78" customWidth="1" collapsed="1"/>
    <col min="133" max="145" width="11.44140625" style="86" hidden="1" customWidth="1" outlineLevel="1"/>
    <col min="146" max="146" width="12" style="78" customWidth="1" collapsed="1"/>
    <col min="147" max="159" width="11.44140625" style="86" hidden="1" customWidth="1" outlineLevel="1"/>
    <col min="160" max="160" width="12" style="78" customWidth="1" collapsed="1"/>
    <col min="161" max="16384" width="11.44140625" style="86"/>
  </cols>
  <sheetData>
    <row r="1" spans="1:160" s="1" customFormat="1" ht="15" customHeight="1" thickBot="1" x14ac:dyDescent="0.3">
      <c r="C1" s="16"/>
      <c r="D1" s="16"/>
      <c r="E1" s="16"/>
      <c r="AJ1" s="45"/>
      <c r="AW1" s="45"/>
      <c r="BJ1" s="45"/>
      <c r="BW1" s="45"/>
      <c r="CJ1" s="45"/>
      <c r="CZ1" s="16"/>
      <c r="DN1" s="16"/>
      <c r="EB1" s="16"/>
      <c r="EP1" s="16"/>
      <c r="FD1" s="16"/>
    </row>
    <row r="2" spans="1:160" s="1" customFormat="1" ht="30" customHeight="1" thickBot="1" x14ac:dyDescent="0.3">
      <c r="B2" s="427" t="s">
        <v>224</v>
      </c>
      <c r="C2" s="428"/>
      <c r="D2" s="428"/>
      <c r="E2" s="428"/>
      <c r="F2" s="428"/>
      <c r="G2" s="428"/>
      <c r="H2" s="428"/>
      <c r="I2" s="428"/>
      <c r="J2" s="428"/>
      <c r="K2" s="428"/>
      <c r="L2" s="428"/>
      <c r="M2" s="428"/>
      <c r="N2" s="428"/>
      <c r="O2" s="428"/>
      <c r="P2" s="428"/>
      <c r="Q2" s="428"/>
      <c r="R2" s="428"/>
      <c r="S2" s="428"/>
      <c r="T2" s="428"/>
      <c r="U2" s="429"/>
      <c r="AJ2" s="45"/>
      <c r="AW2" s="45"/>
      <c r="BJ2" s="45"/>
      <c r="BW2" s="45"/>
      <c r="CJ2" s="45"/>
      <c r="CZ2" s="16"/>
      <c r="DN2" s="16"/>
      <c r="EB2" s="16"/>
      <c r="EP2" s="16"/>
      <c r="FD2" s="16"/>
    </row>
    <row r="3" spans="1:160" s="78" customFormat="1" ht="15" customHeight="1" x14ac:dyDescent="0.25">
      <c r="A3" s="1"/>
      <c r="E3" s="79"/>
      <c r="F3" s="16"/>
      <c r="G3" s="16"/>
      <c r="H3" s="16"/>
      <c r="I3" s="16"/>
      <c r="J3" s="16"/>
      <c r="K3" s="16"/>
      <c r="AJ3" s="80"/>
      <c r="AW3" s="80"/>
      <c r="BJ3" s="80"/>
      <c r="BW3" s="80"/>
      <c r="CJ3" s="80"/>
    </row>
    <row r="4" spans="1:160" s="78" customFormat="1" ht="15" customHeight="1" x14ac:dyDescent="0.25">
      <c r="A4" s="1"/>
      <c r="E4" s="79"/>
      <c r="F4" s="16"/>
      <c r="G4" s="16"/>
      <c r="H4" s="16"/>
      <c r="I4" s="16"/>
      <c r="J4" s="16"/>
      <c r="K4" s="16"/>
      <c r="W4" s="415" t="s">
        <v>236</v>
      </c>
      <c r="X4" s="409">
        <f>Basisgegevens!C11</f>
        <v>2024</v>
      </c>
      <c r="Y4" s="410"/>
      <c r="Z4" s="410"/>
      <c r="AA4" s="410"/>
      <c r="AB4" s="410"/>
      <c r="AC4" s="410"/>
      <c r="AD4" s="410"/>
      <c r="AE4" s="410"/>
      <c r="AF4" s="410"/>
      <c r="AG4" s="410"/>
      <c r="AH4" s="410"/>
      <c r="AI4" s="410"/>
      <c r="AJ4" s="404" t="str">
        <f>Basisgegevens!O14</f>
        <v>TOTAAL 2024</v>
      </c>
      <c r="AK4" s="409">
        <f>Basisgegevens!E11</f>
        <v>2025</v>
      </c>
      <c r="AL4" s="410"/>
      <c r="AM4" s="410"/>
      <c r="AN4" s="410"/>
      <c r="AO4" s="410"/>
      <c r="AP4" s="410"/>
      <c r="AQ4" s="410"/>
      <c r="AR4" s="410"/>
      <c r="AS4" s="410"/>
      <c r="AT4" s="410"/>
      <c r="AU4" s="410"/>
      <c r="AV4" s="410"/>
      <c r="AW4" s="404" t="str">
        <f>Basisgegevens!AB14</f>
        <v>TOTAAL 2025</v>
      </c>
      <c r="AX4" s="409">
        <f>Basisgegevens!G11</f>
        <v>2026</v>
      </c>
      <c r="AY4" s="410"/>
      <c r="AZ4" s="410"/>
      <c r="BA4" s="410"/>
      <c r="BB4" s="410"/>
      <c r="BC4" s="410"/>
      <c r="BD4" s="410"/>
      <c r="BE4" s="410"/>
      <c r="BF4" s="410"/>
      <c r="BG4" s="410"/>
      <c r="BH4" s="410"/>
      <c r="BI4" s="410"/>
      <c r="BJ4" s="404" t="str">
        <f>Basisgegevens!AO14</f>
        <v>TOTAAL 2026</v>
      </c>
      <c r="BK4" s="409">
        <f>Basisgegevens!I11</f>
        <v>2027</v>
      </c>
      <c r="BL4" s="410"/>
      <c r="BM4" s="410"/>
      <c r="BN4" s="410"/>
      <c r="BO4" s="410"/>
      <c r="BP4" s="410"/>
      <c r="BQ4" s="410"/>
      <c r="BR4" s="410"/>
      <c r="BS4" s="410"/>
      <c r="BT4" s="410"/>
      <c r="BU4" s="410"/>
      <c r="BV4" s="410"/>
      <c r="BW4" s="404" t="str">
        <f>Basisgegevens!BB14</f>
        <v>TOTAAL 2027</v>
      </c>
      <c r="BX4" s="409">
        <f>Basisgegevens!K11</f>
        <v>2028</v>
      </c>
      <c r="BY4" s="410"/>
      <c r="BZ4" s="410"/>
      <c r="CA4" s="410"/>
      <c r="CB4" s="410"/>
      <c r="CC4" s="410"/>
      <c r="CD4" s="410"/>
      <c r="CE4" s="410"/>
      <c r="CF4" s="410"/>
      <c r="CG4" s="410"/>
      <c r="CH4" s="410"/>
      <c r="CI4" s="410"/>
      <c r="CJ4" s="404" t="str">
        <f>Basisgegevens!BO14</f>
        <v>TOTAAL 2028</v>
      </c>
      <c r="CL4" s="418" t="s">
        <v>243</v>
      </c>
      <c r="CM4" s="422" t="s">
        <v>11</v>
      </c>
      <c r="CN4" s="409">
        <f>Basisgegevens!C11</f>
        <v>2024</v>
      </c>
      <c r="CO4" s="410"/>
      <c r="CP4" s="410"/>
      <c r="CQ4" s="410"/>
      <c r="CR4" s="410"/>
      <c r="CS4" s="410"/>
      <c r="CT4" s="410"/>
      <c r="CU4" s="410"/>
      <c r="CV4" s="410"/>
      <c r="CW4" s="410"/>
      <c r="CX4" s="410"/>
      <c r="CY4" s="410"/>
      <c r="CZ4" s="404" t="str">
        <f>Basisgegevens!O14</f>
        <v>TOTAAL 2024</v>
      </c>
      <c r="DA4" s="421" t="s">
        <v>11</v>
      </c>
      <c r="DB4" s="409">
        <f>Basisgegevens!E11</f>
        <v>2025</v>
      </c>
      <c r="DC4" s="410"/>
      <c r="DD4" s="410"/>
      <c r="DE4" s="410"/>
      <c r="DF4" s="410"/>
      <c r="DG4" s="410"/>
      <c r="DH4" s="410"/>
      <c r="DI4" s="410"/>
      <c r="DJ4" s="410"/>
      <c r="DK4" s="410"/>
      <c r="DL4" s="410"/>
      <c r="DM4" s="410"/>
      <c r="DN4" s="404" t="str">
        <f>Basisgegevens!AB14</f>
        <v>TOTAAL 2025</v>
      </c>
      <c r="DO4" s="421" t="s">
        <v>11</v>
      </c>
      <c r="DP4" s="409">
        <f>Basisgegevens!G11</f>
        <v>2026</v>
      </c>
      <c r="DQ4" s="410"/>
      <c r="DR4" s="410"/>
      <c r="DS4" s="410"/>
      <c r="DT4" s="410"/>
      <c r="DU4" s="410"/>
      <c r="DV4" s="410"/>
      <c r="DW4" s="410"/>
      <c r="DX4" s="410"/>
      <c r="DY4" s="410"/>
      <c r="DZ4" s="410"/>
      <c r="EA4" s="410"/>
      <c r="EB4" s="404" t="str">
        <f>Basisgegevens!AO14</f>
        <v>TOTAAL 2026</v>
      </c>
      <c r="EC4" s="421" t="s">
        <v>11</v>
      </c>
      <c r="ED4" s="409">
        <f>Basisgegevens!I11</f>
        <v>2027</v>
      </c>
      <c r="EE4" s="410"/>
      <c r="EF4" s="410"/>
      <c r="EG4" s="410"/>
      <c r="EH4" s="410"/>
      <c r="EI4" s="410"/>
      <c r="EJ4" s="410"/>
      <c r="EK4" s="410"/>
      <c r="EL4" s="410"/>
      <c r="EM4" s="410"/>
      <c r="EN4" s="410"/>
      <c r="EO4" s="410"/>
      <c r="EP4" s="404" t="str">
        <f>Basisgegevens!BB14</f>
        <v>TOTAAL 2027</v>
      </c>
      <c r="EQ4" s="421" t="str">
        <f>EC4</f>
        <v>Solde
Mois</v>
      </c>
      <c r="ER4" s="409">
        <f>Basisgegevens!K11</f>
        <v>2028</v>
      </c>
      <c r="ES4" s="410"/>
      <c r="ET4" s="410"/>
      <c r="EU4" s="410"/>
      <c r="EV4" s="410"/>
      <c r="EW4" s="410"/>
      <c r="EX4" s="410"/>
      <c r="EY4" s="410"/>
      <c r="EZ4" s="410"/>
      <c r="FA4" s="410"/>
      <c r="FB4" s="410"/>
      <c r="FC4" s="410"/>
      <c r="FD4" s="404" t="str">
        <f>Basisgegevens!BO14</f>
        <v>TOTAAL 2028</v>
      </c>
    </row>
    <row r="5" spans="1:160" s="81" customFormat="1" ht="15" customHeight="1" x14ac:dyDescent="0.25">
      <c r="A5" s="1"/>
      <c r="B5" s="425" t="s">
        <v>225</v>
      </c>
      <c r="C5" s="425" t="s">
        <v>20</v>
      </c>
      <c r="D5" s="425" t="s">
        <v>230</v>
      </c>
      <c r="E5" s="425" t="s">
        <v>231</v>
      </c>
      <c r="F5" s="425" t="s">
        <v>232</v>
      </c>
      <c r="G5" s="430" t="s">
        <v>233</v>
      </c>
      <c r="H5" s="431"/>
      <c r="I5" s="431"/>
      <c r="J5" s="431"/>
      <c r="K5" s="432"/>
      <c r="L5" s="430" t="s">
        <v>234</v>
      </c>
      <c r="M5" s="431"/>
      <c r="N5" s="431"/>
      <c r="O5" s="431"/>
      <c r="P5" s="432"/>
      <c r="Q5" s="430" t="s">
        <v>235</v>
      </c>
      <c r="R5" s="431"/>
      <c r="S5" s="431"/>
      <c r="T5" s="431"/>
      <c r="U5" s="432"/>
      <c r="W5" s="416"/>
      <c r="X5" s="1"/>
      <c r="Y5" s="1"/>
      <c r="Z5" s="1"/>
      <c r="AA5" s="1"/>
      <c r="AB5" s="1"/>
      <c r="AC5" s="1"/>
      <c r="AD5" s="1"/>
      <c r="AE5" s="1"/>
      <c r="AF5" s="1"/>
      <c r="AG5" s="1"/>
      <c r="AH5" s="1"/>
      <c r="AI5" s="1"/>
      <c r="AJ5" s="405"/>
      <c r="AK5" s="1"/>
      <c r="AL5" s="1"/>
      <c r="AM5" s="1"/>
      <c r="AN5" s="1"/>
      <c r="AO5" s="1"/>
      <c r="AP5" s="1"/>
      <c r="AQ5" s="1"/>
      <c r="AR5" s="1"/>
      <c r="AS5" s="1"/>
      <c r="AT5" s="1"/>
      <c r="AU5" s="1"/>
      <c r="AV5" s="1"/>
      <c r="AW5" s="405"/>
      <c r="AX5" s="1"/>
      <c r="AY5" s="1"/>
      <c r="AZ5" s="1"/>
      <c r="BA5" s="1"/>
      <c r="BB5" s="1"/>
      <c r="BC5" s="1"/>
      <c r="BD5" s="1"/>
      <c r="BE5" s="1"/>
      <c r="BF5" s="1"/>
      <c r="BG5" s="1"/>
      <c r="BH5" s="1"/>
      <c r="BI5" s="1"/>
      <c r="BJ5" s="405"/>
      <c r="BK5" s="1"/>
      <c r="BL5" s="1"/>
      <c r="BM5" s="1"/>
      <c r="BN5" s="1"/>
      <c r="BO5" s="1"/>
      <c r="BP5" s="1"/>
      <c r="BQ5" s="1"/>
      <c r="BR5" s="1"/>
      <c r="BS5" s="1"/>
      <c r="BT5" s="1"/>
      <c r="BU5" s="1"/>
      <c r="BV5" s="1"/>
      <c r="BW5" s="405"/>
      <c r="BX5" s="1"/>
      <c r="BY5" s="1"/>
      <c r="BZ5" s="1"/>
      <c r="CA5" s="1"/>
      <c r="CB5" s="1"/>
      <c r="CC5" s="1"/>
      <c r="CD5" s="1"/>
      <c r="CE5" s="1"/>
      <c r="CF5" s="1"/>
      <c r="CG5" s="1"/>
      <c r="CH5" s="1"/>
      <c r="CI5" s="1"/>
      <c r="CJ5" s="405"/>
      <c r="CL5" s="419"/>
      <c r="CM5" s="423"/>
      <c r="CN5" s="1"/>
      <c r="CO5" s="1"/>
      <c r="CP5" s="1"/>
      <c r="CQ5" s="1"/>
      <c r="CR5" s="1"/>
      <c r="CS5" s="1"/>
      <c r="CT5" s="1"/>
      <c r="CU5" s="1"/>
      <c r="CV5" s="1"/>
      <c r="CW5" s="1"/>
      <c r="CX5" s="1"/>
      <c r="CY5" s="1"/>
      <c r="CZ5" s="405"/>
      <c r="DA5" s="421"/>
      <c r="DB5" s="1"/>
      <c r="DC5" s="1"/>
      <c r="DD5" s="1"/>
      <c r="DE5" s="1"/>
      <c r="DF5" s="1"/>
      <c r="DG5" s="1"/>
      <c r="DH5" s="1"/>
      <c r="DI5" s="1"/>
      <c r="DJ5" s="1"/>
      <c r="DK5" s="1"/>
      <c r="DL5" s="1"/>
      <c r="DM5" s="1"/>
      <c r="DN5" s="405"/>
      <c r="DO5" s="421"/>
      <c r="DP5" s="1"/>
      <c r="DQ5" s="1"/>
      <c r="DR5" s="1"/>
      <c r="DS5" s="1"/>
      <c r="DT5" s="1"/>
      <c r="DU5" s="1"/>
      <c r="DV5" s="1"/>
      <c r="DW5" s="1"/>
      <c r="DX5" s="1"/>
      <c r="DY5" s="1"/>
      <c r="DZ5" s="1"/>
      <c r="EA5" s="1"/>
      <c r="EB5" s="405"/>
      <c r="EC5" s="421"/>
      <c r="ED5" s="1"/>
      <c r="EE5" s="1"/>
      <c r="EF5" s="1"/>
      <c r="EG5" s="1"/>
      <c r="EH5" s="1"/>
      <c r="EI5" s="1"/>
      <c r="EJ5" s="1"/>
      <c r="EK5" s="1"/>
      <c r="EL5" s="1"/>
      <c r="EM5" s="1"/>
      <c r="EN5" s="1"/>
      <c r="EO5" s="1"/>
      <c r="EP5" s="405"/>
      <c r="EQ5" s="421"/>
      <c r="ER5" s="1"/>
      <c r="ES5" s="1"/>
      <c r="ET5" s="1"/>
      <c r="EU5" s="1"/>
      <c r="EV5" s="1"/>
      <c r="EW5" s="1"/>
      <c r="EX5" s="1"/>
      <c r="EY5" s="1"/>
      <c r="EZ5" s="1"/>
      <c r="FA5" s="1"/>
      <c r="FB5" s="1"/>
      <c r="FC5" s="1"/>
      <c r="FD5" s="405"/>
    </row>
    <row r="6" spans="1:160" s="81" customFormat="1" ht="15" customHeight="1" x14ac:dyDescent="0.25">
      <c r="A6" s="1"/>
      <c r="B6" s="426"/>
      <c r="C6" s="426"/>
      <c r="D6" s="426"/>
      <c r="E6" s="426"/>
      <c r="F6" s="426"/>
      <c r="G6" s="238">
        <f>+Basisgegevens!C11</f>
        <v>2024</v>
      </c>
      <c r="H6" s="238">
        <f>+Basisgegevens!E11</f>
        <v>2025</v>
      </c>
      <c r="I6" s="238">
        <f>+Basisgegevens!G11</f>
        <v>2026</v>
      </c>
      <c r="J6" s="238">
        <f>+Basisgegevens!I11</f>
        <v>2027</v>
      </c>
      <c r="K6" s="238">
        <f>+Basisgegevens!K11</f>
        <v>2028</v>
      </c>
      <c r="L6" s="238">
        <f t="shared" ref="L6:U6" si="0">+G6</f>
        <v>2024</v>
      </c>
      <c r="M6" s="238">
        <f t="shared" si="0"/>
        <v>2025</v>
      </c>
      <c r="N6" s="238">
        <f t="shared" si="0"/>
        <v>2026</v>
      </c>
      <c r="O6" s="238">
        <f t="shared" si="0"/>
        <v>2027</v>
      </c>
      <c r="P6" s="238">
        <f t="shared" si="0"/>
        <v>2028</v>
      </c>
      <c r="Q6" s="238">
        <f t="shared" si="0"/>
        <v>2024</v>
      </c>
      <c r="R6" s="238">
        <f t="shared" si="0"/>
        <v>2025</v>
      </c>
      <c r="S6" s="238">
        <f t="shared" si="0"/>
        <v>2026</v>
      </c>
      <c r="T6" s="238">
        <f t="shared" si="0"/>
        <v>2027</v>
      </c>
      <c r="U6" s="238">
        <f t="shared" si="0"/>
        <v>2028</v>
      </c>
      <c r="W6" s="417"/>
      <c r="X6" s="191" t="str">
        <f>Basisgegevens!C15</f>
        <v>1/2024</v>
      </c>
      <c r="Y6" s="191" t="str">
        <f>Basisgegevens!D15</f>
        <v>2/2024</v>
      </c>
      <c r="Z6" s="191" t="str">
        <f>Basisgegevens!E15</f>
        <v>3/2024</v>
      </c>
      <c r="AA6" s="191" t="str">
        <f>Basisgegevens!F15</f>
        <v>4/2024</v>
      </c>
      <c r="AB6" s="191" t="str">
        <f>Basisgegevens!G15</f>
        <v>5/2024</v>
      </c>
      <c r="AC6" s="191" t="str">
        <f>Basisgegevens!H15</f>
        <v>6/2024</v>
      </c>
      <c r="AD6" s="191" t="str">
        <f>Basisgegevens!I15</f>
        <v>7/2024</v>
      </c>
      <c r="AE6" s="191" t="str">
        <f>Basisgegevens!J15</f>
        <v>8/2024</v>
      </c>
      <c r="AF6" s="191" t="str">
        <f>Basisgegevens!K15</f>
        <v>9/2024</v>
      </c>
      <c r="AG6" s="191" t="str">
        <f>Basisgegevens!L15</f>
        <v>10/2024</v>
      </c>
      <c r="AH6" s="191" t="str">
        <f>Basisgegevens!M15</f>
        <v>11/2024</v>
      </c>
      <c r="AI6" s="191" t="str">
        <f>Basisgegevens!N15</f>
        <v>12/2024</v>
      </c>
      <c r="AJ6" s="406"/>
      <c r="AK6" s="191" t="str">
        <f>Basisgegevens!P15</f>
        <v>1/2025</v>
      </c>
      <c r="AL6" s="191" t="str">
        <f>Basisgegevens!Q15</f>
        <v>2/2025</v>
      </c>
      <c r="AM6" s="191" t="str">
        <f>Basisgegevens!R15</f>
        <v>3/2025</v>
      </c>
      <c r="AN6" s="191" t="str">
        <f>Basisgegevens!S15</f>
        <v>4/2025</v>
      </c>
      <c r="AO6" s="191" t="str">
        <f>Basisgegevens!T15</f>
        <v>5/2025</v>
      </c>
      <c r="AP6" s="191" t="str">
        <f>Basisgegevens!U15</f>
        <v>6/2025</v>
      </c>
      <c r="AQ6" s="191" t="str">
        <f>Basisgegevens!V15</f>
        <v>7/2025</v>
      </c>
      <c r="AR6" s="191" t="str">
        <f>Basisgegevens!W15</f>
        <v>8/2025</v>
      </c>
      <c r="AS6" s="191" t="str">
        <f>Basisgegevens!X15</f>
        <v>9/2025</v>
      </c>
      <c r="AT6" s="191" t="str">
        <f>Basisgegevens!Y15</f>
        <v>10/2025</v>
      </c>
      <c r="AU6" s="191" t="str">
        <f>Basisgegevens!Z15</f>
        <v>11/2025</v>
      </c>
      <c r="AV6" s="191" t="str">
        <f>Basisgegevens!AA15</f>
        <v>12/2025</v>
      </c>
      <c r="AW6" s="406"/>
      <c r="AX6" s="191" t="str">
        <f>Basisgegevens!AC15</f>
        <v>1/2026</v>
      </c>
      <c r="AY6" s="191" t="str">
        <f>Basisgegevens!AD15</f>
        <v>2/2026</v>
      </c>
      <c r="AZ6" s="191" t="str">
        <f>Basisgegevens!AE15</f>
        <v>3/2026</v>
      </c>
      <c r="BA6" s="191" t="str">
        <f>Basisgegevens!AF15</f>
        <v>4/2026</v>
      </c>
      <c r="BB6" s="191" t="str">
        <f>Basisgegevens!AG15</f>
        <v>5/2026</v>
      </c>
      <c r="BC6" s="191" t="str">
        <f>Basisgegevens!AH15</f>
        <v>6/2026</v>
      </c>
      <c r="BD6" s="191" t="str">
        <f>Basisgegevens!AI15</f>
        <v>7/2026</v>
      </c>
      <c r="BE6" s="191" t="str">
        <f>Basisgegevens!AJ15</f>
        <v>8/2026</v>
      </c>
      <c r="BF6" s="191" t="str">
        <f>Basisgegevens!AK15</f>
        <v>9/2026</v>
      </c>
      <c r="BG6" s="191" t="str">
        <f>Basisgegevens!AL15</f>
        <v>10/2026</v>
      </c>
      <c r="BH6" s="191" t="str">
        <f>Basisgegevens!AM15</f>
        <v>11/2026</v>
      </c>
      <c r="BI6" s="191" t="str">
        <f>Basisgegevens!AN15</f>
        <v>12/2026</v>
      </c>
      <c r="BJ6" s="406"/>
      <c r="BK6" s="191" t="str">
        <f>Basisgegevens!AP15</f>
        <v>1/2027</v>
      </c>
      <c r="BL6" s="191" t="str">
        <f>Basisgegevens!AQ15</f>
        <v>2/2027</v>
      </c>
      <c r="BM6" s="191" t="str">
        <f>Basisgegevens!AR15</f>
        <v>3/2027</v>
      </c>
      <c r="BN6" s="191" t="str">
        <f>Basisgegevens!AS15</f>
        <v>4/2027</v>
      </c>
      <c r="BO6" s="191" t="str">
        <f>Basisgegevens!AT15</f>
        <v>5/2027</v>
      </c>
      <c r="BP6" s="191" t="str">
        <f>Basisgegevens!AU15</f>
        <v>6/2027</v>
      </c>
      <c r="BQ6" s="191" t="str">
        <f>Basisgegevens!AV15</f>
        <v>7/2027</v>
      </c>
      <c r="BR6" s="191" t="str">
        <f>Basisgegevens!AW15</f>
        <v>8/2027</v>
      </c>
      <c r="BS6" s="191" t="str">
        <f>Basisgegevens!AX15</f>
        <v>9/2027</v>
      </c>
      <c r="BT6" s="191" t="str">
        <f>Basisgegevens!AY15</f>
        <v>10/2027</v>
      </c>
      <c r="BU6" s="191" t="str">
        <f>Basisgegevens!AZ15</f>
        <v>11/2027</v>
      </c>
      <c r="BV6" s="191" t="str">
        <f>Basisgegevens!BA15</f>
        <v>12/2027</v>
      </c>
      <c r="BW6" s="406"/>
      <c r="BX6" s="191" t="str">
        <f>Basisgegevens!BC15</f>
        <v>1/2028</v>
      </c>
      <c r="BY6" s="191" t="str">
        <f>Basisgegevens!BD15</f>
        <v>2/2028</v>
      </c>
      <c r="BZ6" s="191" t="str">
        <f>Basisgegevens!BE15</f>
        <v>3/2028</v>
      </c>
      <c r="CA6" s="191" t="str">
        <f>Basisgegevens!BF15</f>
        <v>4/2028</v>
      </c>
      <c r="CB6" s="191" t="str">
        <f>Basisgegevens!BG15</f>
        <v>5/2028</v>
      </c>
      <c r="CC6" s="191" t="str">
        <f>Basisgegevens!BH15</f>
        <v>6/2028</v>
      </c>
      <c r="CD6" s="191" t="str">
        <f>Basisgegevens!BI15</f>
        <v>7/2028</v>
      </c>
      <c r="CE6" s="191" t="str">
        <f>Basisgegevens!BJ15</f>
        <v>8/2028</v>
      </c>
      <c r="CF6" s="191" t="str">
        <f>Basisgegevens!BK15</f>
        <v>9/2028</v>
      </c>
      <c r="CG6" s="191" t="str">
        <f>Basisgegevens!BL15</f>
        <v>10/2028</v>
      </c>
      <c r="CH6" s="191" t="str">
        <f>Basisgegevens!BM15</f>
        <v>11/2028</v>
      </c>
      <c r="CI6" s="191" t="str">
        <f>Basisgegevens!BN15</f>
        <v>12/2028</v>
      </c>
      <c r="CJ6" s="406"/>
      <c r="CL6" s="420"/>
      <c r="CM6" s="424"/>
      <c r="CN6" s="191" t="str">
        <f>Basisgegevens!C15</f>
        <v>1/2024</v>
      </c>
      <c r="CO6" s="191" t="str">
        <f>Basisgegevens!D15</f>
        <v>2/2024</v>
      </c>
      <c r="CP6" s="191" t="str">
        <f>Basisgegevens!E15</f>
        <v>3/2024</v>
      </c>
      <c r="CQ6" s="191" t="str">
        <f>Basisgegevens!F15</f>
        <v>4/2024</v>
      </c>
      <c r="CR6" s="191" t="str">
        <f>Basisgegevens!G15</f>
        <v>5/2024</v>
      </c>
      <c r="CS6" s="191" t="str">
        <f>Basisgegevens!H15</f>
        <v>6/2024</v>
      </c>
      <c r="CT6" s="191" t="str">
        <f>Basisgegevens!I15</f>
        <v>7/2024</v>
      </c>
      <c r="CU6" s="191" t="str">
        <f>Basisgegevens!J15</f>
        <v>8/2024</v>
      </c>
      <c r="CV6" s="191" t="str">
        <f>Basisgegevens!K15</f>
        <v>9/2024</v>
      </c>
      <c r="CW6" s="191" t="str">
        <f>Basisgegevens!L15</f>
        <v>10/2024</v>
      </c>
      <c r="CX6" s="191" t="str">
        <f>Basisgegevens!M15</f>
        <v>11/2024</v>
      </c>
      <c r="CY6" s="191" t="str">
        <f>Basisgegevens!N15</f>
        <v>12/2024</v>
      </c>
      <c r="CZ6" s="406"/>
      <c r="DA6" s="421"/>
      <c r="DB6" s="191" t="str">
        <f>Basisgegevens!P15</f>
        <v>1/2025</v>
      </c>
      <c r="DC6" s="191" t="str">
        <f>Basisgegevens!Q15</f>
        <v>2/2025</v>
      </c>
      <c r="DD6" s="191" t="str">
        <f>Basisgegevens!R15</f>
        <v>3/2025</v>
      </c>
      <c r="DE6" s="191" t="str">
        <f>Basisgegevens!S15</f>
        <v>4/2025</v>
      </c>
      <c r="DF6" s="191" t="str">
        <f>Basisgegevens!T15</f>
        <v>5/2025</v>
      </c>
      <c r="DG6" s="191" t="str">
        <f>Basisgegevens!U15</f>
        <v>6/2025</v>
      </c>
      <c r="DH6" s="191" t="str">
        <f>Basisgegevens!V15</f>
        <v>7/2025</v>
      </c>
      <c r="DI6" s="191" t="str">
        <f>Basisgegevens!W15</f>
        <v>8/2025</v>
      </c>
      <c r="DJ6" s="191" t="str">
        <f>Basisgegevens!X15</f>
        <v>9/2025</v>
      </c>
      <c r="DK6" s="191" t="str">
        <f>Basisgegevens!Y15</f>
        <v>10/2025</v>
      </c>
      <c r="DL6" s="191" t="str">
        <f>Basisgegevens!Z15</f>
        <v>11/2025</v>
      </c>
      <c r="DM6" s="191" t="str">
        <f>Basisgegevens!AA15</f>
        <v>12/2025</v>
      </c>
      <c r="DN6" s="406"/>
      <c r="DO6" s="421"/>
      <c r="DP6" s="191" t="str">
        <f>Basisgegevens!AC15</f>
        <v>1/2026</v>
      </c>
      <c r="DQ6" s="191" t="str">
        <f>Basisgegevens!AD15</f>
        <v>2/2026</v>
      </c>
      <c r="DR6" s="191" t="str">
        <f>Basisgegevens!AE15</f>
        <v>3/2026</v>
      </c>
      <c r="DS6" s="191" t="str">
        <f>Basisgegevens!AF15</f>
        <v>4/2026</v>
      </c>
      <c r="DT6" s="191" t="str">
        <f>Basisgegevens!AG15</f>
        <v>5/2026</v>
      </c>
      <c r="DU6" s="191" t="str">
        <f>Basisgegevens!AH15</f>
        <v>6/2026</v>
      </c>
      <c r="DV6" s="191" t="str">
        <f>Basisgegevens!AI15</f>
        <v>7/2026</v>
      </c>
      <c r="DW6" s="191" t="str">
        <f>Basisgegevens!AJ15</f>
        <v>8/2026</v>
      </c>
      <c r="DX6" s="191" t="str">
        <f>Basisgegevens!AK15</f>
        <v>9/2026</v>
      </c>
      <c r="DY6" s="191" t="str">
        <f>Basisgegevens!AL15</f>
        <v>10/2026</v>
      </c>
      <c r="DZ6" s="191" t="str">
        <f>Basisgegevens!AM15</f>
        <v>11/2026</v>
      </c>
      <c r="EA6" s="191" t="str">
        <f>Basisgegevens!AN15</f>
        <v>12/2026</v>
      </c>
      <c r="EB6" s="406"/>
      <c r="EC6" s="421"/>
      <c r="ED6" s="191" t="str">
        <f>Basisgegevens!AP15</f>
        <v>1/2027</v>
      </c>
      <c r="EE6" s="191" t="str">
        <f>Basisgegevens!AQ15</f>
        <v>2/2027</v>
      </c>
      <c r="EF6" s="191" t="str">
        <f>Basisgegevens!AR15</f>
        <v>3/2027</v>
      </c>
      <c r="EG6" s="191" t="str">
        <f>Basisgegevens!AS15</f>
        <v>4/2027</v>
      </c>
      <c r="EH6" s="191" t="str">
        <f>Basisgegevens!AT15</f>
        <v>5/2027</v>
      </c>
      <c r="EI6" s="191" t="str">
        <f>Basisgegevens!AU15</f>
        <v>6/2027</v>
      </c>
      <c r="EJ6" s="191" t="str">
        <f>Basisgegevens!AV15</f>
        <v>7/2027</v>
      </c>
      <c r="EK6" s="191" t="str">
        <f>Basisgegevens!AW15</f>
        <v>8/2027</v>
      </c>
      <c r="EL6" s="191" t="str">
        <f>Basisgegevens!AX15</f>
        <v>9/2027</v>
      </c>
      <c r="EM6" s="191" t="str">
        <f>Basisgegevens!AY15</f>
        <v>10/2027</v>
      </c>
      <c r="EN6" s="191" t="str">
        <f>Basisgegevens!AZ15</f>
        <v>11/2027</v>
      </c>
      <c r="EO6" s="191" t="str">
        <f>Basisgegevens!BA15</f>
        <v>12/2027</v>
      </c>
      <c r="EP6" s="406"/>
      <c r="EQ6" s="421"/>
      <c r="ER6" s="191" t="str">
        <f>Basisgegevens!BC15</f>
        <v>1/2028</v>
      </c>
      <c r="ES6" s="191" t="str">
        <f>Basisgegevens!BD15</f>
        <v>2/2028</v>
      </c>
      <c r="ET6" s="191" t="str">
        <f>Basisgegevens!BE15</f>
        <v>3/2028</v>
      </c>
      <c r="EU6" s="191" t="str">
        <f>Basisgegevens!BF15</f>
        <v>4/2028</v>
      </c>
      <c r="EV6" s="191" t="str">
        <f>Basisgegevens!BG15</f>
        <v>5/2028</v>
      </c>
      <c r="EW6" s="191" t="str">
        <f>Basisgegevens!BH15</f>
        <v>6/2028</v>
      </c>
      <c r="EX6" s="191" t="str">
        <f>Basisgegevens!BI15</f>
        <v>7/2028</v>
      </c>
      <c r="EY6" s="191" t="str">
        <f>Basisgegevens!BJ15</f>
        <v>8/2028</v>
      </c>
      <c r="EZ6" s="191" t="str">
        <f>Basisgegevens!BK15</f>
        <v>9/2028</v>
      </c>
      <c r="FA6" s="191" t="str">
        <f>Basisgegevens!BL15</f>
        <v>10/2028</v>
      </c>
      <c r="FB6" s="191" t="str">
        <f>Basisgegevens!BM15</f>
        <v>11/2028</v>
      </c>
      <c r="FC6" s="191" t="str">
        <f>Basisgegevens!BN15</f>
        <v>12/2028</v>
      </c>
      <c r="FD6" s="406"/>
    </row>
    <row r="7" spans="1:160" s="81" customFormat="1" ht="15" customHeight="1" x14ac:dyDescent="0.25">
      <c r="A7" s="1"/>
      <c r="B7" s="82"/>
      <c r="C7" s="82"/>
      <c r="D7" s="82"/>
      <c r="E7" s="83"/>
      <c r="F7" s="84"/>
      <c r="G7" s="85"/>
      <c r="H7" s="85"/>
      <c r="I7" s="85"/>
      <c r="J7" s="85"/>
      <c r="K7" s="85"/>
      <c r="L7" s="85"/>
      <c r="M7" s="85"/>
      <c r="N7" s="85"/>
      <c r="O7" s="85"/>
      <c r="P7" s="85"/>
      <c r="Q7" s="85"/>
      <c r="R7" s="85"/>
      <c r="S7" s="85"/>
      <c r="T7" s="85"/>
      <c r="U7" s="85"/>
      <c r="X7" s="85"/>
      <c r="Y7" s="85"/>
      <c r="Z7" s="85"/>
      <c r="AA7" s="85"/>
      <c r="AB7" s="85"/>
      <c r="AC7" s="85"/>
      <c r="AD7" s="85"/>
      <c r="AE7" s="85"/>
      <c r="AF7" s="85"/>
      <c r="AG7" s="85"/>
      <c r="AH7" s="85"/>
      <c r="AI7" s="85"/>
      <c r="AJ7" s="84"/>
      <c r="AK7" s="85"/>
      <c r="AL7" s="85"/>
      <c r="AM7" s="85"/>
      <c r="AN7" s="85"/>
      <c r="AO7" s="85"/>
      <c r="AP7" s="85"/>
      <c r="AQ7" s="85"/>
      <c r="AR7" s="85"/>
      <c r="AS7" s="85"/>
      <c r="AT7" s="85"/>
      <c r="AU7" s="85"/>
      <c r="AV7" s="85"/>
      <c r="AW7" s="84"/>
      <c r="AX7" s="85"/>
      <c r="AY7" s="85"/>
      <c r="AZ7" s="85"/>
      <c r="BA7" s="85"/>
      <c r="BB7" s="85"/>
      <c r="BC7" s="85"/>
      <c r="BD7" s="85"/>
      <c r="BE7" s="85"/>
      <c r="BF7" s="85"/>
      <c r="BG7" s="85"/>
      <c r="BH7" s="85"/>
      <c r="BI7" s="85"/>
      <c r="BJ7" s="84"/>
      <c r="BK7" s="85"/>
      <c r="BL7" s="85"/>
      <c r="BM7" s="85"/>
      <c r="BN7" s="85"/>
      <c r="BO7" s="85"/>
      <c r="BP7" s="85"/>
      <c r="BQ7" s="85"/>
      <c r="BR7" s="85"/>
      <c r="BS7" s="85"/>
      <c r="BT7" s="85"/>
      <c r="BU7" s="85"/>
      <c r="BV7" s="85"/>
      <c r="BW7" s="84"/>
      <c r="BX7" s="85"/>
      <c r="BY7" s="85"/>
      <c r="BZ7" s="85"/>
      <c r="CA7" s="85"/>
      <c r="CB7" s="85"/>
      <c r="CC7" s="85"/>
      <c r="CD7" s="85"/>
      <c r="CE7" s="85"/>
      <c r="CF7" s="85"/>
      <c r="CG7" s="85"/>
      <c r="CH7" s="85"/>
      <c r="CI7" s="85"/>
      <c r="CJ7" s="84"/>
      <c r="CM7" s="84"/>
      <c r="CN7" s="85"/>
      <c r="CO7" s="85"/>
      <c r="CP7" s="85"/>
      <c r="CQ7" s="85"/>
      <c r="CR7" s="85"/>
      <c r="CS7" s="85"/>
      <c r="CT7" s="85"/>
      <c r="CU7" s="85"/>
      <c r="CV7" s="85"/>
      <c r="CW7" s="85"/>
      <c r="CX7" s="85"/>
      <c r="CY7" s="85"/>
      <c r="CZ7" s="84"/>
      <c r="DA7" s="84"/>
      <c r="DB7" s="85"/>
      <c r="DC7" s="85"/>
      <c r="DD7" s="85"/>
      <c r="DE7" s="85"/>
      <c r="DF7" s="85"/>
      <c r="DG7" s="85"/>
      <c r="DH7" s="85"/>
      <c r="DI7" s="85"/>
      <c r="DJ7" s="85"/>
      <c r="DK7" s="85"/>
      <c r="DL7" s="85"/>
      <c r="DM7" s="85"/>
      <c r="DN7" s="84"/>
      <c r="DO7" s="84"/>
      <c r="DP7" s="85"/>
      <c r="DQ7" s="85"/>
      <c r="DR7" s="85"/>
      <c r="DS7" s="85"/>
      <c r="DT7" s="85"/>
      <c r="DU7" s="85"/>
      <c r="DV7" s="85"/>
      <c r="DW7" s="85"/>
      <c r="DX7" s="85"/>
      <c r="DY7" s="85"/>
      <c r="DZ7" s="85"/>
      <c r="EA7" s="85"/>
      <c r="EB7" s="84"/>
      <c r="EC7" s="84"/>
      <c r="ED7" s="85"/>
      <c r="EE7" s="85"/>
      <c r="EF7" s="85"/>
      <c r="EG7" s="85"/>
      <c r="EH7" s="85"/>
      <c r="EI7" s="85"/>
      <c r="EJ7" s="85"/>
      <c r="EK7" s="85"/>
      <c r="EL7" s="85"/>
      <c r="EM7" s="85"/>
      <c r="EN7" s="85"/>
      <c r="EO7" s="85"/>
      <c r="EP7" s="84"/>
      <c r="EQ7" s="84"/>
      <c r="ER7" s="85"/>
      <c r="ES7" s="85"/>
      <c r="ET7" s="85"/>
      <c r="EU7" s="85"/>
      <c r="EV7" s="85"/>
      <c r="EW7" s="85"/>
      <c r="EX7" s="85"/>
      <c r="EY7" s="85"/>
      <c r="EZ7" s="85"/>
      <c r="FA7" s="85"/>
      <c r="FB7" s="85"/>
      <c r="FC7" s="85"/>
      <c r="FD7" s="84"/>
    </row>
    <row r="8" spans="1:160" ht="15" customHeight="1" x14ac:dyDescent="0.25">
      <c r="A8" s="1"/>
      <c r="G8" s="87"/>
      <c r="H8" s="87"/>
      <c r="I8" s="87"/>
      <c r="J8" s="87"/>
      <c r="K8" s="87"/>
      <c r="CM8" s="88"/>
      <c r="CZ8" s="80"/>
      <c r="DA8" s="88"/>
      <c r="DN8" s="80"/>
      <c r="DO8" s="88"/>
      <c r="EB8" s="80"/>
      <c r="EC8" s="88"/>
      <c r="EP8" s="80"/>
      <c r="EQ8" s="88"/>
      <c r="FD8" s="80"/>
    </row>
    <row r="9" spans="1:160" s="88" customFormat="1" ht="15" customHeight="1" x14ac:dyDescent="0.25">
      <c r="A9" s="8"/>
      <c r="B9" s="132" t="s">
        <v>226</v>
      </c>
      <c r="C9" s="207"/>
      <c r="D9" s="207"/>
      <c r="E9" s="208"/>
      <c r="F9" s="210"/>
      <c r="G9" s="210"/>
      <c r="H9" s="210"/>
      <c r="I9" s="210"/>
      <c r="J9" s="210"/>
      <c r="K9" s="210"/>
      <c r="L9" s="210"/>
      <c r="M9" s="210"/>
      <c r="N9" s="210"/>
      <c r="O9" s="210"/>
      <c r="P9" s="210"/>
      <c r="Q9" s="210"/>
      <c r="R9" s="210"/>
      <c r="S9" s="210"/>
      <c r="T9" s="210"/>
      <c r="U9" s="209"/>
      <c r="W9" s="132" t="s">
        <v>237</v>
      </c>
      <c r="X9" s="215"/>
      <c r="Y9" s="215"/>
      <c r="Z9" s="215"/>
      <c r="AA9" s="215"/>
      <c r="AB9" s="215"/>
      <c r="AC9" s="215"/>
      <c r="AD9" s="215"/>
      <c r="AE9" s="215"/>
      <c r="AF9" s="215"/>
      <c r="AG9" s="215"/>
      <c r="AH9" s="215"/>
      <c r="AI9" s="215"/>
      <c r="AJ9" s="207"/>
      <c r="AK9" s="215"/>
      <c r="AL9" s="215"/>
      <c r="AM9" s="215"/>
      <c r="AN9" s="215"/>
      <c r="AO9" s="215"/>
      <c r="AP9" s="215"/>
      <c r="AQ9" s="215"/>
      <c r="AR9" s="215"/>
      <c r="AS9" s="215"/>
      <c r="AT9" s="215"/>
      <c r="AU9" s="215"/>
      <c r="AV9" s="215"/>
      <c r="AW9" s="207"/>
      <c r="AX9" s="215"/>
      <c r="AY9" s="215"/>
      <c r="AZ9" s="215"/>
      <c r="BA9" s="215"/>
      <c r="BB9" s="215"/>
      <c r="BC9" s="215"/>
      <c r="BD9" s="215"/>
      <c r="BE9" s="215"/>
      <c r="BF9" s="215"/>
      <c r="BG9" s="215"/>
      <c r="BH9" s="215"/>
      <c r="BI9" s="215"/>
      <c r="BJ9" s="207"/>
      <c r="BK9" s="215"/>
      <c r="BL9" s="215"/>
      <c r="BM9" s="215"/>
      <c r="BN9" s="215"/>
      <c r="BO9" s="215"/>
      <c r="BP9" s="215"/>
      <c r="BQ9" s="215"/>
      <c r="BR9" s="215"/>
      <c r="BS9" s="215"/>
      <c r="BT9" s="215"/>
      <c r="BU9" s="215"/>
      <c r="BV9" s="215"/>
      <c r="BW9" s="207"/>
      <c r="BX9" s="215"/>
      <c r="BY9" s="215"/>
      <c r="BZ9" s="215"/>
      <c r="CA9" s="215"/>
      <c r="CB9" s="215"/>
      <c r="CC9" s="215"/>
      <c r="CD9" s="215"/>
      <c r="CE9" s="215"/>
      <c r="CF9" s="215"/>
      <c r="CG9" s="215"/>
      <c r="CH9" s="215"/>
      <c r="CI9" s="215"/>
      <c r="CJ9" s="216"/>
      <c r="CL9" s="132" t="s">
        <v>237</v>
      </c>
      <c r="CM9" s="218"/>
      <c r="CN9" s="215"/>
      <c r="CO9" s="215"/>
      <c r="CP9" s="215"/>
      <c r="CQ9" s="215"/>
      <c r="CR9" s="215"/>
      <c r="CS9" s="215"/>
      <c r="CT9" s="215"/>
      <c r="CU9" s="215"/>
      <c r="CV9" s="215"/>
      <c r="CW9" s="215"/>
      <c r="CX9" s="215"/>
      <c r="CY9" s="215"/>
      <c r="CZ9" s="207"/>
      <c r="DA9" s="218"/>
      <c r="DB9" s="215"/>
      <c r="DC9" s="215"/>
      <c r="DD9" s="215"/>
      <c r="DE9" s="215"/>
      <c r="DF9" s="215"/>
      <c r="DG9" s="215"/>
      <c r="DH9" s="215"/>
      <c r="DI9" s="215"/>
      <c r="DJ9" s="215"/>
      <c r="DK9" s="215"/>
      <c r="DL9" s="215"/>
      <c r="DM9" s="215"/>
      <c r="DN9" s="207"/>
      <c r="DO9" s="218"/>
      <c r="DP9" s="215"/>
      <c r="DQ9" s="215"/>
      <c r="DR9" s="215"/>
      <c r="DS9" s="215"/>
      <c r="DT9" s="215"/>
      <c r="DU9" s="215"/>
      <c r="DV9" s="215"/>
      <c r="DW9" s="215"/>
      <c r="DX9" s="215"/>
      <c r="DY9" s="215"/>
      <c r="DZ9" s="215"/>
      <c r="EA9" s="215"/>
      <c r="EB9" s="207"/>
      <c r="EC9" s="218"/>
      <c r="ED9" s="215"/>
      <c r="EE9" s="215"/>
      <c r="EF9" s="215"/>
      <c r="EG9" s="215"/>
      <c r="EH9" s="215"/>
      <c r="EI9" s="215"/>
      <c r="EJ9" s="215"/>
      <c r="EK9" s="215"/>
      <c r="EL9" s="215"/>
      <c r="EM9" s="215"/>
      <c r="EN9" s="215"/>
      <c r="EO9" s="215"/>
      <c r="EP9" s="207"/>
      <c r="EQ9" s="218"/>
      <c r="ER9" s="215"/>
      <c r="ES9" s="215"/>
      <c r="ET9" s="215"/>
      <c r="EU9" s="215"/>
      <c r="EV9" s="215"/>
      <c r="EW9" s="215"/>
      <c r="EX9" s="215"/>
      <c r="EY9" s="215"/>
      <c r="EZ9" s="215"/>
      <c r="FA9" s="215"/>
      <c r="FB9" s="215"/>
      <c r="FC9" s="215"/>
      <c r="FD9" s="216"/>
    </row>
    <row r="10" spans="1:160" ht="15" customHeight="1" x14ac:dyDescent="0.25">
      <c r="A10" s="1"/>
      <c r="B10" s="127" t="str">
        <f>+Basisgegevens!A174</f>
        <v xml:space="preserve"> (-)</v>
      </c>
      <c r="C10" s="151">
        <f>+YEAR(Basisgegevens!E174)</f>
        <v>2024</v>
      </c>
      <c r="D10" s="151">
        <f>IF(Basisgegevens!G174&lt;&gt;0,MONTH(Basisgegevens!E174),0)</f>
        <v>0</v>
      </c>
      <c r="E10" s="79">
        <f>1/Basisgegevens!I174</f>
        <v>0.2</v>
      </c>
      <c r="F10" s="184">
        <f>+Basisgegevens!G174</f>
        <v>0</v>
      </c>
      <c r="G10" s="184">
        <f>+IF(G$6=$C10,$F10," ")</f>
        <v>0</v>
      </c>
      <c r="H10" s="184"/>
      <c r="I10" s="184"/>
      <c r="J10" s="184"/>
      <c r="K10" s="184"/>
      <c r="L10" s="184">
        <f>+$F10*$E10*(12-$D10+1)/12</f>
        <v>0</v>
      </c>
      <c r="M10" s="184">
        <f>+IF(Q10&gt;0,IF(($F10*$E10)&lt;Q10,($F10*$E10),Q10),0)</f>
        <v>0</v>
      </c>
      <c r="N10" s="184">
        <f t="shared" ref="N10:P11" si="1">+IF(R10&gt;0,IF(($F10*$E10)&lt;R10,($F10*$E10),R10),0)</f>
        <v>0</v>
      </c>
      <c r="O10" s="184">
        <f t="shared" si="1"/>
        <v>0</v>
      </c>
      <c r="P10" s="184">
        <f t="shared" si="1"/>
        <v>0</v>
      </c>
      <c r="Q10" s="184">
        <f>+G10-L10</f>
        <v>0</v>
      </c>
      <c r="R10" s="184">
        <f t="shared" ref="R10:T11" si="2">+Q10-M10</f>
        <v>0</v>
      </c>
      <c r="S10" s="184">
        <f t="shared" si="2"/>
        <v>0</v>
      </c>
      <c r="T10" s="184">
        <f t="shared" si="2"/>
        <v>0</v>
      </c>
      <c r="U10" s="184">
        <f>T10-P10</f>
        <v>0</v>
      </c>
      <c r="W10" s="1" t="str">
        <f>B10</f>
        <v xml:space="preserve"> (-)</v>
      </c>
      <c r="X10" s="201">
        <f t="shared" ref="X10:AI11" si="3">IF($C10=$X$4,IF((MONTH(X$6)=$D10),$F10,0),0)</f>
        <v>0</v>
      </c>
      <c r="Y10" s="201">
        <f t="shared" si="3"/>
        <v>0</v>
      </c>
      <c r="Z10" s="201">
        <f t="shared" si="3"/>
        <v>0</v>
      </c>
      <c r="AA10" s="201">
        <f t="shared" si="3"/>
        <v>0</v>
      </c>
      <c r="AB10" s="201">
        <f t="shared" si="3"/>
        <v>0</v>
      </c>
      <c r="AC10" s="201">
        <f t="shared" si="3"/>
        <v>0</v>
      </c>
      <c r="AD10" s="201">
        <f t="shared" si="3"/>
        <v>0</v>
      </c>
      <c r="AE10" s="201">
        <f t="shared" si="3"/>
        <v>0</v>
      </c>
      <c r="AF10" s="201">
        <f t="shared" si="3"/>
        <v>0</v>
      </c>
      <c r="AG10" s="201">
        <f t="shared" si="3"/>
        <v>0</v>
      </c>
      <c r="AH10" s="201">
        <f t="shared" si="3"/>
        <v>0</v>
      </c>
      <c r="AI10" s="201">
        <f t="shared" si="3"/>
        <v>0</v>
      </c>
      <c r="AJ10" s="193">
        <f>SUM(X10:AI10)</f>
        <v>0</v>
      </c>
      <c r="AK10" s="201">
        <f t="shared" ref="AK10:AV11" si="4">IF($C10=$AK$4,IF((MONTH(AK$6)=$D10),$F10,0),0)</f>
        <v>0</v>
      </c>
      <c r="AL10" s="201">
        <f t="shared" si="4"/>
        <v>0</v>
      </c>
      <c r="AM10" s="201">
        <f t="shared" si="4"/>
        <v>0</v>
      </c>
      <c r="AN10" s="201">
        <f t="shared" si="4"/>
        <v>0</v>
      </c>
      <c r="AO10" s="201">
        <f t="shared" si="4"/>
        <v>0</v>
      </c>
      <c r="AP10" s="201">
        <f t="shared" si="4"/>
        <v>0</v>
      </c>
      <c r="AQ10" s="201">
        <f t="shared" si="4"/>
        <v>0</v>
      </c>
      <c r="AR10" s="201">
        <f t="shared" si="4"/>
        <v>0</v>
      </c>
      <c r="AS10" s="201">
        <f t="shared" si="4"/>
        <v>0</v>
      </c>
      <c r="AT10" s="201">
        <f t="shared" si="4"/>
        <v>0</v>
      </c>
      <c r="AU10" s="201">
        <f t="shared" si="4"/>
        <v>0</v>
      </c>
      <c r="AV10" s="201">
        <f t="shared" si="4"/>
        <v>0</v>
      </c>
      <c r="AW10" s="193">
        <f>SUM(AK10:AV10)</f>
        <v>0</v>
      </c>
      <c r="AX10" s="201">
        <f t="shared" ref="AX10:BI11" si="5">IF($C10=$AX$4,IF((MONTH(AX$6)=$D10),$F10,0),0)</f>
        <v>0</v>
      </c>
      <c r="AY10" s="201">
        <f t="shared" si="5"/>
        <v>0</v>
      </c>
      <c r="AZ10" s="201">
        <f t="shared" si="5"/>
        <v>0</v>
      </c>
      <c r="BA10" s="201">
        <f t="shared" si="5"/>
        <v>0</v>
      </c>
      <c r="BB10" s="201">
        <f t="shared" si="5"/>
        <v>0</v>
      </c>
      <c r="BC10" s="201">
        <f t="shared" si="5"/>
        <v>0</v>
      </c>
      <c r="BD10" s="201">
        <f t="shared" si="5"/>
        <v>0</v>
      </c>
      <c r="BE10" s="201">
        <f t="shared" si="5"/>
        <v>0</v>
      </c>
      <c r="BF10" s="201">
        <f t="shared" si="5"/>
        <v>0</v>
      </c>
      <c r="BG10" s="201">
        <f t="shared" si="5"/>
        <v>0</v>
      </c>
      <c r="BH10" s="201">
        <f t="shared" si="5"/>
        <v>0</v>
      </c>
      <c r="BI10" s="201">
        <f t="shared" si="5"/>
        <v>0</v>
      </c>
      <c r="BJ10" s="193">
        <f>SUM(AX10:BI10)</f>
        <v>0</v>
      </c>
      <c r="BK10" s="201">
        <f t="shared" ref="BK10:BV11" si="6">IF($C10=$BK$4,IF((MONTH(BK$6)=$D10),$F10,0),0)</f>
        <v>0</v>
      </c>
      <c r="BL10" s="201">
        <f t="shared" si="6"/>
        <v>0</v>
      </c>
      <c r="BM10" s="201">
        <f t="shared" si="6"/>
        <v>0</v>
      </c>
      <c r="BN10" s="201">
        <f t="shared" si="6"/>
        <v>0</v>
      </c>
      <c r="BO10" s="201">
        <f t="shared" si="6"/>
        <v>0</v>
      </c>
      <c r="BP10" s="201">
        <f t="shared" si="6"/>
        <v>0</v>
      </c>
      <c r="BQ10" s="201">
        <f t="shared" si="6"/>
        <v>0</v>
      </c>
      <c r="BR10" s="201">
        <f t="shared" si="6"/>
        <v>0</v>
      </c>
      <c r="BS10" s="201">
        <f t="shared" si="6"/>
        <v>0</v>
      </c>
      <c r="BT10" s="201">
        <f t="shared" si="6"/>
        <v>0</v>
      </c>
      <c r="BU10" s="201">
        <f t="shared" si="6"/>
        <v>0</v>
      </c>
      <c r="BV10" s="201">
        <f t="shared" si="6"/>
        <v>0</v>
      </c>
      <c r="BW10" s="193">
        <f>SUM(BK10:BV10)</f>
        <v>0</v>
      </c>
      <c r="BX10" s="201">
        <f t="shared" ref="BX10:CI11" si="7">IF($C10=$BX$4,IF((MONTH(BX$6)=$D10),$F10,0),0)</f>
        <v>0</v>
      </c>
      <c r="BY10" s="201">
        <f t="shared" si="7"/>
        <v>0</v>
      </c>
      <c r="BZ10" s="201">
        <f t="shared" si="7"/>
        <v>0</v>
      </c>
      <c r="CA10" s="201">
        <f t="shared" si="7"/>
        <v>0</v>
      </c>
      <c r="CB10" s="201">
        <f t="shared" si="7"/>
        <v>0</v>
      </c>
      <c r="CC10" s="201">
        <f t="shared" si="7"/>
        <v>0</v>
      </c>
      <c r="CD10" s="201">
        <f t="shared" si="7"/>
        <v>0</v>
      </c>
      <c r="CE10" s="201">
        <f t="shared" si="7"/>
        <v>0</v>
      </c>
      <c r="CF10" s="201">
        <f t="shared" si="7"/>
        <v>0</v>
      </c>
      <c r="CG10" s="201">
        <f t="shared" si="7"/>
        <v>0</v>
      </c>
      <c r="CH10" s="201">
        <f t="shared" si="7"/>
        <v>0</v>
      </c>
      <c r="CI10" s="201">
        <f t="shared" si="7"/>
        <v>0</v>
      </c>
      <c r="CJ10" s="193">
        <f>SUM(BX10:CI10)</f>
        <v>0</v>
      </c>
      <c r="CL10" s="1" t="str">
        <f>B10</f>
        <v xml:space="preserve"> (-)</v>
      </c>
      <c r="CM10" s="45">
        <f>IF($D10&lt;&gt;0,12-$D10+1,0)</f>
        <v>0</v>
      </c>
      <c r="CN10" s="201">
        <f>IF($C10=$CN$4,IF((MONTH(CN$6)=$D10),$L10/(12-$D10+1),0),0)</f>
        <v>0</v>
      </c>
      <c r="CO10" s="201">
        <f>IF(CN10=0,IF($C10=$CN$4,IF((MONTH(CO$6)=$D10),$L10/(12-$D10+1),0),0),$L10/(12-$D10+1))</f>
        <v>0</v>
      </c>
      <c r="CP10" s="201">
        <f t="shared" ref="CP10:CY11" si="8">IF(CO10=0,IF($C10=$CN$4,IF((MONTH(CP$6)=$D10),$L10/(12-$D10+1),0),0),$L10/(12-$D10+1))</f>
        <v>0</v>
      </c>
      <c r="CQ10" s="201">
        <f t="shared" si="8"/>
        <v>0</v>
      </c>
      <c r="CR10" s="201">
        <f t="shared" si="8"/>
        <v>0</v>
      </c>
      <c r="CS10" s="201">
        <f t="shared" si="8"/>
        <v>0</v>
      </c>
      <c r="CT10" s="201">
        <f t="shared" si="8"/>
        <v>0</v>
      </c>
      <c r="CU10" s="201">
        <f t="shared" si="8"/>
        <v>0</v>
      </c>
      <c r="CV10" s="201">
        <f t="shared" si="8"/>
        <v>0</v>
      </c>
      <c r="CW10" s="201">
        <f t="shared" si="8"/>
        <v>0</v>
      </c>
      <c r="CX10" s="201">
        <f t="shared" si="8"/>
        <v>0</v>
      </c>
      <c r="CY10" s="201">
        <f t="shared" si="8"/>
        <v>0</v>
      </c>
      <c r="CZ10" s="193">
        <f>SUM(CN10:CY10)</f>
        <v>0</v>
      </c>
      <c r="DA10" s="45">
        <f>IF($Q10&lt;&gt;0,IF($M10&lt;&gt;($F10*$E10),($M10*12)/($F10*$E10),12),0)</f>
        <v>0</v>
      </c>
      <c r="DB10" s="201">
        <f>IF($DA10&lt;&gt;0,$M10/$DA10,0)</f>
        <v>0</v>
      </c>
      <c r="DC10" s="201">
        <f>IF($DA10&lt;&gt;0,IF($DB10&lt;$M10,$M10/$DA10,0),0)</f>
        <v>0</v>
      </c>
      <c r="DD10" s="201">
        <f>IF($DA10&lt;&gt;0,IF(SUM($DB10:DC10)&lt;$M10,$M10/$DA10,0),0)</f>
        <v>0</v>
      </c>
      <c r="DE10" s="201">
        <f>IF($DA10&lt;&gt;0,IF(SUM($DB10:DD10)&lt;$M10,$M10/$DA10,0),0)</f>
        <v>0</v>
      </c>
      <c r="DF10" s="201">
        <f>IF($DA10&lt;&gt;0,IF(SUM($DB10:DE10)&lt;$M10,$M10/$DA10,0),0)</f>
        <v>0</v>
      </c>
      <c r="DG10" s="201">
        <f>IF($DA10&lt;&gt;0,IF(SUM($DB10:DF10)&lt;$M10,$M10/$DA10,0),0)</f>
        <v>0</v>
      </c>
      <c r="DH10" s="201">
        <f>IF($DA10&lt;&gt;0,IF(SUM($DB10:DG10)&lt;$M10,$M10/$DA10,0),0)</f>
        <v>0</v>
      </c>
      <c r="DI10" s="201">
        <f>IF($DA10&lt;&gt;0,IF(SUM($DB10:DH10)&lt;$M10,$M10/$DA10,0),0)</f>
        <v>0</v>
      </c>
      <c r="DJ10" s="201">
        <f>IF($DA10&lt;&gt;0,IF(SUM($DB10:DI10)&lt;$M10,$M10/$DA10,0),0)</f>
        <v>0</v>
      </c>
      <c r="DK10" s="201">
        <f>IF($DA10&lt;&gt;0,IF(SUM($DB10:DJ10)&lt;$M10,$M10/$DA10,0),0)</f>
        <v>0</v>
      </c>
      <c r="DL10" s="201">
        <f>IF($DA10&lt;&gt;0,IF(SUM($DB10:DK10)&lt;$M10,$M10/$DA10,0),0)</f>
        <v>0</v>
      </c>
      <c r="DM10" s="201">
        <f>IF($DA10&lt;&gt;0,IF(SUM($DB10:DL10)&lt;$M10,$M10/$DA10,0),0)</f>
        <v>0</v>
      </c>
      <c r="DN10" s="193">
        <f>SUM(DB10:DM10)</f>
        <v>0</v>
      </c>
      <c r="DO10" s="45">
        <f>IF($R10&lt;&gt;0,IF($N10&lt;&gt;($F10*$E10),($N10*12)/($F10*$E10),12),0)</f>
        <v>0</v>
      </c>
      <c r="DP10" s="201">
        <f>IF($DO10&lt;&gt;0,$N10/$DO10,0)</f>
        <v>0</v>
      </c>
      <c r="DQ10" s="201">
        <f>IF($DO10&lt;&gt;0,IF($DP10&lt;$N10,$N10/$DO10,0),0)</f>
        <v>0</v>
      </c>
      <c r="DR10" s="201">
        <f>IF($DO10&lt;&gt;0,IF(SUM($DP10:DQ10)&lt;$N10,$N10/$DO10,0),0)</f>
        <v>0</v>
      </c>
      <c r="DS10" s="201">
        <f>IF($DO10&lt;&gt;0,IF(SUM($DP10:DR10)&lt;$N10,$N10/$DO10,0),0)</f>
        <v>0</v>
      </c>
      <c r="DT10" s="201">
        <f>IF($DO10&lt;&gt;0,IF(SUM($DP10:DS10)&lt;$N10,$N10/$DO10,0),0)</f>
        <v>0</v>
      </c>
      <c r="DU10" s="201">
        <f>IF($DO10&lt;&gt;0,IF(SUM($DP10:DT10)&lt;$N10,$N10/$DO10,0),0)</f>
        <v>0</v>
      </c>
      <c r="DV10" s="201">
        <f>IF($DO10&lt;&gt;0,IF(SUM($DP10:DU10)&lt;$N10,$N10/$DO10,0),0)</f>
        <v>0</v>
      </c>
      <c r="DW10" s="201">
        <f>IF($DO10&lt;&gt;0,IF(SUM($DP10:DV10)&lt;$N10,$N10/$DO10,0),0)</f>
        <v>0</v>
      </c>
      <c r="DX10" s="201">
        <f>IF($DO10&lt;&gt;0,IF(SUM($DP10:DW10)&lt;$N10,$N10/$DO10,0),0)</f>
        <v>0</v>
      </c>
      <c r="DY10" s="201">
        <f>IF($DO10&lt;&gt;0,IF(SUM($DP10:DX10)&lt;$N10,$N10/$DO10,0),0)</f>
        <v>0</v>
      </c>
      <c r="DZ10" s="201">
        <f>IF($DO10&lt;&gt;0,IF(SUM($DP10:DY10)&lt;$N10,$N10/$DO10,0),0)</f>
        <v>0</v>
      </c>
      <c r="EA10" s="201">
        <f>IF($DO10&lt;&gt;0,IF(SUM($DP10:DZ10)&lt;$N10,$N10/$DO10,0),0)</f>
        <v>0</v>
      </c>
      <c r="EB10" s="193">
        <f>SUM(DP10:EA10)</f>
        <v>0</v>
      </c>
      <c r="EC10" s="45">
        <f>IF($S10&lt;&gt;0,IF($O10&lt;&gt;($F10*$E10),($O10*12)/($F10*$E10),12),0)</f>
        <v>0</v>
      </c>
      <c r="ED10" s="201">
        <f>IF($EC10&lt;&gt;0,$O10/$EC10,0)</f>
        <v>0</v>
      </c>
      <c r="EE10" s="201">
        <f>IF($EC10&lt;&gt;0,IF($ED10&lt;$O10,$O10/$EC10,0),0)</f>
        <v>0</v>
      </c>
      <c r="EF10" s="201">
        <f>IF($EC10&lt;&gt;0,IF(SUM($ED10:EE10)&lt;$O10,$O10/$EC10,0),0)</f>
        <v>0</v>
      </c>
      <c r="EG10" s="201">
        <f>IF($EC10&lt;&gt;0,IF(SUM($ED10:EF10)&lt;$O10,$O10/$EC10,0),0)</f>
        <v>0</v>
      </c>
      <c r="EH10" s="201">
        <f>IF($EC10&lt;&gt;0,IF(SUM($ED10:EG10)&lt;$O10,$O10/$EC10,0),0)</f>
        <v>0</v>
      </c>
      <c r="EI10" s="201">
        <f>IF($EC10&lt;&gt;0,IF(SUM($ED10:EH10)&lt;$O10,$O10/$EC10,0),0)</f>
        <v>0</v>
      </c>
      <c r="EJ10" s="201">
        <f>IF($EC10&lt;&gt;0,IF(SUM($ED10:EI10)&lt;$O10,$O10/$EC10,0),0)</f>
        <v>0</v>
      </c>
      <c r="EK10" s="201">
        <f>IF($EC10&lt;&gt;0,IF(SUM($ED10:EJ10)&lt;$O10,$O10/$EC10,0),0)</f>
        <v>0</v>
      </c>
      <c r="EL10" s="201">
        <f>IF($EC10&lt;&gt;0,IF(SUM($ED10:EK10)&lt;$O10,$O10/$EC10,0),0)</f>
        <v>0</v>
      </c>
      <c r="EM10" s="201">
        <f>IF($EC10&lt;&gt;0,IF(SUM($ED10:EL10)&lt;$O10,$O10/$EC10,0),0)</f>
        <v>0</v>
      </c>
      <c r="EN10" s="201">
        <f>IF($EC10&lt;&gt;0,IF(SUM($ED10:EM10)&lt;$O10,$O10/$EC10,0),0)</f>
        <v>0</v>
      </c>
      <c r="EO10" s="201">
        <f>IF($EC10&lt;&gt;0,IF(SUM($ED10:EN10)&lt;$O10,$O10/$EC10,0),0)</f>
        <v>0</v>
      </c>
      <c r="EP10" s="193">
        <f>SUM(ED10:EO10)</f>
        <v>0</v>
      </c>
      <c r="EQ10" s="45">
        <f>IF($T10&lt;&gt;0,IF($P10&lt;&gt;($F10*$E10),($P10*12)/($F10*$E10),12),0)</f>
        <v>0</v>
      </c>
      <c r="ER10" s="201">
        <f>IF($EQ10&lt;&gt;0,$P10/$EQ10,0)</f>
        <v>0</v>
      </c>
      <c r="ES10" s="201">
        <f>IF($EQ10&lt;&gt;0,IF($ER10&lt;$P10,$P10/$EQ10,0),0)</f>
        <v>0</v>
      </c>
      <c r="ET10" s="201">
        <f>IF($EQ10&lt;&gt;0,IF(SUM($ER10:ES10)&lt;$P10,$P10/$EQ10,0),0)</f>
        <v>0</v>
      </c>
      <c r="EU10" s="201">
        <f>IF($EQ10&lt;&gt;0,IF(SUM($ER10:ET10)&lt;$P10,$P10/$EQ10,0),0)</f>
        <v>0</v>
      </c>
      <c r="EV10" s="201">
        <f>IF($EQ10&lt;&gt;0,IF(SUM($ER10:EU10)&lt;$P10,$P10/$EQ10,0),0)</f>
        <v>0</v>
      </c>
      <c r="EW10" s="201">
        <f>IF($EQ10&lt;&gt;0,IF(SUM($ER10:EV10)&lt;$P10,$P10/$EQ10,0),0)</f>
        <v>0</v>
      </c>
      <c r="EX10" s="201">
        <f>IF($EQ10&lt;&gt;0,IF(SUM($ER10:EW10)&lt;$P10,$P10/$EQ10,0),0)</f>
        <v>0</v>
      </c>
      <c r="EY10" s="201">
        <f>IF($EQ10&lt;&gt;0,IF(SUM($ER10:EX10)&lt;$P10,$P10/$EQ10,0),0)</f>
        <v>0</v>
      </c>
      <c r="EZ10" s="201">
        <f>IF($EQ10&lt;&gt;0,IF(SUM($ER10:EY10)&lt;$P10,$P10/$EQ10,0),0)</f>
        <v>0</v>
      </c>
      <c r="FA10" s="201">
        <f>IF($EQ10&lt;&gt;0,IF(SUM($ER10:EZ10)&lt;$P10,$P10/$EQ10,0),0)</f>
        <v>0</v>
      </c>
      <c r="FB10" s="201">
        <f>IF($EQ10&lt;&gt;0,IF(SUM($ER10:FA10)&lt;$P10,$P10/$EQ10,0),0)</f>
        <v>0</v>
      </c>
      <c r="FC10" s="201">
        <f>IF($EQ10&lt;&gt;0,IF(SUM($ER10:FB10)&lt;$P10,$P10/$EQ10,0),0)</f>
        <v>0</v>
      </c>
      <c r="FD10" s="193">
        <f>SUM(ER10:FC10)</f>
        <v>0</v>
      </c>
    </row>
    <row r="11" spans="1:160" ht="15" customHeight="1" x14ac:dyDescent="0.25">
      <c r="A11" s="1"/>
      <c r="B11" s="127" t="str">
        <f>+Basisgegevens!A175</f>
        <v xml:space="preserve"> (-)</v>
      </c>
      <c r="C11" s="78">
        <f>+YEAR(Basisgegevens!E175)</f>
        <v>2024</v>
      </c>
      <c r="D11" s="151">
        <f>IF(Basisgegevens!G175&lt;&gt;0,MONTH(Basisgegevens!E175),0)</f>
        <v>0</v>
      </c>
      <c r="E11" s="79">
        <f>1/Basisgegevens!I175</f>
        <v>0.2</v>
      </c>
      <c r="F11" s="184">
        <f>+Basisgegevens!G175</f>
        <v>0</v>
      </c>
      <c r="G11" s="184">
        <f>+IF(G$6=$C11,$F11," ")</f>
        <v>0</v>
      </c>
      <c r="H11" s="184"/>
      <c r="I11" s="184"/>
      <c r="J11" s="184"/>
      <c r="K11" s="184"/>
      <c r="L11" s="184">
        <f>+$F11*$E11*(12-$D11+1)/12</f>
        <v>0</v>
      </c>
      <c r="M11" s="184">
        <f>+IF(Q11&gt;0,IF(($F11*$E11)&lt;Q11,($F11*$E11),Q11),0)</f>
        <v>0</v>
      </c>
      <c r="N11" s="184">
        <f t="shared" si="1"/>
        <v>0</v>
      </c>
      <c r="O11" s="184">
        <f t="shared" si="1"/>
        <v>0</v>
      </c>
      <c r="P11" s="184">
        <f t="shared" si="1"/>
        <v>0</v>
      </c>
      <c r="Q11" s="184">
        <f>+G11-L11</f>
        <v>0</v>
      </c>
      <c r="R11" s="184">
        <f t="shared" si="2"/>
        <v>0</v>
      </c>
      <c r="S11" s="184">
        <f t="shared" si="2"/>
        <v>0</v>
      </c>
      <c r="T11" s="184">
        <f t="shared" si="2"/>
        <v>0</v>
      </c>
      <c r="U11" s="184">
        <f>T11-P11</f>
        <v>0</v>
      </c>
      <c r="W11" s="1" t="str">
        <f>B11</f>
        <v xml:space="preserve"> (-)</v>
      </c>
      <c r="X11" s="201">
        <f t="shared" si="3"/>
        <v>0</v>
      </c>
      <c r="Y11" s="201">
        <f t="shared" si="3"/>
        <v>0</v>
      </c>
      <c r="Z11" s="201">
        <f t="shared" si="3"/>
        <v>0</v>
      </c>
      <c r="AA11" s="201">
        <f t="shared" si="3"/>
        <v>0</v>
      </c>
      <c r="AB11" s="201">
        <f t="shared" si="3"/>
        <v>0</v>
      </c>
      <c r="AC11" s="201">
        <f t="shared" si="3"/>
        <v>0</v>
      </c>
      <c r="AD11" s="201">
        <f t="shared" si="3"/>
        <v>0</v>
      </c>
      <c r="AE11" s="201">
        <f t="shared" si="3"/>
        <v>0</v>
      </c>
      <c r="AF11" s="201">
        <f t="shared" si="3"/>
        <v>0</v>
      </c>
      <c r="AG11" s="201">
        <f t="shared" si="3"/>
        <v>0</v>
      </c>
      <c r="AH11" s="201">
        <f t="shared" si="3"/>
        <v>0</v>
      </c>
      <c r="AI11" s="201">
        <f t="shared" si="3"/>
        <v>0</v>
      </c>
      <c r="AJ11" s="193">
        <f>SUM(X11:AI11)</f>
        <v>0</v>
      </c>
      <c r="AK11" s="201">
        <f t="shared" si="4"/>
        <v>0</v>
      </c>
      <c r="AL11" s="201">
        <f t="shared" si="4"/>
        <v>0</v>
      </c>
      <c r="AM11" s="201">
        <f t="shared" si="4"/>
        <v>0</v>
      </c>
      <c r="AN11" s="201">
        <f t="shared" si="4"/>
        <v>0</v>
      </c>
      <c r="AO11" s="201">
        <f t="shared" si="4"/>
        <v>0</v>
      </c>
      <c r="AP11" s="201">
        <f t="shared" si="4"/>
        <v>0</v>
      </c>
      <c r="AQ11" s="201">
        <f t="shared" si="4"/>
        <v>0</v>
      </c>
      <c r="AR11" s="201">
        <f t="shared" si="4"/>
        <v>0</v>
      </c>
      <c r="AS11" s="201">
        <f t="shared" si="4"/>
        <v>0</v>
      </c>
      <c r="AT11" s="201">
        <f t="shared" si="4"/>
        <v>0</v>
      </c>
      <c r="AU11" s="201">
        <f t="shared" si="4"/>
        <v>0</v>
      </c>
      <c r="AV11" s="201">
        <f t="shared" si="4"/>
        <v>0</v>
      </c>
      <c r="AW11" s="193">
        <f>SUM(AK11:AV11)</f>
        <v>0</v>
      </c>
      <c r="AX11" s="201">
        <f t="shared" si="5"/>
        <v>0</v>
      </c>
      <c r="AY11" s="201">
        <f t="shared" si="5"/>
        <v>0</v>
      </c>
      <c r="AZ11" s="201">
        <f t="shared" si="5"/>
        <v>0</v>
      </c>
      <c r="BA11" s="201">
        <f t="shared" si="5"/>
        <v>0</v>
      </c>
      <c r="BB11" s="201">
        <f t="shared" si="5"/>
        <v>0</v>
      </c>
      <c r="BC11" s="201">
        <f t="shared" si="5"/>
        <v>0</v>
      </c>
      <c r="BD11" s="201">
        <f t="shared" si="5"/>
        <v>0</v>
      </c>
      <c r="BE11" s="201">
        <f t="shared" si="5"/>
        <v>0</v>
      </c>
      <c r="BF11" s="201">
        <f t="shared" si="5"/>
        <v>0</v>
      </c>
      <c r="BG11" s="201">
        <f t="shared" si="5"/>
        <v>0</v>
      </c>
      <c r="BH11" s="201">
        <f t="shared" si="5"/>
        <v>0</v>
      </c>
      <c r="BI11" s="201">
        <f t="shared" si="5"/>
        <v>0</v>
      </c>
      <c r="BJ11" s="193">
        <f>SUM(AX11:BI11)</f>
        <v>0</v>
      </c>
      <c r="BK11" s="201">
        <f t="shared" si="6"/>
        <v>0</v>
      </c>
      <c r="BL11" s="201">
        <f t="shared" si="6"/>
        <v>0</v>
      </c>
      <c r="BM11" s="201">
        <f t="shared" si="6"/>
        <v>0</v>
      </c>
      <c r="BN11" s="201">
        <f t="shared" si="6"/>
        <v>0</v>
      </c>
      <c r="BO11" s="201">
        <f t="shared" si="6"/>
        <v>0</v>
      </c>
      <c r="BP11" s="201">
        <f t="shared" si="6"/>
        <v>0</v>
      </c>
      <c r="BQ11" s="201">
        <f t="shared" si="6"/>
        <v>0</v>
      </c>
      <c r="BR11" s="201">
        <f t="shared" si="6"/>
        <v>0</v>
      </c>
      <c r="BS11" s="201">
        <f t="shared" si="6"/>
        <v>0</v>
      </c>
      <c r="BT11" s="201">
        <f t="shared" si="6"/>
        <v>0</v>
      </c>
      <c r="BU11" s="201">
        <f t="shared" si="6"/>
        <v>0</v>
      </c>
      <c r="BV11" s="201">
        <f t="shared" si="6"/>
        <v>0</v>
      </c>
      <c r="BW11" s="193">
        <f>SUM(BK11:BV11)</f>
        <v>0</v>
      </c>
      <c r="BX11" s="201">
        <f t="shared" si="7"/>
        <v>0</v>
      </c>
      <c r="BY11" s="201">
        <f t="shared" si="7"/>
        <v>0</v>
      </c>
      <c r="BZ11" s="201">
        <f t="shared" si="7"/>
        <v>0</v>
      </c>
      <c r="CA11" s="201">
        <f t="shared" si="7"/>
        <v>0</v>
      </c>
      <c r="CB11" s="201">
        <f t="shared" si="7"/>
        <v>0</v>
      </c>
      <c r="CC11" s="201">
        <f t="shared" si="7"/>
        <v>0</v>
      </c>
      <c r="CD11" s="201">
        <f t="shared" si="7"/>
        <v>0</v>
      </c>
      <c r="CE11" s="201">
        <f t="shared" si="7"/>
        <v>0</v>
      </c>
      <c r="CF11" s="201">
        <f t="shared" si="7"/>
        <v>0</v>
      </c>
      <c r="CG11" s="201">
        <f t="shared" si="7"/>
        <v>0</v>
      </c>
      <c r="CH11" s="201">
        <f t="shared" si="7"/>
        <v>0</v>
      </c>
      <c r="CI11" s="201">
        <f t="shared" si="7"/>
        <v>0</v>
      </c>
      <c r="CJ11" s="193">
        <f>SUM(BX11:CI11)</f>
        <v>0</v>
      </c>
      <c r="CL11" s="1" t="str">
        <f>B11</f>
        <v xml:space="preserve"> (-)</v>
      </c>
      <c r="CM11" s="45">
        <f>IF($D11&lt;&gt;0,12-$D11+1,0)</f>
        <v>0</v>
      </c>
      <c r="CN11" s="201">
        <f>IF($C11=$CN$4,IF((MONTH(CN$6)=$D11),$L11/(12-$D11+1),0),0)</f>
        <v>0</v>
      </c>
      <c r="CO11" s="201">
        <f>IF(CN11=0,IF($C11=$CN$4,IF((MONTH(CO$6)=$D11),$L11/(12-$D11+1),0),0),$L11/(12-$D11+1))</f>
        <v>0</v>
      </c>
      <c r="CP11" s="201">
        <f t="shared" si="8"/>
        <v>0</v>
      </c>
      <c r="CQ11" s="201">
        <f t="shared" si="8"/>
        <v>0</v>
      </c>
      <c r="CR11" s="201">
        <f t="shared" si="8"/>
        <v>0</v>
      </c>
      <c r="CS11" s="201">
        <f t="shared" si="8"/>
        <v>0</v>
      </c>
      <c r="CT11" s="201">
        <f t="shared" si="8"/>
        <v>0</v>
      </c>
      <c r="CU11" s="201">
        <f t="shared" si="8"/>
        <v>0</v>
      </c>
      <c r="CV11" s="201">
        <f t="shared" si="8"/>
        <v>0</v>
      </c>
      <c r="CW11" s="201">
        <f t="shared" si="8"/>
        <v>0</v>
      </c>
      <c r="CX11" s="201">
        <f t="shared" si="8"/>
        <v>0</v>
      </c>
      <c r="CY11" s="201">
        <f t="shared" si="8"/>
        <v>0</v>
      </c>
      <c r="CZ11" s="193">
        <f>SUM(CN11:CY11)</f>
        <v>0</v>
      </c>
      <c r="DA11" s="45">
        <f>IF($Q11&lt;&gt;0,IF($M11&lt;&gt;($F11*$E11),($M11*12)/($F11*$E11),12),0)</f>
        <v>0</v>
      </c>
      <c r="DB11" s="201">
        <f>IF($DA11&lt;&gt;0,$M11/$DA11,0)</f>
        <v>0</v>
      </c>
      <c r="DC11" s="201">
        <f>IF($DA11&lt;&gt;0,IF($DB11&lt;$M11,$M11/$DA11,0),0)</f>
        <v>0</v>
      </c>
      <c r="DD11" s="201">
        <f>IF($DA11&lt;&gt;0,IF(SUM($DB11:DC11)&lt;$M11,$M11/$DA11,0),0)</f>
        <v>0</v>
      </c>
      <c r="DE11" s="201">
        <f>IF($DA11&lt;&gt;0,IF(SUM($DB11:DD11)&lt;$M11,$M11/$DA11,0),0)</f>
        <v>0</v>
      </c>
      <c r="DF11" s="201">
        <f>IF($DA11&lt;&gt;0,IF(SUM($DB11:DE11)&lt;$M11,$M11/$DA11,0),0)</f>
        <v>0</v>
      </c>
      <c r="DG11" s="201">
        <f>IF($DA11&lt;&gt;0,IF(SUM($DB11:DF11)&lt;$M11,$M11/$DA11,0),0)</f>
        <v>0</v>
      </c>
      <c r="DH11" s="201">
        <f>IF($DA11&lt;&gt;0,IF(SUM($DB11:DG11)&lt;$M11,$M11/$DA11,0),0)</f>
        <v>0</v>
      </c>
      <c r="DI11" s="201">
        <f>IF($DA11&lt;&gt;0,IF(SUM($DB11:DH11)&lt;$M11,$M11/$DA11,0),0)</f>
        <v>0</v>
      </c>
      <c r="DJ11" s="201">
        <f>IF($DA11&lt;&gt;0,IF(SUM($DB11:DI11)&lt;$M11,$M11/$DA11,0),0)</f>
        <v>0</v>
      </c>
      <c r="DK11" s="201">
        <f>IF($DA11&lt;&gt;0,IF(SUM($DB11:DJ11)&lt;$M11,$M11/$DA11,0),0)</f>
        <v>0</v>
      </c>
      <c r="DL11" s="201">
        <f>IF($DA11&lt;&gt;0,IF(SUM($DB11:DK11)&lt;$M11,$M11/$DA11,0),0)</f>
        <v>0</v>
      </c>
      <c r="DM11" s="201">
        <f>IF($DA11&lt;&gt;0,IF(SUM($DB11:DL11)&lt;$M11,$M11/$DA11,0),0)</f>
        <v>0</v>
      </c>
      <c r="DN11" s="193">
        <f>SUM(DB11:DM11)</f>
        <v>0</v>
      </c>
      <c r="DO11" s="45">
        <f t="shared" ref="DO11:DO41" si="9">IF($R11&lt;&gt;0,IF($N11&lt;&gt;($F11*$E11),($N11*12)/($F11*$E11),12),0)</f>
        <v>0</v>
      </c>
      <c r="DP11" s="201">
        <f>IF($DO11&lt;&gt;0,$N11/$DO11,0)</f>
        <v>0</v>
      </c>
      <c r="DQ11" s="201">
        <f>IF($DO11&lt;&gt;0,IF($DP11&lt;$N11,$N11/$DO11,0),0)</f>
        <v>0</v>
      </c>
      <c r="DR11" s="201">
        <f>IF($DO11&lt;&gt;0,IF(SUM($DP11:DQ11)&lt;$N11,$N11/$DO11,0),0)</f>
        <v>0</v>
      </c>
      <c r="DS11" s="201">
        <f>IF($DO11&lt;&gt;0,IF(SUM($DP11:DR11)&lt;$N11,$N11/$DO11,0),0)</f>
        <v>0</v>
      </c>
      <c r="DT11" s="201">
        <f>IF($DO11&lt;&gt;0,IF(SUM($DP11:DS11)&lt;$N11,$N11/$DO11,0),0)</f>
        <v>0</v>
      </c>
      <c r="DU11" s="201">
        <f>IF($DO11&lt;&gt;0,IF(SUM($DP11:DT11)&lt;$N11,$N11/$DO11,0),0)</f>
        <v>0</v>
      </c>
      <c r="DV11" s="201">
        <f>IF($DO11&lt;&gt;0,IF(SUM($DP11:DU11)&lt;$N11,$N11/$DO11,0),0)</f>
        <v>0</v>
      </c>
      <c r="DW11" s="201">
        <f>IF($DO11&lt;&gt;0,IF(SUM($DP11:DV11)&lt;$N11,$N11/$DO11,0),0)</f>
        <v>0</v>
      </c>
      <c r="DX11" s="201">
        <f>IF($DO11&lt;&gt;0,IF(SUM($DP11:DW11)&lt;$N11,$N11/$DO11,0),0)</f>
        <v>0</v>
      </c>
      <c r="DY11" s="201">
        <f>IF($DO11&lt;&gt;0,IF(SUM($DP11:DX11)&lt;$N11,$N11/$DO11,0),0)</f>
        <v>0</v>
      </c>
      <c r="DZ11" s="201">
        <f>IF($DO11&lt;&gt;0,IF(SUM($DP11:DY11)&lt;$N11,$N11/$DO11,0),0)</f>
        <v>0</v>
      </c>
      <c r="EA11" s="201">
        <f>IF($DO11&lt;&gt;0,IF(SUM($DP11:DZ11)&lt;$N11,$N11/$DO11,0),0)</f>
        <v>0</v>
      </c>
      <c r="EB11" s="193">
        <f>SUM(DP11:EA11)</f>
        <v>0</v>
      </c>
      <c r="EC11" s="45">
        <f t="shared" ref="EC11:EC46" si="10">IF($S11&lt;&gt;0,IF($O11&lt;&gt;($F11*$E11),($O11*12)/($F11*$E11),12),0)</f>
        <v>0</v>
      </c>
      <c r="ED11" s="201">
        <f>IF($EC11&lt;&gt;0,$O11/$EC11,0)</f>
        <v>0</v>
      </c>
      <c r="EE11" s="201">
        <f>IF($EC11&lt;&gt;0,IF($ED11&lt;$O11,$O11/$EC11,0),0)</f>
        <v>0</v>
      </c>
      <c r="EF11" s="201">
        <f>IF($EC11&lt;&gt;0,IF(SUM($ED11:EE11)&lt;$O11,$O11/$EC11,0),0)</f>
        <v>0</v>
      </c>
      <c r="EG11" s="201">
        <f>IF($EC11&lt;&gt;0,IF(SUM($ED11:EF11)&lt;$O11,$O11/$EC11,0),0)</f>
        <v>0</v>
      </c>
      <c r="EH11" s="201">
        <f>IF($EC11&lt;&gt;0,IF(SUM($ED11:EG11)&lt;$O11,$O11/$EC11,0),0)</f>
        <v>0</v>
      </c>
      <c r="EI11" s="201">
        <f>IF($EC11&lt;&gt;0,IF(SUM($ED11:EH11)&lt;$O11,$O11/$EC11,0),0)</f>
        <v>0</v>
      </c>
      <c r="EJ11" s="201">
        <f>IF($EC11&lt;&gt;0,IF(SUM($ED11:EI11)&lt;$O11,$O11/$EC11,0),0)</f>
        <v>0</v>
      </c>
      <c r="EK11" s="201">
        <f>IF($EC11&lt;&gt;0,IF(SUM($ED11:EJ11)&lt;$O11,$O11/$EC11,0),0)</f>
        <v>0</v>
      </c>
      <c r="EL11" s="201">
        <f>IF($EC11&lt;&gt;0,IF(SUM($ED11:EK11)&lt;$O11,$O11/$EC11,0),0)</f>
        <v>0</v>
      </c>
      <c r="EM11" s="201">
        <f>IF($EC11&lt;&gt;0,IF(SUM($ED11:EL11)&lt;$O11,$O11/$EC11,0),0)</f>
        <v>0</v>
      </c>
      <c r="EN11" s="201">
        <f>IF($EC11&lt;&gt;0,IF(SUM($ED11:EM11)&lt;$O11,$O11/$EC11,0),0)</f>
        <v>0</v>
      </c>
      <c r="EO11" s="201">
        <f>IF($EC11&lt;&gt;0,IF(SUM($ED11:EN11)&lt;$O11,$O11/$EC11,0),0)</f>
        <v>0</v>
      </c>
      <c r="EP11" s="193">
        <f>SUM(ED11:EO11)</f>
        <v>0</v>
      </c>
      <c r="EQ11" s="45">
        <f t="shared" ref="EQ11:EQ51" si="11">IF($T11&lt;&gt;0,IF($P11&lt;&gt;($F11*$E11),($P11*12)/($F11*$E11),12),0)</f>
        <v>0</v>
      </c>
      <c r="ER11" s="201">
        <f>IF($EQ11&lt;&gt;0,$P11/$EQ11,0)</f>
        <v>0</v>
      </c>
      <c r="ES11" s="201">
        <f>IF($EQ11&lt;&gt;0,IF($ER11&lt;$P11,$P11/$EQ11,0),0)</f>
        <v>0</v>
      </c>
      <c r="ET11" s="201">
        <f>IF($EQ11&lt;&gt;0,IF(SUM($ER11:ES11)&lt;$P11,$P11/$EQ11,0),0)</f>
        <v>0</v>
      </c>
      <c r="EU11" s="201">
        <f>IF($EQ11&lt;&gt;0,IF(SUM($ER11:ET11)&lt;$P11,$P11/$EQ11,0),0)</f>
        <v>0</v>
      </c>
      <c r="EV11" s="201">
        <f>IF($EQ11&lt;&gt;0,IF(SUM($ER11:EU11)&lt;$P11,$P11/$EQ11,0),0)</f>
        <v>0</v>
      </c>
      <c r="EW11" s="201">
        <f>IF($EQ11&lt;&gt;0,IF(SUM($ER11:EV11)&lt;$P11,$P11/$EQ11,0),0)</f>
        <v>0</v>
      </c>
      <c r="EX11" s="201">
        <f>IF($EQ11&lt;&gt;0,IF(SUM($ER11:EW11)&lt;$P11,$P11/$EQ11,0),0)</f>
        <v>0</v>
      </c>
      <c r="EY11" s="201">
        <f>IF($EQ11&lt;&gt;0,IF(SUM($ER11:EX11)&lt;$P11,$P11/$EQ11,0),0)</f>
        <v>0</v>
      </c>
      <c r="EZ11" s="201">
        <f>IF($EQ11&lt;&gt;0,IF(SUM($ER11:EY11)&lt;$P11,$P11/$EQ11,0),0)</f>
        <v>0</v>
      </c>
      <c r="FA11" s="201">
        <f>IF($EQ11&lt;&gt;0,IF(SUM($ER11:EZ11)&lt;$P11,$P11/$EQ11,0),0)</f>
        <v>0</v>
      </c>
      <c r="FB11" s="201">
        <f>IF($EQ11&lt;&gt;0,IF(SUM($ER11:FA11)&lt;$P11,$P11/$EQ11,0),0)</f>
        <v>0</v>
      </c>
      <c r="FC11" s="201">
        <f>IF($EQ11&lt;&gt;0,IF(SUM($ER11:FB11)&lt;$P11,$P11/$EQ11,0),0)</f>
        <v>0</v>
      </c>
      <c r="FD11" s="193">
        <f>SUM(ER11:FC11)</f>
        <v>0</v>
      </c>
    </row>
    <row r="12" spans="1:160" s="88" customFormat="1" ht="15" customHeight="1" x14ac:dyDescent="0.25">
      <c r="A12" s="8"/>
      <c r="B12" s="132" t="s">
        <v>28</v>
      </c>
      <c r="C12" s="207"/>
      <c r="D12" s="212"/>
      <c r="E12" s="208"/>
      <c r="F12" s="196">
        <f t="shared" ref="F12:U12" si="12">+SUM(F10:F11)</f>
        <v>0</v>
      </c>
      <c r="G12" s="196">
        <f t="shared" si="12"/>
        <v>0</v>
      </c>
      <c r="H12" s="196">
        <f t="shared" si="12"/>
        <v>0</v>
      </c>
      <c r="I12" s="196">
        <f t="shared" si="12"/>
        <v>0</v>
      </c>
      <c r="J12" s="196">
        <f t="shared" si="12"/>
        <v>0</v>
      </c>
      <c r="K12" s="196">
        <f t="shared" si="12"/>
        <v>0</v>
      </c>
      <c r="L12" s="196">
        <f t="shared" si="12"/>
        <v>0</v>
      </c>
      <c r="M12" s="196">
        <f t="shared" si="12"/>
        <v>0</v>
      </c>
      <c r="N12" s="196">
        <f t="shared" si="12"/>
        <v>0</v>
      </c>
      <c r="O12" s="196">
        <f t="shared" si="12"/>
        <v>0</v>
      </c>
      <c r="P12" s="196">
        <f t="shared" si="12"/>
        <v>0</v>
      </c>
      <c r="Q12" s="196">
        <f t="shared" si="12"/>
        <v>0</v>
      </c>
      <c r="R12" s="196">
        <f t="shared" si="12"/>
        <v>0</v>
      </c>
      <c r="S12" s="196">
        <f t="shared" si="12"/>
        <v>0</v>
      </c>
      <c r="T12" s="196">
        <f t="shared" si="12"/>
        <v>0</v>
      </c>
      <c r="U12" s="197">
        <f t="shared" si="12"/>
        <v>0</v>
      </c>
      <c r="W12" s="194" t="s">
        <v>28</v>
      </c>
      <c r="X12" s="196">
        <f>+X10+X11</f>
        <v>0</v>
      </c>
      <c r="Y12" s="196">
        <f>+Y10+Y11</f>
        <v>0</v>
      </c>
      <c r="Z12" s="196">
        <f>+Z10+Z11</f>
        <v>0</v>
      </c>
      <c r="AA12" s="196">
        <f>+AA10+AA11</f>
        <v>0</v>
      </c>
      <c r="AB12" s="196">
        <f t="shared" ref="AB12:AI12" si="13">+AB10+AB11</f>
        <v>0</v>
      </c>
      <c r="AC12" s="196">
        <f t="shared" si="13"/>
        <v>0</v>
      </c>
      <c r="AD12" s="196">
        <f t="shared" si="13"/>
        <v>0</v>
      </c>
      <c r="AE12" s="196">
        <f t="shared" si="13"/>
        <v>0</v>
      </c>
      <c r="AF12" s="196">
        <f t="shared" si="13"/>
        <v>0</v>
      </c>
      <c r="AG12" s="196">
        <f t="shared" si="13"/>
        <v>0</v>
      </c>
      <c r="AH12" s="196">
        <f t="shared" si="13"/>
        <v>0</v>
      </c>
      <c r="AI12" s="196">
        <f t="shared" si="13"/>
        <v>0</v>
      </c>
      <c r="AJ12" s="196">
        <f>SUM(AJ10:AJ11)</f>
        <v>0</v>
      </c>
      <c r="AK12" s="196">
        <f>+AK10+AK11</f>
        <v>0</v>
      </c>
      <c r="AL12" s="196">
        <f>+AL10+AL11</f>
        <v>0</v>
      </c>
      <c r="AM12" s="196">
        <f>+AM10+AM11</f>
        <v>0</v>
      </c>
      <c r="AN12" s="196">
        <f t="shared" ref="AN12:AV12" si="14">+AN10+AN11</f>
        <v>0</v>
      </c>
      <c r="AO12" s="196">
        <f t="shared" si="14"/>
        <v>0</v>
      </c>
      <c r="AP12" s="196">
        <f t="shared" si="14"/>
        <v>0</v>
      </c>
      <c r="AQ12" s="196">
        <f t="shared" si="14"/>
        <v>0</v>
      </c>
      <c r="AR12" s="196">
        <f t="shared" si="14"/>
        <v>0</v>
      </c>
      <c r="AS12" s="196">
        <f t="shared" si="14"/>
        <v>0</v>
      </c>
      <c r="AT12" s="196">
        <f t="shared" si="14"/>
        <v>0</v>
      </c>
      <c r="AU12" s="196">
        <f t="shared" si="14"/>
        <v>0</v>
      </c>
      <c r="AV12" s="196">
        <f t="shared" si="14"/>
        <v>0</v>
      </c>
      <c r="AW12" s="196">
        <f>SUM(AW10:AW11)</f>
        <v>0</v>
      </c>
      <c r="AX12" s="196">
        <f>+AX10+AX11</f>
        <v>0</v>
      </c>
      <c r="AY12" s="196">
        <f>+AY10+AY11</f>
        <v>0</v>
      </c>
      <c r="AZ12" s="196">
        <f>+AZ10+AZ11</f>
        <v>0</v>
      </c>
      <c r="BA12" s="196">
        <f>+BA10+BA11</f>
        <v>0</v>
      </c>
      <c r="BB12" s="196">
        <f t="shared" ref="BB12:BI12" si="15">+BB10+BB11</f>
        <v>0</v>
      </c>
      <c r="BC12" s="196">
        <f t="shared" si="15"/>
        <v>0</v>
      </c>
      <c r="BD12" s="196">
        <f t="shared" si="15"/>
        <v>0</v>
      </c>
      <c r="BE12" s="196">
        <f t="shared" si="15"/>
        <v>0</v>
      </c>
      <c r="BF12" s="196">
        <f t="shared" si="15"/>
        <v>0</v>
      </c>
      <c r="BG12" s="196">
        <f t="shared" si="15"/>
        <v>0</v>
      </c>
      <c r="BH12" s="196">
        <f t="shared" si="15"/>
        <v>0</v>
      </c>
      <c r="BI12" s="196">
        <f t="shared" si="15"/>
        <v>0</v>
      </c>
      <c r="BJ12" s="196">
        <f>SUM(BJ10:BJ11)</f>
        <v>0</v>
      </c>
      <c r="BK12" s="196">
        <f>+BK10+BK11</f>
        <v>0</v>
      </c>
      <c r="BL12" s="196">
        <f>+BL10+BL11</f>
        <v>0</v>
      </c>
      <c r="BM12" s="196">
        <f>+BM10+BM11</f>
        <v>0</v>
      </c>
      <c r="BN12" s="196">
        <f>+BN10+BN11</f>
        <v>0</v>
      </c>
      <c r="BO12" s="196">
        <f t="shared" ref="BO12:BV12" si="16">+BO10+BO11</f>
        <v>0</v>
      </c>
      <c r="BP12" s="196">
        <f t="shared" si="16"/>
        <v>0</v>
      </c>
      <c r="BQ12" s="196">
        <f t="shared" si="16"/>
        <v>0</v>
      </c>
      <c r="BR12" s="196">
        <f t="shared" si="16"/>
        <v>0</v>
      </c>
      <c r="BS12" s="196">
        <f t="shared" si="16"/>
        <v>0</v>
      </c>
      <c r="BT12" s="196">
        <f t="shared" si="16"/>
        <v>0</v>
      </c>
      <c r="BU12" s="196">
        <f t="shared" si="16"/>
        <v>0</v>
      </c>
      <c r="BV12" s="196">
        <f t="shared" si="16"/>
        <v>0</v>
      </c>
      <c r="BW12" s="196">
        <f>SUM(BW10:BW11)</f>
        <v>0</v>
      </c>
      <c r="BX12" s="196">
        <f>+BX10+BX11</f>
        <v>0</v>
      </c>
      <c r="BY12" s="196">
        <f>+BY10+BY11</f>
        <v>0</v>
      </c>
      <c r="BZ12" s="196">
        <f>+BZ10+BZ11</f>
        <v>0</v>
      </c>
      <c r="CA12" s="196">
        <f>+CA10+CA11</f>
        <v>0</v>
      </c>
      <c r="CB12" s="196">
        <f t="shared" ref="CB12:CI12" si="17">+CB10+CB11</f>
        <v>0</v>
      </c>
      <c r="CC12" s="196">
        <f t="shared" si="17"/>
        <v>0</v>
      </c>
      <c r="CD12" s="196">
        <f t="shared" si="17"/>
        <v>0</v>
      </c>
      <c r="CE12" s="196">
        <f t="shared" si="17"/>
        <v>0</v>
      </c>
      <c r="CF12" s="196">
        <f t="shared" si="17"/>
        <v>0</v>
      </c>
      <c r="CG12" s="196">
        <f t="shared" si="17"/>
        <v>0</v>
      </c>
      <c r="CH12" s="196">
        <f t="shared" si="17"/>
        <v>0</v>
      </c>
      <c r="CI12" s="196">
        <f t="shared" si="17"/>
        <v>0</v>
      </c>
      <c r="CJ12" s="197">
        <f>SUM(CJ10:CJ11)</f>
        <v>0</v>
      </c>
      <c r="CL12" s="194" t="s">
        <v>28</v>
      </c>
      <c r="CM12" s="213"/>
      <c r="CN12" s="196">
        <f>+CN10+CN11</f>
        <v>0</v>
      </c>
      <c r="CO12" s="196">
        <f>+CO10+CO11</f>
        <v>0</v>
      </c>
      <c r="CP12" s="196">
        <f>+CP10+CP11</f>
        <v>0</v>
      </c>
      <c r="CQ12" s="196">
        <f>+CQ10+CQ11</f>
        <v>0</v>
      </c>
      <c r="CR12" s="196">
        <f t="shared" ref="CR12:CY12" si="18">+CR10+CR11</f>
        <v>0</v>
      </c>
      <c r="CS12" s="196">
        <f t="shared" si="18"/>
        <v>0</v>
      </c>
      <c r="CT12" s="196">
        <f t="shared" si="18"/>
        <v>0</v>
      </c>
      <c r="CU12" s="196">
        <f t="shared" si="18"/>
        <v>0</v>
      </c>
      <c r="CV12" s="196">
        <f t="shared" si="18"/>
        <v>0</v>
      </c>
      <c r="CW12" s="196">
        <f t="shared" si="18"/>
        <v>0</v>
      </c>
      <c r="CX12" s="196">
        <f t="shared" si="18"/>
        <v>0</v>
      </c>
      <c r="CY12" s="196">
        <f t="shared" si="18"/>
        <v>0</v>
      </c>
      <c r="CZ12" s="196">
        <f>SUM(CZ10:CZ11)</f>
        <v>0</v>
      </c>
      <c r="DA12" s="213"/>
      <c r="DB12" s="196">
        <f>+DB10+DB11</f>
        <v>0</v>
      </c>
      <c r="DC12" s="196">
        <f>+DC10+DC11</f>
        <v>0</v>
      </c>
      <c r="DD12" s="196">
        <f>+DD10+DD11</f>
        <v>0</v>
      </c>
      <c r="DE12" s="196">
        <f t="shared" ref="DE12:DM12" si="19">+DE10+DE11</f>
        <v>0</v>
      </c>
      <c r="DF12" s="196">
        <f t="shared" si="19"/>
        <v>0</v>
      </c>
      <c r="DG12" s="196">
        <f t="shared" si="19"/>
        <v>0</v>
      </c>
      <c r="DH12" s="196">
        <f t="shared" si="19"/>
        <v>0</v>
      </c>
      <c r="DI12" s="196">
        <f t="shared" si="19"/>
        <v>0</v>
      </c>
      <c r="DJ12" s="196">
        <f t="shared" si="19"/>
        <v>0</v>
      </c>
      <c r="DK12" s="196">
        <f t="shared" si="19"/>
        <v>0</v>
      </c>
      <c r="DL12" s="196">
        <f t="shared" si="19"/>
        <v>0</v>
      </c>
      <c r="DM12" s="196">
        <f t="shared" si="19"/>
        <v>0</v>
      </c>
      <c r="DN12" s="196">
        <f>SUM(DN10:DN11)</f>
        <v>0</v>
      </c>
      <c r="DO12" s="213"/>
      <c r="DP12" s="196">
        <f>+DP10+DP11</f>
        <v>0</v>
      </c>
      <c r="DQ12" s="196">
        <f>+DQ10+DQ11</f>
        <v>0</v>
      </c>
      <c r="DR12" s="196">
        <f>+DR10+DR11</f>
        <v>0</v>
      </c>
      <c r="DS12" s="196">
        <f>+DS10+DS11</f>
        <v>0</v>
      </c>
      <c r="DT12" s="196">
        <f t="shared" ref="DT12:EA12" si="20">+DT10+DT11</f>
        <v>0</v>
      </c>
      <c r="DU12" s="196">
        <f t="shared" si="20"/>
        <v>0</v>
      </c>
      <c r="DV12" s="196">
        <f t="shared" si="20"/>
        <v>0</v>
      </c>
      <c r="DW12" s="196">
        <f t="shared" si="20"/>
        <v>0</v>
      </c>
      <c r="DX12" s="196">
        <f t="shared" si="20"/>
        <v>0</v>
      </c>
      <c r="DY12" s="196">
        <f t="shared" si="20"/>
        <v>0</v>
      </c>
      <c r="DZ12" s="196">
        <f t="shared" si="20"/>
        <v>0</v>
      </c>
      <c r="EA12" s="196">
        <f t="shared" si="20"/>
        <v>0</v>
      </c>
      <c r="EB12" s="196">
        <f>SUM(EB10:EB11)</f>
        <v>0</v>
      </c>
      <c r="EC12" s="213"/>
      <c r="ED12" s="196">
        <f>+ED10+ED11</f>
        <v>0</v>
      </c>
      <c r="EE12" s="196">
        <f>+EE10+EE11</f>
        <v>0</v>
      </c>
      <c r="EF12" s="196">
        <f>+EF10+EF11</f>
        <v>0</v>
      </c>
      <c r="EG12" s="196">
        <f>+EG10+EG11</f>
        <v>0</v>
      </c>
      <c r="EH12" s="196">
        <f t="shared" ref="EH12:EO12" si="21">+EH10+EH11</f>
        <v>0</v>
      </c>
      <c r="EI12" s="196">
        <f t="shared" si="21"/>
        <v>0</v>
      </c>
      <c r="EJ12" s="196">
        <f t="shared" si="21"/>
        <v>0</v>
      </c>
      <c r="EK12" s="196">
        <f t="shared" si="21"/>
        <v>0</v>
      </c>
      <c r="EL12" s="196">
        <f t="shared" si="21"/>
        <v>0</v>
      </c>
      <c r="EM12" s="196">
        <f t="shared" si="21"/>
        <v>0</v>
      </c>
      <c r="EN12" s="196">
        <f t="shared" si="21"/>
        <v>0</v>
      </c>
      <c r="EO12" s="196">
        <f t="shared" si="21"/>
        <v>0</v>
      </c>
      <c r="EP12" s="196">
        <f>SUM(EP10:EP11)</f>
        <v>0</v>
      </c>
      <c r="EQ12" s="213"/>
      <c r="ER12" s="196">
        <f>+ER10+ER11</f>
        <v>0</v>
      </c>
      <c r="ES12" s="196">
        <f>+ES10+ES11</f>
        <v>0</v>
      </c>
      <c r="ET12" s="196">
        <f>+ET10+ET11</f>
        <v>0</v>
      </c>
      <c r="EU12" s="196">
        <f>+EU10+EU11</f>
        <v>0</v>
      </c>
      <c r="EV12" s="196">
        <f t="shared" ref="EV12:FC12" si="22">+EV10+EV11</f>
        <v>0</v>
      </c>
      <c r="EW12" s="196">
        <f t="shared" si="22"/>
        <v>0</v>
      </c>
      <c r="EX12" s="196">
        <f t="shared" si="22"/>
        <v>0</v>
      </c>
      <c r="EY12" s="196">
        <f t="shared" si="22"/>
        <v>0</v>
      </c>
      <c r="EZ12" s="196">
        <f t="shared" si="22"/>
        <v>0</v>
      </c>
      <c r="FA12" s="196">
        <f t="shared" si="22"/>
        <v>0</v>
      </c>
      <c r="FB12" s="196">
        <f t="shared" si="22"/>
        <v>0</v>
      </c>
      <c r="FC12" s="196">
        <f t="shared" si="22"/>
        <v>0</v>
      </c>
      <c r="FD12" s="197">
        <f>SUM(FD10:FD11)</f>
        <v>0</v>
      </c>
    </row>
    <row r="13" spans="1:160" s="88" customFormat="1" ht="15" customHeight="1" x14ac:dyDescent="0.25">
      <c r="A13" s="8"/>
      <c r="C13" s="80"/>
      <c r="D13" s="80"/>
      <c r="E13" s="142"/>
      <c r="F13" s="8"/>
      <c r="G13" s="8"/>
      <c r="H13" s="8"/>
      <c r="I13" s="8"/>
      <c r="J13" s="8"/>
      <c r="K13" s="8"/>
      <c r="L13" s="8"/>
      <c r="M13" s="8"/>
      <c r="N13" s="8"/>
      <c r="O13" s="8"/>
      <c r="P13" s="8"/>
      <c r="Q13" s="8"/>
      <c r="R13" s="8"/>
      <c r="S13" s="8"/>
      <c r="T13" s="8"/>
      <c r="U13" s="8"/>
      <c r="W13" s="88" t="s">
        <v>238</v>
      </c>
      <c r="X13" s="193">
        <f>X12</f>
        <v>0</v>
      </c>
      <c r="Y13" s="193">
        <f>Y12+X13</f>
        <v>0</v>
      </c>
      <c r="Z13" s="193">
        <f t="shared" ref="Z13:AI13" si="23">Z12+Y13</f>
        <v>0</v>
      </c>
      <c r="AA13" s="193">
        <f t="shared" si="23"/>
        <v>0</v>
      </c>
      <c r="AB13" s="193">
        <f t="shared" si="23"/>
        <v>0</v>
      </c>
      <c r="AC13" s="193">
        <f t="shared" si="23"/>
        <v>0</v>
      </c>
      <c r="AD13" s="193">
        <f t="shared" si="23"/>
        <v>0</v>
      </c>
      <c r="AE13" s="193">
        <f t="shared" si="23"/>
        <v>0</v>
      </c>
      <c r="AF13" s="193">
        <f t="shared" si="23"/>
        <v>0</v>
      </c>
      <c r="AG13" s="193">
        <f t="shared" si="23"/>
        <v>0</v>
      </c>
      <c r="AH13" s="193">
        <f t="shared" si="23"/>
        <v>0</v>
      </c>
      <c r="AI13" s="193">
        <f t="shared" si="23"/>
        <v>0</v>
      </c>
      <c r="AJ13" s="45"/>
      <c r="AK13" s="193">
        <f>AI13+AK12</f>
        <v>0</v>
      </c>
      <c r="AL13" s="193">
        <f>AL12+AK13</f>
        <v>0</v>
      </c>
      <c r="AM13" s="193">
        <f t="shared" ref="AM13:AV13" si="24">AM12+AL13</f>
        <v>0</v>
      </c>
      <c r="AN13" s="193">
        <f t="shared" si="24"/>
        <v>0</v>
      </c>
      <c r="AO13" s="193">
        <f t="shared" si="24"/>
        <v>0</v>
      </c>
      <c r="AP13" s="193">
        <f t="shared" si="24"/>
        <v>0</v>
      </c>
      <c r="AQ13" s="193">
        <f t="shared" si="24"/>
        <v>0</v>
      </c>
      <c r="AR13" s="193">
        <f t="shared" si="24"/>
        <v>0</v>
      </c>
      <c r="AS13" s="193">
        <f t="shared" si="24"/>
        <v>0</v>
      </c>
      <c r="AT13" s="193">
        <f t="shared" si="24"/>
        <v>0</v>
      </c>
      <c r="AU13" s="193">
        <f t="shared" si="24"/>
        <v>0</v>
      </c>
      <c r="AV13" s="193">
        <f t="shared" si="24"/>
        <v>0</v>
      </c>
      <c r="AW13" s="45"/>
      <c r="AX13" s="193">
        <f>AV13+AX12</f>
        <v>0</v>
      </c>
      <c r="AY13" s="193">
        <f t="shared" ref="AY13:BI13" si="25">AY12+AX13</f>
        <v>0</v>
      </c>
      <c r="AZ13" s="193">
        <f t="shared" si="25"/>
        <v>0</v>
      </c>
      <c r="BA13" s="193">
        <f t="shared" si="25"/>
        <v>0</v>
      </c>
      <c r="BB13" s="193">
        <f t="shared" si="25"/>
        <v>0</v>
      </c>
      <c r="BC13" s="193">
        <f t="shared" si="25"/>
        <v>0</v>
      </c>
      <c r="BD13" s="193">
        <f t="shared" si="25"/>
        <v>0</v>
      </c>
      <c r="BE13" s="193">
        <f t="shared" si="25"/>
        <v>0</v>
      </c>
      <c r="BF13" s="193">
        <f t="shared" si="25"/>
        <v>0</v>
      </c>
      <c r="BG13" s="193">
        <f t="shared" si="25"/>
        <v>0</v>
      </c>
      <c r="BH13" s="193">
        <f t="shared" si="25"/>
        <v>0</v>
      </c>
      <c r="BI13" s="193">
        <f t="shared" si="25"/>
        <v>0</v>
      </c>
      <c r="BJ13" s="45"/>
      <c r="BK13" s="193">
        <f>BI13+BK12</f>
        <v>0</v>
      </c>
      <c r="BL13" s="193">
        <f t="shared" ref="BL13:BV13" si="26">BL12+BK13</f>
        <v>0</v>
      </c>
      <c r="BM13" s="193">
        <f t="shared" si="26"/>
        <v>0</v>
      </c>
      <c r="BN13" s="193">
        <f t="shared" si="26"/>
        <v>0</v>
      </c>
      <c r="BO13" s="193">
        <f t="shared" si="26"/>
        <v>0</v>
      </c>
      <c r="BP13" s="193">
        <f t="shared" si="26"/>
        <v>0</v>
      </c>
      <c r="BQ13" s="193">
        <f t="shared" si="26"/>
        <v>0</v>
      </c>
      <c r="BR13" s="193">
        <f t="shared" si="26"/>
        <v>0</v>
      </c>
      <c r="BS13" s="193">
        <f t="shared" si="26"/>
        <v>0</v>
      </c>
      <c r="BT13" s="193">
        <f t="shared" si="26"/>
        <v>0</v>
      </c>
      <c r="BU13" s="193">
        <f t="shared" si="26"/>
        <v>0</v>
      </c>
      <c r="BV13" s="193">
        <f t="shared" si="26"/>
        <v>0</v>
      </c>
      <c r="BW13" s="45"/>
      <c r="BX13" s="193">
        <f>BV13+BX12</f>
        <v>0</v>
      </c>
      <c r="BY13" s="193">
        <f t="shared" ref="BY13:CI13" si="27">BY12+BX13</f>
        <v>0</v>
      </c>
      <c r="BZ13" s="193">
        <f t="shared" si="27"/>
        <v>0</v>
      </c>
      <c r="CA13" s="193">
        <f t="shared" si="27"/>
        <v>0</v>
      </c>
      <c r="CB13" s="193">
        <f t="shared" si="27"/>
        <v>0</v>
      </c>
      <c r="CC13" s="193">
        <f t="shared" si="27"/>
        <v>0</v>
      </c>
      <c r="CD13" s="193">
        <f t="shared" si="27"/>
        <v>0</v>
      </c>
      <c r="CE13" s="193">
        <f t="shared" si="27"/>
        <v>0</v>
      </c>
      <c r="CF13" s="193">
        <f t="shared" si="27"/>
        <v>0</v>
      </c>
      <c r="CG13" s="193">
        <f t="shared" si="27"/>
        <v>0</v>
      </c>
      <c r="CH13" s="193">
        <f t="shared" si="27"/>
        <v>0</v>
      </c>
      <c r="CI13" s="193">
        <f t="shared" si="27"/>
        <v>0</v>
      </c>
      <c r="CJ13" s="45"/>
      <c r="CM13" s="45"/>
      <c r="CN13" s="8" t="str">
        <f t="shared" ref="CN13:CY13" si="28">IF($C71=X$5,IF((X$6=$D71),$F71," ")," ")</f>
        <v xml:space="preserve"> </v>
      </c>
      <c r="CO13" s="8" t="str">
        <f t="shared" si="28"/>
        <v xml:space="preserve"> </v>
      </c>
      <c r="CP13" s="8" t="str">
        <f t="shared" si="28"/>
        <v xml:space="preserve"> </v>
      </c>
      <c r="CQ13" s="8" t="str">
        <f t="shared" si="28"/>
        <v xml:space="preserve"> </v>
      </c>
      <c r="CR13" s="8" t="str">
        <f t="shared" si="28"/>
        <v xml:space="preserve"> </v>
      </c>
      <c r="CS13" s="8" t="str">
        <f t="shared" si="28"/>
        <v xml:space="preserve"> </v>
      </c>
      <c r="CT13" s="8" t="str">
        <f t="shared" si="28"/>
        <v xml:space="preserve"> </v>
      </c>
      <c r="CU13" s="8" t="str">
        <f t="shared" si="28"/>
        <v xml:space="preserve"> </v>
      </c>
      <c r="CV13" s="8" t="str">
        <f t="shared" si="28"/>
        <v xml:space="preserve"> </v>
      </c>
      <c r="CW13" s="8" t="str">
        <f t="shared" si="28"/>
        <v xml:space="preserve"> </v>
      </c>
      <c r="CX13" s="8" t="str">
        <f t="shared" si="28"/>
        <v xml:space="preserve"> </v>
      </c>
      <c r="CY13" s="8" t="str">
        <f t="shared" si="28"/>
        <v xml:space="preserve"> </v>
      </c>
      <c r="CZ13" s="45"/>
      <c r="DA13" s="45"/>
      <c r="DB13" s="8" t="str">
        <f t="shared" ref="DB13:DM13" si="29">IF($C71=AK$5,IF((AK$6=$D71),$F71," ")," ")</f>
        <v xml:space="preserve"> </v>
      </c>
      <c r="DC13" s="8" t="str">
        <f t="shared" si="29"/>
        <v xml:space="preserve"> </v>
      </c>
      <c r="DD13" s="8" t="str">
        <f t="shared" si="29"/>
        <v xml:space="preserve"> </v>
      </c>
      <c r="DE13" s="8" t="str">
        <f t="shared" si="29"/>
        <v xml:space="preserve"> </v>
      </c>
      <c r="DF13" s="8" t="str">
        <f t="shared" si="29"/>
        <v xml:space="preserve"> </v>
      </c>
      <c r="DG13" s="8" t="str">
        <f t="shared" si="29"/>
        <v xml:space="preserve"> </v>
      </c>
      <c r="DH13" s="8" t="str">
        <f t="shared" si="29"/>
        <v xml:space="preserve"> </v>
      </c>
      <c r="DI13" s="8" t="str">
        <f t="shared" si="29"/>
        <v xml:space="preserve"> </v>
      </c>
      <c r="DJ13" s="8" t="str">
        <f t="shared" si="29"/>
        <v xml:space="preserve"> </v>
      </c>
      <c r="DK13" s="8" t="str">
        <f t="shared" si="29"/>
        <v xml:space="preserve"> </v>
      </c>
      <c r="DL13" s="8" t="str">
        <f t="shared" si="29"/>
        <v xml:space="preserve"> </v>
      </c>
      <c r="DM13" s="8" t="str">
        <f t="shared" si="29"/>
        <v xml:space="preserve"> </v>
      </c>
      <c r="DN13" s="45"/>
      <c r="DO13" s="45"/>
      <c r="DP13" s="8" t="str">
        <f t="shared" ref="DP13:EA13" si="30">IF($C71=AX$5,IF((AX$6=$D71),$F71," ")," ")</f>
        <v xml:space="preserve"> </v>
      </c>
      <c r="DQ13" s="8" t="str">
        <f t="shared" si="30"/>
        <v xml:space="preserve"> </v>
      </c>
      <c r="DR13" s="8" t="str">
        <f t="shared" si="30"/>
        <v xml:space="preserve"> </v>
      </c>
      <c r="DS13" s="8" t="str">
        <f t="shared" si="30"/>
        <v xml:space="preserve"> </v>
      </c>
      <c r="DT13" s="8" t="str">
        <f t="shared" si="30"/>
        <v xml:space="preserve"> </v>
      </c>
      <c r="DU13" s="8" t="str">
        <f t="shared" si="30"/>
        <v xml:space="preserve"> </v>
      </c>
      <c r="DV13" s="8" t="str">
        <f t="shared" si="30"/>
        <v xml:space="preserve"> </v>
      </c>
      <c r="DW13" s="8" t="str">
        <f t="shared" si="30"/>
        <v xml:space="preserve"> </v>
      </c>
      <c r="DX13" s="8" t="str">
        <f t="shared" si="30"/>
        <v xml:space="preserve"> </v>
      </c>
      <c r="DY13" s="8" t="str">
        <f t="shared" si="30"/>
        <v xml:space="preserve"> </v>
      </c>
      <c r="DZ13" s="8" t="str">
        <f t="shared" si="30"/>
        <v xml:space="preserve"> </v>
      </c>
      <c r="EA13" s="8" t="str">
        <f t="shared" si="30"/>
        <v xml:space="preserve"> </v>
      </c>
      <c r="EB13" s="45"/>
      <c r="EC13" s="45"/>
      <c r="ED13" s="8" t="str">
        <f t="shared" ref="ED13:EO13" si="31">IF($C71=BK$5,IF((BK$6=$D71),$F71," ")," ")</f>
        <v xml:space="preserve"> </v>
      </c>
      <c r="EE13" s="8" t="str">
        <f t="shared" si="31"/>
        <v xml:space="preserve"> </v>
      </c>
      <c r="EF13" s="8" t="str">
        <f t="shared" si="31"/>
        <v xml:space="preserve"> </v>
      </c>
      <c r="EG13" s="8" t="str">
        <f t="shared" si="31"/>
        <v xml:space="preserve"> </v>
      </c>
      <c r="EH13" s="8" t="str">
        <f t="shared" si="31"/>
        <v xml:space="preserve"> </v>
      </c>
      <c r="EI13" s="8" t="str">
        <f t="shared" si="31"/>
        <v xml:space="preserve"> </v>
      </c>
      <c r="EJ13" s="8" t="str">
        <f t="shared" si="31"/>
        <v xml:space="preserve"> </v>
      </c>
      <c r="EK13" s="8" t="str">
        <f t="shared" si="31"/>
        <v xml:space="preserve"> </v>
      </c>
      <c r="EL13" s="8" t="str">
        <f t="shared" si="31"/>
        <v xml:space="preserve"> </v>
      </c>
      <c r="EM13" s="8" t="str">
        <f t="shared" si="31"/>
        <v xml:space="preserve"> </v>
      </c>
      <c r="EN13" s="8" t="str">
        <f t="shared" si="31"/>
        <v xml:space="preserve"> </v>
      </c>
      <c r="EO13" s="8" t="str">
        <f t="shared" si="31"/>
        <v xml:space="preserve"> </v>
      </c>
      <c r="EP13" s="45"/>
      <c r="EQ13" s="45"/>
      <c r="ER13" s="8" t="str">
        <f t="shared" ref="ER13:FC13" si="32">IF($C71=BX$5,IF((BX$6=$D71),$F71," ")," ")</f>
        <v xml:space="preserve"> </v>
      </c>
      <c r="ES13" s="8" t="str">
        <f t="shared" si="32"/>
        <v xml:space="preserve"> </v>
      </c>
      <c r="ET13" s="8" t="str">
        <f t="shared" si="32"/>
        <v xml:space="preserve"> </v>
      </c>
      <c r="EU13" s="8" t="str">
        <f t="shared" si="32"/>
        <v xml:space="preserve"> </v>
      </c>
      <c r="EV13" s="8" t="str">
        <f t="shared" si="32"/>
        <v xml:space="preserve"> </v>
      </c>
      <c r="EW13" s="8" t="str">
        <f t="shared" si="32"/>
        <v xml:space="preserve"> </v>
      </c>
      <c r="EX13" s="8" t="str">
        <f t="shared" si="32"/>
        <v xml:space="preserve"> </v>
      </c>
      <c r="EY13" s="8" t="str">
        <f t="shared" si="32"/>
        <v xml:space="preserve"> </v>
      </c>
      <c r="EZ13" s="8" t="str">
        <f t="shared" si="32"/>
        <v xml:space="preserve"> </v>
      </c>
      <c r="FA13" s="8" t="str">
        <f t="shared" si="32"/>
        <v xml:space="preserve"> </v>
      </c>
      <c r="FB13" s="8" t="str">
        <f t="shared" si="32"/>
        <v xml:space="preserve"> </v>
      </c>
      <c r="FC13" s="8" t="str">
        <f t="shared" si="32"/>
        <v xml:space="preserve"> </v>
      </c>
      <c r="FD13" s="45"/>
    </row>
    <row r="14" spans="1:160" s="88" customFormat="1" ht="15" customHeight="1" x14ac:dyDescent="0.25">
      <c r="A14" s="8"/>
      <c r="B14" s="132" t="s">
        <v>227</v>
      </c>
      <c r="C14" s="207"/>
      <c r="D14" s="207"/>
      <c r="E14" s="208"/>
      <c r="F14" s="210"/>
      <c r="G14" s="210"/>
      <c r="H14" s="210"/>
      <c r="I14" s="210"/>
      <c r="J14" s="210"/>
      <c r="K14" s="210"/>
      <c r="L14" s="210"/>
      <c r="M14" s="210"/>
      <c r="N14" s="210"/>
      <c r="O14" s="210"/>
      <c r="P14" s="210"/>
      <c r="Q14" s="210"/>
      <c r="R14" s="210"/>
      <c r="S14" s="210"/>
      <c r="T14" s="210"/>
      <c r="U14" s="209"/>
      <c r="W14" s="132" t="s">
        <v>239</v>
      </c>
      <c r="X14" s="215"/>
      <c r="Y14" s="215"/>
      <c r="Z14" s="215"/>
      <c r="AA14" s="215"/>
      <c r="AB14" s="215"/>
      <c r="AC14" s="215"/>
      <c r="AD14" s="215"/>
      <c r="AE14" s="215"/>
      <c r="AF14" s="215"/>
      <c r="AG14" s="215"/>
      <c r="AH14" s="215"/>
      <c r="AI14" s="215"/>
      <c r="AJ14" s="212"/>
      <c r="AK14" s="215"/>
      <c r="AL14" s="215"/>
      <c r="AM14" s="215"/>
      <c r="AN14" s="215"/>
      <c r="AO14" s="215"/>
      <c r="AP14" s="215"/>
      <c r="AQ14" s="215"/>
      <c r="AR14" s="215"/>
      <c r="AS14" s="215"/>
      <c r="AT14" s="215"/>
      <c r="AU14" s="215"/>
      <c r="AV14" s="215"/>
      <c r="AW14" s="212"/>
      <c r="AX14" s="215"/>
      <c r="AY14" s="215"/>
      <c r="AZ14" s="215"/>
      <c r="BA14" s="215"/>
      <c r="BB14" s="215"/>
      <c r="BC14" s="215"/>
      <c r="BD14" s="215"/>
      <c r="BE14" s="215"/>
      <c r="BF14" s="215"/>
      <c r="BG14" s="215"/>
      <c r="BH14" s="215"/>
      <c r="BI14" s="215"/>
      <c r="BJ14" s="212"/>
      <c r="BK14" s="215"/>
      <c r="BL14" s="215"/>
      <c r="BM14" s="215"/>
      <c r="BN14" s="215"/>
      <c r="BO14" s="215"/>
      <c r="BP14" s="215"/>
      <c r="BQ14" s="215"/>
      <c r="BR14" s="215"/>
      <c r="BS14" s="215"/>
      <c r="BT14" s="215"/>
      <c r="BU14" s="215"/>
      <c r="BV14" s="215"/>
      <c r="BW14" s="212"/>
      <c r="BX14" s="215"/>
      <c r="BY14" s="215"/>
      <c r="BZ14" s="215"/>
      <c r="CA14" s="215"/>
      <c r="CB14" s="215"/>
      <c r="CC14" s="215"/>
      <c r="CD14" s="215"/>
      <c r="CE14" s="215"/>
      <c r="CF14" s="215"/>
      <c r="CG14" s="215"/>
      <c r="CH14" s="215"/>
      <c r="CI14" s="215"/>
      <c r="CJ14" s="217"/>
      <c r="CL14" s="132" t="s">
        <v>239</v>
      </c>
      <c r="CM14" s="213"/>
      <c r="CN14" s="215"/>
      <c r="CO14" s="215"/>
      <c r="CP14" s="215"/>
      <c r="CQ14" s="215"/>
      <c r="CR14" s="215"/>
      <c r="CS14" s="215"/>
      <c r="CT14" s="215"/>
      <c r="CU14" s="215"/>
      <c r="CV14" s="215"/>
      <c r="CW14" s="215"/>
      <c r="CX14" s="215"/>
      <c r="CY14" s="215"/>
      <c r="CZ14" s="212"/>
      <c r="DA14" s="213"/>
      <c r="DB14" s="215"/>
      <c r="DC14" s="215"/>
      <c r="DD14" s="215"/>
      <c r="DE14" s="215"/>
      <c r="DF14" s="215"/>
      <c r="DG14" s="215"/>
      <c r="DH14" s="215"/>
      <c r="DI14" s="215"/>
      <c r="DJ14" s="215"/>
      <c r="DK14" s="215"/>
      <c r="DL14" s="215"/>
      <c r="DM14" s="215"/>
      <c r="DN14" s="212"/>
      <c r="DO14" s="213"/>
      <c r="DP14" s="215"/>
      <c r="DQ14" s="215"/>
      <c r="DR14" s="215"/>
      <c r="DS14" s="215"/>
      <c r="DT14" s="215"/>
      <c r="DU14" s="215"/>
      <c r="DV14" s="215"/>
      <c r="DW14" s="215"/>
      <c r="DX14" s="215"/>
      <c r="DY14" s="215"/>
      <c r="DZ14" s="215"/>
      <c r="EA14" s="215"/>
      <c r="EB14" s="212"/>
      <c r="EC14" s="213"/>
      <c r="ED14" s="215"/>
      <c r="EE14" s="215"/>
      <c r="EF14" s="215"/>
      <c r="EG14" s="215"/>
      <c r="EH14" s="215"/>
      <c r="EI14" s="215"/>
      <c r="EJ14" s="215"/>
      <c r="EK14" s="215"/>
      <c r="EL14" s="215"/>
      <c r="EM14" s="215"/>
      <c r="EN14" s="215"/>
      <c r="EO14" s="215"/>
      <c r="EP14" s="212"/>
      <c r="EQ14" s="213"/>
      <c r="ER14" s="215"/>
      <c r="ES14" s="215"/>
      <c r="ET14" s="215"/>
      <c r="EU14" s="215"/>
      <c r="EV14" s="215"/>
      <c r="EW14" s="215"/>
      <c r="EX14" s="215"/>
      <c r="EY14" s="215"/>
      <c r="EZ14" s="215"/>
      <c r="FA14" s="215"/>
      <c r="FB14" s="215"/>
      <c r="FC14" s="215"/>
      <c r="FD14" s="217"/>
    </row>
    <row r="15" spans="1:160" ht="15" customHeight="1" x14ac:dyDescent="0.25">
      <c r="A15" s="1"/>
      <c r="B15" s="127" t="str">
        <f>+Basisgegevens!A178</f>
        <v xml:space="preserve"> (-)</v>
      </c>
      <c r="C15" s="151">
        <f>+YEAR(Basisgegevens!E178)</f>
        <v>2024</v>
      </c>
      <c r="D15" s="151">
        <f>IF(Basisgegevens!G178&lt;&gt;0,MONTH(Basisgegevens!E178),0)</f>
        <v>0</v>
      </c>
      <c r="E15" s="79">
        <f>1/Basisgegevens!I178</f>
        <v>0.2</v>
      </c>
      <c r="F15" s="184">
        <f>+Basisgegevens!G178</f>
        <v>0</v>
      </c>
      <c r="G15" s="184">
        <f>+IF(G$6=$C15,$F15," ")</f>
        <v>0</v>
      </c>
      <c r="H15" s="184"/>
      <c r="I15" s="184"/>
      <c r="J15" s="184"/>
      <c r="K15" s="184"/>
      <c r="L15" s="184">
        <f>+$F15*$E15*(12-$D15+1)/12</f>
        <v>0</v>
      </c>
      <c r="M15" s="184">
        <f t="shared" ref="M15:N17" si="33">+IF(Q15&gt;0,IF(($F15*$E15)&lt;Q15,($F15*$E15),Q15),0)</f>
        <v>0</v>
      </c>
      <c r="N15" s="184">
        <f t="shared" si="33"/>
        <v>0</v>
      </c>
      <c r="O15" s="184">
        <f t="shared" ref="O15:P23" si="34">+IF(S15&gt;0,IF(($F15*$E15)&lt;S15,($F15*$E15),S15),0)</f>
        <v>0</v>
      </c>
      <c r="P15" s="184">
        <f t="shared" si="34"/>
        <v>0</v>
      </c>
      <c r="Q15" s="184">
        <f>+G15-L15</f>
        <v>0</v>
      </c>
      <c r="R15" s="184">
        <f>+Q15-M15</f>
        <v>0</v>
      </c>
      <c r="S15" s="184">
        <f>+R15-N15</f>
        <v>0</v>
      </c>
      <c r="T15" s="184">
        <f>+S15-O15</f>
        <v>0</v>
      </c>
      <c r="U15" s="184">
        <f>T15-P15</f>
        <v>0</v>
      </c>
      <c r="W15" s="1" t="str">
        <f t="shared" ref="W15:W25" si="35">B15</f>
        <v xml:space="preserve"> (-)</v>
      </c>
      <c r="X15" s="201">
        <f t="shared" ref="X15:AI25" si="36">IF($C15=$X$4,IF((MONTH(X$6)=$D15),$F15,0),0)</f>
        <v>0</v>
      </c>
      <c r="Y15" s="201">
        <f t="shared" si="36"/>
        <v>0</v>
      </c>
      <c r="Z15" s="201">
        <f t="shared" si="36"/>
        <v>0</v>
      </c>
      <c r="AA15" s="201">
        <f t="shared" si="36"/>
        <v>0</v>
      </c>
      <c r="AB15" s="201">
        <f t="shared" si="36"/>
        <v>0</v>
      </c>
      <c r="AC15" s="201">
        <f t="shared" si="36"/>
        <v>0</v>
      </c>
      <c r="AD15" s="201">
        <f t="shared" si="36"/>
        <v>0</v>
      </c>
      <c r="AE15" s="201">
        <f t="shared" si="36"/>
        <v>0</v>
      </c>
      <c r="AF15" s="201">
        <f t="shared" si="36"/>
        <v>0</v>
      </c>
      <c r="AG15" s="201">
        <f t="shared" si="36"/>
        <v>0</v>
      </c>
      <c r="AH15" s="201">
        <f t="shared" si="36"/>
        <v>0</v>
      </c>
      <c r="AI15" s="201">
        <f t="shared" si="36"/>
        <v>0</v>
      </c>
      <c r="AJ15" s="193">
        <f>SUM(X15:AI15)</f>
        <v>0</v>
      </c>
      <c r="AK15" s="201">
        <f t="shared" ref="AK15:AV25" si="37">IF($C15=$AK$4,IF((MONTH(AK$6)=$D15),$F15,0),0)</f>
        <v>0</v>
      </c>
      <c r="AL15" s="201">
        <f t="shared" si="37"/>
        <v>0</v>
      </c>
      <c r="AM15" s="201">
        <f t="shared" si="37"/>
        <v>0</v>
      </c>
      <c r="AN15" s="201">
        <f t="shared" si="37"/>
        <v>0</v>
      </c>
      <c r="AO15" s="201">
        <f t="shared" si="37"/>
        <v>0</v>
      </c>
      <c r="AP15" s="201">
        <f t="shared" si="37"/>
        <v>0</v>
      </c>
      <c r="AQ15" s="201">
        <f t="shared" si="37"/>
        <v>0</v>
      </c>
      <c r="AR15" s="201">
        <f t="shared" si="37"/>
        <v>0</v>
      </c>
      <c r="AS15" s="201">
        <f t="shared" si="37"/>
        <v>0</v>
      </c>
      <c r="AT15" s="201">
        <f t="shared" si="37"/>
        <v>0</v>
      </c>
      <c r="AU15" s="201">
        <f t="shared" si="37"/>
        <v>0</v>
      </c>
      <c r="AV15" s="201">
        <f t="shared" si="37"/>
        <v>0</v>
      </c>
      <c r="AW15" s="193">
        <f>SUM(AK15:AV15)</f>
        <v>0</v>
      </c>
      <c r="AX15" s="201">
        <f t="shared" ref="AX15:BI25" si="38">IF($C15=$AX$4,IF((MONTH(AX$6)=$D15),$F15,0),0)</f>
        <v>0</v>
      </c>
      <c r="AY15" s="201">
        <f t="shared" si="38"/>
        <v>0</v>
      </c>
      <c r="AZ15" s="201">
        <f t="shared" si="38"/>
        <v>0</v>
      </c>
      <c r="BA15" s="201">
        <f t="shared" si="38"/>
        <v>0</v>
      </c>
      <c r="BB15" s="201">
        <f t="shared" si="38"/>
        <v>0</v>
      </c>
      <c r="BC15" s="201">
        <f t="shared" si="38"/>
        <v>0</v>
      </c>
      <c r="BD15" s="201">
        <f t="shared" si="38"/>
        <v>0</v>
      </c>
      <c r="BE15" s="201">
        <f t="shared" si="38"/>
        <v>0</v>
      </c>
      <c r="BF15" s="201">
        <f t="shared" si="38"/>
        <v>0</v>
      </c>
      <c r="BG15" s="201">
        <f t="shared" si="38"/>
        <v>0</v>
      </c>
      <c r="BH15" s="201">
        <f t="shared" si="38"/>
        <v>0</v>
      </c>
      <c r="BI15" s="201">
        <f t="shared" si="38"/>
        <v>0</v>
      </c>
      <c r="BJ15" s="193">
        <f>SUM(AX15:BI15)</f>
        <v>0</v>
      </c>
      <c r="BK15" s="201">
        <f t="shared" ref="BK15:BV25" si="39">IF($C15=$BK$4,IF((MONTH(BK$6)=$D15),$F15,0),0)</f>
        <v>0</v>
      </c>
      <c r="BL15" s="201">
        <f t="shared" si="39"/>
        <v>0</v>
      </c>
      <c r="BM15" s="201">
        <f t="shared" si="39"/>
        <v>0</v>
      </c>
      <c r="BN15" s="201">
        <f t="shared" si="39"/>
        <v>0</v>
      </c>
      <c r="BO15" s="201">
        <f t="shared" si="39"/>
        <v>0</v>
      </c>
      <c r="BP15" s="201">
        <f t="shared" si="39"/>
        <v>0</v>
      </c>
      <c r="BQ15" s="201">
        <f t="shared" si="39"/>
        <v>0</v>
      </c>
      <c r="BR15" s="201">
        <f t="shared" si="39"/>
        <v>0</v>
      </c>
      <c r="BS15" s="201">
        <f t="shared" si="39"/>
        <v>0</v>
      </c>
      <c r="BT15" s="201">
        <f t="shared" si="39"/>
        <v>0</v>
      </c>
      <c r="BU15" s="201">
        <f t="shared" si="39"/>
        <v>0</v>
      </c>
      <c r="BV15" s="201">
        <f t="shared" si="39"/>
        <v>0</v>
      </c>
      <c r="BW15" s="193">
        <f>SUM(BK15:BV15)</f>
        <v>0</v>
      </c>
      <c r="BX15" s="201">
        <f t="shared" ref="BX15:CI25" si="40">IF($C15=$BX$4,IF((MONTH(BX$6)=$D15),$F15,0),0)</f>
        <v>0</v>
      </c>
      <c r="BY15" s="201">
        <f t="shared" si="40"/>
        <v>0</v>
      </c>
      <c r="BZ15" s="201">
        <f t="shared" si="40"/>
        <v>0</v>
      </c>
      <c r="CA15" s="201">
        <f t="shared" si="40"/>
        <v>0</v>
      </c>
      <c r="CB15" s="201">
        <f t="shared" si="40"/>
        <v>0</v>
      </c>
      <c r="CC15" s="201">
        <f t="shared" si="40"/>
        <v>0</v>
      </c>
      <c r="CD15" s="201">
        <f t="shared" si="40"/>
        <v>0</v>
      </c>
      <c r="CE15" s="201">
        <f t="shared" si="40"/>
        <v>0</v>
      </c>
      <c r="CF15" s="201">
        <f t="shared" si="40"/>
        <v>0</v>
      </c>
      <c r="CG15" s="201">
        <f t="shared" si="40"/>
        <v>0</v>
      </c>
      <c r="CH15" s="201">
        <f t="shared" si="40"/>
        <v>0</v>
      </c>
      <c r="CI15" s="201">
        <f t="shared" si="40"/>
        <v>0</v>
      </c>
      <c r="CJ15" s="193">
        <f>SUM(BX15:CI15)</f>
        <v>0</v>
      </c>
      <c r="CL15" s="1" t="str">
        <f t="shared" ref="CL15:CL25" si="41">B15</f>
        <v xml:space="preserve"> (-)</v>
      </c>
      <c r="CM15" s="45">
        <f>IF($D15&lt;&gt;0,12-$D15+1,0)</f>
        <v>0</v>
      </c>
      <c r="CN15" s="201">
        <f>IF($C15=$CN$4,IF((MONTH(CN$6)=$D15),$L15/(12-$D15+1),0),0)</f>
        <v>0</v>
      </c>
      <c r="CO15" s="201">
        <f t="shared" ref="CO15:CY15" si="42">IF(CN15=0,IF($C15=$CN$4,IF((MONTH(CO$6)=$D15),$L15/(12-$D15+1),0),0),$L15/(12-$D15+1))</f>
        <v>0</v>
      </c>
      <c r="CP15" s="201">
        <f t="shared" si="42"/>
        <v>0</v>
      </c>
      <c r="CQ15" s="201">
        <f t="shared" si="42"/>
        <v>0</v>
      </c>
      <c r="CR15" s="201">
        <f t="shared" si="42"/>
        <v>0</v>
      </c>
      <c r="CS15" s="201">
        <f t="shared" si="42"/>
        <v>0</v>
      </c>
      <c r="CT15" s="201">
        <f t="shared" si="42"/>
        <v>0</v>
      </c>
      <c r="CU15" s="201">
        <f t="shared" si="42"/>
        <v>0</v>
      </c>
      <c r="CV15" s="201">
        <f t="shared" si="42"/>
        <v>0</v>
      </c>
      <c r="CW15" s="201">
        <f t="shared" si="42"/>
        <v>0</v>
      </c>
      <c r="CX15" s="201">
        <f t="shared" si="42"/>
        <v>0</v>
      </c>
      <c r="CY15" s="201">
        <f t="shared" si="42"/>
        <v>0</v>
      </c>
      <c r="CZ15" s="193">
        <f>SUM(CN15:CY15)</f>
        <v>0</v>
      </c>
      <c r="DA15" s="45">
        <f>IF($Q15&lt;&gt;0,IF($M15&lt;&gt;($F15*$E15),($M15*12)/($F15*$E15),12),0)</f>
        <v>0</v>
      </c>
      <c r="DB15" s="201">
        <f>IF($DA15&lt;&gt;0,$M15/$DA15,0)</f>
        <v>0</v>
      </c>
      <c r="DC15" s="201">
        <f>IF($DA15&lt;&gt;0,IF($DB15&lt;$M15,$M15/$DA15,0),0)</f>
        <v>0</v>
      </c>
      <c r="DD15" s="201">
        <f>IF($DA15&lt;&gt;0,IF(SUM($DB15:DC15)&lt;$M15,$M15/$DA15,0),0)</f>
        <v>0</v>
      </c>
      <c r="DE15" s="201">
        <f>IF($DA15&lt;&gt;0,IF(SUM($DB15:DD15)&lt;$M15,$M15/$DA15,0),0)</f>
        <v>0</v>
      </c>
      <c r="DF15" s="201">
        <f>IF($DA15&lt;&gt;0,IF(SUM($DB15:DE15)&lt;$M15,$M15/$DA15,0),0)</f>
        <v>0</v>
      </c>
      <c r="DG15" s="201">
        <f>IF($DA15&lt;&gt;0,IF(SUM($DB15:DF15)&lt;$M15,$M15/$DA15,0),0)</f>
        <v>0</v>
      </c>
      <c r="DH15" s="201">
        <f>IF($DA15&lt;&gt;0,IF(SUM($DB15:DG15)&lt;$M15,$M15/$DA15,0),0)</f>
        <v>0</v>
      </c>
      <c r="DI15" s="201">
        <f>IF($DA15&lt;&gt;0,IF(SUM($DB15:DH15)&lt;$M15,$M15/$DA15,0),0)</f>
        <v>0</v>
      </c>
      <c r="DJ15" s="201">
        <f>IF($DA15&lt;&gt;0,IF(SUM($DB15:DI15)&lt;$M15,$M15/$DA15,0),0)</f>
        <v>0</v>
      </c>
      <c r="DK15" s="201">
        <f>IF($DA15&lt;&gt;0,IF(SUM($DB15:DJ15)&lt;$M15,$M15/$DA15,0),0)</f>
        <v>0</v>
      </c>
      <c r="DL15" s="201">
        <f>IF($DA15&lt;&gt;0,IF(SUM($DB15:DK15)&lt;$M15,$M15/$DA15,0),0)</f>
        <v>0</v>
      </c>
      <c r="DM15" s="201">
        <f>IF($DA15&lt;&gt;0,IF(SUM($DB15:DL15)&lt;$M15,$M15/$DA15,0),0)</f>
        <v>0</v>
      </c>
      <c r="DN15" s="193">
        <f>SUM(DB15:DM15)</f>
        <v>0</v>
      </c>
      <c r="DO15" s="45">
        <f t="shared" si="9"/>
        <v>0</v>
      </c>
      <c r="DP15" s="201">
        <f>IF($DO15&lt;&gt;0,$N15/$DO15,0)</f>
        <v>0</v>
      </c>
      <c r="DQ15" s="201">
        <f>IF($DO15&lt;&gt;0,IF($DP15&lt;$N15,$N15/$DO15,0),0)</f>
        <v>0</v>
      </c>
      <c r="DR15" s="201">
        <f>IF($DO15&lt;&gt;0,IF(SUM($DP15:DQ15)&lt;$N15,$N15/$DO15,0),0)</f>
        <v>0</v>
      </c>
      <c r="DS15" s="201">
        <f>IF($DO15&lt;&gt;0,IF(SUM($DP15:DR15)&lt;$N15,$N15/$DO15,0),0)</f>
        <v>0</v>
      </c>
      <c r="DT15" s="201">
        <f>IF($DO15&lt;&gt;0,IF(SUM($DP15:DS15)&lt;$N15,$N15/$DO15,0),0)</f>
        <v>0</v>
      </c>
      <c r="DU15" s="201">
        <f>IF($DO15&lt;&gt;0,IF(SUM($DP15:DT15)&lt;$N15,$N15/$DO15,0),0)</f>
        <v>0</v>
      </c>
      <c r="DV15" s="201">
        <f>IF($DO15&lt;&gt;0,IF(SUM($DP15:DU15)&lt;$N15,$N15/$DO15,0),0)</f>
        <v>0</v>
      </c>
      <c r="DW15" s="201">
        <f>IF($DO15&lt;&gt;0,IF(SUM($DP15:DV15)&lt;$N15,$N15/$DO15,0),0)</f>
        <v>0</v>
      </c>
      <c r="DX15" s="201">
        <f>IF($DO15&lt;&gt;0,IF(SUM($DP15:DW15)&lt;$N15,$N15/$DO15,0),0)</f>
        <v>0</v>
      </c>
      <c r="DY15" s="201">
        <f>IF($DO15&lt;&gt;0,IF(SUM($DP15:DX15)&lt;$N15,$N15/$DO15,0),0)</f>
        <v>0</v>
      </c>
      <c r="DZ15" s="201">
        <f>IF($DO15&lt;&gt;0,IF(SUM($DP15:DY15)&lt;$N15,$N15/$DO15,0),0)</f>
        <v>0</v>
      </c>
      <c r="EA15" s="201">
        <f>IF($DO15&lt;&gt;0,IF(SUM($DP15:DZ15)&lt;$N15,$N15/$DO15,0),0)</f>
        <v>0</v>
      </c>
      <c r="EB15" s="193">
        <f>SUM(DP15:EA15)</f>
        <v>0</v>
      </c>
      <c r="EC15" s="45">
        <f t="shared" si="10"/>
        <v>0</v>
      </c>
      <c r="ED15" s="201">
        <f t="shared" ref="ED15:ED21" si="43">IF($EC15&lt;&gt;0,$O15/$EC15,0)</f>
        <v>0</v>
      </c>
      <c r="EE15" s="201">
        <f t="shared" ref="EE15:EE21" si="44">IF($EC15&lt;&gt;0,IF($ED15&lt;$O15,$O15/$EC15,0),0)</f>
        <v>0</v>
      </c>
      <c r="EF15" s="201">
        <f>IF($EC15&lt;&gt;0,IF(SUM($ED15:EE15)&lt;$O15,$O15/$EC15,0),0)</f>
        <v>0</v>
      </c>
      <c r="EG15" s="201">
        <f>IF($EC15&lt;&gt;0,IF(SUM($ED15:EF15)&lt;$O15,$O15/$EC15,0),0)</f>
        <v>0</v>
      </c>
      <c r="EH15" s="201">
        <f>IF($EC15&lt;&gt;0,IF(SUM($ED15:EG15)&lt;$O15,$O15/$EC15,0),0)</f>
        <v>0</v>
      </c>
      <c r="EI15" s="201">
        <f>IF($EC15&lt;&gt;0,IF(SUM($ED15:EH15)&lt;$O15,$O15/$EC15,0),0)</f>
        <v>0</v>
      </c>
      <c r="EJ15" s="201">
        <f>IF($EC15&lt;&gt;0,IF(SUM($ED15:EI15)&lt;$O15,$O15/$EC15,0),0)</f>
        <v>0</v>
      </c>
      <c r="EK15" s="201">
        <f>IF($EC15&lt;&gt;0,IF(SUM($ED15:EJ15)&lt;$O15,$O15/$EC15,0),0)</f>
        <v>0</v>
      </c>
      <c r="EL15" s="201">
        <f>IF($EC15&lt;&gt;0,IF(SUM($ED15:EK15)&lt;$O15,$O15/$EC15,0),0)</f>
        <v>0</v>
      </c>
      <c r="EM15" s="201">
        <f>IF($EC15&lt;&gt;0,IF(SUM($ED15:EL15)&lt;$O15,$O15/$EC15,0),0)</f>
        <v>0</v>
      </c>
      <c r="EN15" s="201">
        <f>IF($EC15&lt;&gt;0,IF(SUM($ED15:EM15)&lt;$O15,$O15/$EC15,0),0)</f>
        <v>0</v>
      </c>
      <c r="EO15" s="201">
        <f>IF($EC15&lt;&gt;0,IF(SUM($ED15:EN15)&lt;$O15,$O15/$EC15,0),0)</f>
        <v>0</v>
      </c>
      <c r="EP15" s="193">
        <f>SUM(ED15:EO15)</f>
        <v>0</v>
      </c>
      <c r="EQ15" s="45">
        <f t="shared" si="11"/>
        <v>0</v>
      </c>
      <c r="ER15" s="201">
        <f t="shared" ref="ER15:ER23" si="45">IF($EQ15&lt;&gt;0,$P15/$EQ15,0)</f>
        <v>0</v>
      </c>
      <c r="ES15" s="201">
        <f t="shared" ref="ES15:ES23" si="46">IF($EQ15&lt;&gt;0,IF($ER15&lt;$P15,$P15/$EQ15,0),0)</f>
        <v>0</v>
      </c>
      <c r="ET15" s="201">
        <f>IF($EQ15&lt;&gt;0,IF(SUM($ER15:ES15)&lt;$P15,$P15/$EQ15,0),0)</f>
        <v>0</v>
      </c>
      <c r="EU15" s="201">
        <f>IF($EQ15&lt;&gt;0,IF(SUM($ER15:ET15)&lt;$P15,$P15/$EQ15,0),0)</f>
        <v>0</v>
      </c>
      <c r="EV15" s="201">
        <f>IF($EQ15&lt;&gt;0,IF(SUM($ER15:EU15)&lt;$P15,$P15/$EQ15,0),0)</f>
        <v>0</v>
      </c>
      <c r="EW15" s="201">
        <f>IF($EQ15&lt;&gt;0,IF(SUM($ER15:EV15)&lt;$P15,$P15/$EQ15,0),0)</f>
        <v>0</v>
      </c>
      <c r="EX15" s="201">
        <f>IF($EQ15&lt;&gt;0,IF(SUM($ER15:EW15)&lt;$P15,$P15/$EQ15,0),0)</f>
        <v>0</v>
      </c>
      <c r="EY15" s="201">
        <f>IF($EQ15&lt;&gt;0,IF(SUM($ER15:EX15)&lt;$P15,$P15/$EQ15,0),0)</f>
        <v>0</v>
      </c>
      <c r="EZ15" s="201">
        <f>IF($EQ15&lt;&gt;0,IF(SUM($ER15:EY15)&lt;$P15,$P15/$EQ15,0),0)</f>
        <v>0</v>
      </c>
      <c r="FA15" s="201">
        <f>IF($EQ15&lt;&gt;0,IF(SUM($ER15:EZ15)&lt;$P15,$P15/$EQ15,0),0)</f>
        <v>0</v>
      </c>
      <c r="FB15" s="201">
        <f>IF($EQ15&lt;&gt;0,IF(SUM($ER15:FA15)&lt;$P15,$P15/$EQ15,0),0)</f>
        <v>0</v>
      </c>
      <c r="FC15" s="201">
        <f>IF($EQ15&lt;&gt;0,IF(SUM($ER15:FB15)&lt;$P15,$P15/$EQ15,0),0)</f>
        <v>0</v>
      </c>
      <c r="FD15" s="193">
        <f>SUM(ER15:FC15)</f>
        <v>0</v>
      </c>
    </row>
    <row r="16" spans="1:160" ht="15" customHeight="1" x14ac:dyDescent="0.25">
      <c r="A16" s="1"/>
      <c r="B16" s="127" t="str">
        <f>+Basisgegevens!A179</f>
        <v xml:space="preserve"> (-)</v>
      </c>
      <c r="C16" s="151">
        <f>+YEAR(Basisgegevens!E179)</f>
        <v>2024</v>
      </c>
      <c r="D16" s="151">
        <f>IF(Basisgegevens!G179&lt;&gt;0,MONTH(Basisgegevens!E179),0)</f>
        <v>0</v>
      </c>
      <c r="E16" s="79">
        <f>1/Basisgegevens!I179</f>
        <v>0.2</v>
      </c>
      <c r="F16" s="184">
        <f>+Basisgegevens!G179</f>
        <v>0</v>
      </c>
      <c r="G16" s="184">
        <f>+IF(G$6=$C16,$F16," ")</f>
        <v>0</v>
      </c>
      <c r="H16" s="184"/>
      <c r="I16" s="184"/>
      <c r="J16" s="184"/>
      <c r="K16" s="184"/>
      <c r="L16" s="184">
        <f>+$F16*$E16*(12-$D16+1)/12</f>
        <v>0</v>
      </c>
      <c r="M16" s="184">
        <f t="shared" si="33"/>
        <v>0</v>
      </c>
      <c r="N16" s="184">
        <f t="shared" si="33"/>
        <v>0</v>
      </c>
      <c r="O16" s="184">
        <f t="shared" si="34"/>
        <v>0</v>
      </c>
      <c r="P16" s="184">
        <f t="shared" si="34"/>
        <v>0</v>
      </c>
      <c r="Q16" s="184">
        <f>+G16-L16</f>
        <v>0</v>
      </c>
      <c r="R16" s="184">
        <f>+Q16-M16</f>
        <v>0</v>
      </c>
      <c r="S16" s="184">
        <f>+R16-N16</f>
        <v>0</v>
      </c>
      <c r="T16" s="184">
        <f t="shared" ref="T16:T21" si="47">+S16-O16</f>
        <v>0</v>
      </c>
      <c r="U16" s="184">
        <f t="shared" ref="U16:U23" si="48">T16-P16</f>
        <v>0</v>
      </c>
      <c r="W16" s="1" t="str">
        <f t="shared" si="35"/>
        <v xml:space="preserve"> (-)</v>
      </c>
      <c r="X16" s="201">
        <f t="shared" si="36"/>
        <v>0</v>
      </c>
      <c r="Y16" s="201">
        <f t="shared" si="36"/>
        <v>0</v>
      </c>
      <c r="Z16" s="201">
        <f t="shared" si="36"/>
        <v>0</v>
      </c>
      <c r="AA16" s="201">
        <f t="shared" si="36"/>
        <v>0</v>
      </c>
      <c r="AB16" s="201">
        <f t="shared" si="36"/>
        <v>0</v>
      </c>
      <c r="AC16" s="201">
        <f t="shared" si="36"/>
        <v>0</v>
      </c>
      <c r="AD16" s="201">
        <f t="shared" si="36"/>
        <v>0</v>
      </c>
      <c r="AE16" s="201">
        <f t="shared" si="36"/>
        <v>0</v>
      </c>
      <c r="AF16" s="201">
        <f t="shared" si="36"/>
        <v>0</v>
      </c>
      <c r="AG16" s="201">
        <f t="shared" si="36"/>
        <v>0</v>
      </c>
      <c r="AH16" s="201">
        <f t="shared" si="36"/>
        <v>0</v>
      </c>
      <c r="AI16" s="201">
        <f t="shared" si="36"/>
        <v>0</v>
      </c>
      <c r="AJ16" s="193">
        <f t="shared" ref="AJ16:AJ25" si="49">SUM(X16:AI16)</f>
        <v>0</v>
      </c>
      <c r="AK16" s="201">
        <f t="shared" si="37"/>
        <v>0</v>
      </c>
      <c r="AL16" s="201">
        <f t="shared" si="37"/>
        <v>0</v>
      </c>
      <c r="AM16" s="201">
        <f t="shared" si="37"/>
        <v>0</v>
      </c>
      <c r="AN16" s="201">
        <f t="shared" si="37"/>
        <v>0</v>
      </c>
      <c r="AO16" s="201">
        <f t="shared" si="37"/>
        <v>0</v>
      </c>
      <c r="AP16" s="201">
        <f t="shared" si="37"/>
        <v>0</v>
      </c>
      <c r="AQ16" s="201">
        <f t="shared" si="37"/>
        <v>0</v>
      </c>
      <c r="AR16" s="201">
        <f t="shared" si="37"/>
        <v>0</v>
      </c>
      <c r="AS16" s="201">
        <f t="shared" si="37"/>
        <v>0</v>
      </c>
      <c r="AT16" s="201">
        <f t="shared" si="37"/>
        <v>0</v>
      </c>
      <c r="AU16" s="201">
        <f t="shared" si="37"/>
        <v>0</v>
      </c>
      <c r="AV16" s="201">
        <f t="shared" si="37"/>
        <v>0</v>
      </c>
      <c r="AW16" s="193">
        <f t="shared" ref="AW16:AW25" si="50">SUM(AK16:AV16)</f>
        <v>0</v>
      </c>
      <c r="AX16" s="201">
        <f t="shared" si="38"/>
        <v>0</v>
      </c>
      <c r="AY16" s="201">
        <f t="shared" si="38"/>
        <v>0</v>
      </c>
      <c r="AZ16" s="201">
        <f t="shared" si="38"/>
        <v>0</v>
      </c>
      <c r="BA16" s="201">
        <f t="shared" si="38"/>
        <v>0</v>
      </c>
      <c r="BB16" s="201">
        <f t="shared" si="38"/>
        <v>0</v>
      </c>
      <c r="BC16" s="201">
        <f t="shared" si="38"/>
        <v>0</v>
      </c>
      <c r="BD16" s="201">
        <f t="shared" si="38"/>
        <v>0</v>
      </c>
      <c r="BE16" s="201">
        <f t="shared" si="38"/>
        <v>0</v>
      </c>
      <c r="BF16" s="201">
        <f t="shared" si="38"/>
        <v>0</v>
      </c>
      <c r="BG16" s="201">
        <f t="shared" si="38"/>
        <v>0</v>
      </c>
      <c r="BH16" s="201">
        <f t="shared" si="38"/>
        <v>0</v>
      </c>
      <c r="BI16" s="201">
        <f t="shared" si="38"/>
        <v>0</v>
      </c>
      <c r="BJ16" s="193">
        <f t="shared" ref="BJ16:BJ25" si="51">SUM(AX16:BI16)</f>
        <v>0</v>
      </c>
      <c r="BK16" s="201">
        <f t="shared" si="39"/>
        <v>0</v>
      </c>
      <c r="BL16" s="201">
        <f t="shared" si="39"/>
        <v>0</v>
      </c>
      <c r="BM16" s="201">
        <f t="shared" si="39"/>
        <v>0</v>
      </c>
      <c r="BN16" s="201">
        <f t="shared" si="39"/>
        <v>0</v>
      </c>
      <c r="BO16" s="201">
        <f t="shared" si="39"/>
        <v>0</v>
      </c>
      <c r="BP16" s="201">
        <f t="shared" si="39"/>
        <v>0</v>
      </c>
      <c r="BQ16" s="201">
        <f t="shared" si="39"/>
        <v>0</v>
      </c>
      <c r="BR16" s="201">
        <f t="shared" si="39"/>
        <v>0</v>
      </c>
      <c r="BS16" s="201">
        <f t="shared" si="39"/>
        <v>0</v>
      </c>
      <c r="BT16" s="201">
        <f t="shared" si="39"/>
        <v>0</v>
      </c>
      <c r="BU16" s="201">
        <f t="shared" si="39"/>
        <v>0</v>
      </c>
      <c r="BV16" s="201">
        <f t="shared" si="39"/>
        <v>0</v>
      </c>
      <c r="BW16" s="193">
        <f t="shared" ref="BW16:BW25" si="52">SUM(BK16:BV16)</f>
        <v>0</v>
      </c>
      <c r="BX16" s="201">
        <f t="shared" si="40"/>
        <v>0</v>
      </c>
      <c r="BY16" s="201">
        <f t="shared" si="40"/>
        <v>0</v>
      </c>
      <c r="BZ16" s="201">
        <f t="shared" si="40"/>
        <v>0</v>
      </c>
      <c r="CA16" s="201">
        <f t="shared" si="40"/>
        <v>0</v>
      </c>
      <c r="CB16" s="201">
        <f t="shared" si="40"/>
        <v>0</v>
      </c>
      <c r="CC16" s="201">
        <f t="shared" si="40"/>
        <v>0</v>
      </c>
      <c r="CD16" s="201">
        <f t="shared" si="40"/>
        <v>0</v>
      </c>
      <c r="CE16" s="201">
        <f t="shared" si="40"/>
        <v>0</v>
      </c>
      <c r="CF16" s="201">
        <f t="shared" si="40"/>
        <v>0</v>
      </c>
      <c r="CG16" s="201">
        <f t="shared" si="40"/>
        <v>0</v>
      </c>
      <c r="CH16" s="201">
        <f t="shared" si="40"/>
        <v>0</v>
      </c>
      <c r="CI16" s="201">
        <f t="shared" si="40"/>
        <v>0</v>
      </c>
      <c r="CJ16" s="193">
        <f t="shared" ref="CJ16:CJ25" si="53">SUM(BX16:CI16)</f>
        <v>0</v>
      </c>
      <c r="CL16" s="1" t="str">
        <f t="shared" si="41"/>
        <v xml:space="preserve"> (-)</v>
      </c>
      <c r="CM16" s="45">
        <f>IF($D16&lt;&gt;0,12-$D16+1,0)</f>
        <v>0</v>
      </c>
      <c r="CN16" s="201">
        <f>IF($C16=$CN$4,IF((MONTH(CN$6)=$D16),$L16/(12-$D16+1),0),0)</f>
        <v>0</v>
      </c>
      <c r="CO16" s="201">
        <f t="shared" ref="CO16:CY16" si="54">IF(CN16=0,IF($C16=$CN$4,IF((MONTH(CO$6)=$D16),$L16/(12-$D16+1),0),0),$L16/(12-$D16+1))</f>
        <v>0</v>
      </c>
      <c r="CP16" s="201">
        <f t="shared" si="54"/>
        <v>0</v>
      </c>
      <c r="CQ16" s="201">
        <f t="shared" si="54"/>
        <v>0</v>
      </c>
      <c r="CR16" s="201">
        <f t="shared" si="54"/>
        <v>0</v>
      </c>
      <c r="CS16" s="201">
        <f t="shared" si="54"/>
        <v>0</v>
      </c>
      <c r="CT16" s="201">
        <f t="shared" si="54"/>
        <v>0</v>
      </c>
      <c r="CU16" s="201">
        <f t="shared" si="54"/>
        <v>0</v>
      </c>
      <c r="CV16" s="201">
        <f t="shared" si="54"/>
        <v>0</v>
      </c>
      <c r="CW16" s="201">
        <f t="shared" si="54"/>
        <v>0</v>
      </c>
      <c r="CX16" s="201">
        <f t="shared" si="54"/>
        <v>0</v>
      </c>
      <c r="CY16" s="201">
        <f t="shared" si="54"/>
        <v>0</v>
      </c>
      <c r="CZ16" s="193">
        <f t="shared" ref="CZ16:CZ25" si="55">SUM(CN16:CY16)</f>
        <v>0</v>
      </c>
      <c r="DA16" s="45">
        <f>IF($Q16&lt;&gt;0,IF($M16&lt;&gt;($F16*$E16),($M16*12)/($F16*$E16),12),0)</f>
        <v>0</v>
      </c>
      <c r="DB16" s="201">
        <f>IF($DA16&lt;&gt;0,$M16/$DA16,0)</f>
        <v>0</v>
      </c>
      <c r="DC16" s="201">
        <f>IF($DA16&lt;&gt;0,IF($DB16&lt;$M16,$M16/$DA16,0),0)</f>
        <v>0</v>
      </c>
      <c r="DD16" s="201">
        <f>IF($DA16&lt;&gt;0,IF(SUM($DB16:DC16)&lt;$M16,$M16/$DA16,0),0)</f>
        <v>0</v>
      </c>
      <c r="DE16" s="201">
        <f>IF($DA16&lt;&gt;0,IF(SUM($DB16:DD16)&lt;$M16,$M16/$DA16,0),0)</f>
        <v>0</v>
      </c>
      <c r="DF16" s="201">
        <f>IF($DA16&lt;&gt;0,IF(SUM($DB16:DE16)&lt;$M16,$M16/$DA16,0),0)</f>
        <v>0</v>
      </c>
      <c r="DG16" s="201">
        <f>IF($DA16&lt;&gt;0,IF(SUM($DB16:DF16)&lt;$M16,$M16/$DA16,0),0)</f>
        <v>0</v>
      </c>
      <c r="DH16" s="201">
        <f>IF($DA16&lt;&gt;0,IF(SUM($DB16:DG16)&lt;$M16,$M16/$DA16,0),0)</f>
        <v>0</v>
      </c>
      <c r="DI16" s="201">
        <f>IF($DA16&lt;&gt;0,IF(SUM($DB16:DH16)&lt;$M16,$M16/$DA16,0),0)</f>
        <v>0</v>
      </c>
      <c r="DJ16" s="201">
        <f>IF($DA16&lt;&gt;0,IF(SUM($DB16:DI16)&lt;$M16,$M16/$DA16,0),0)</f>
        <v>0</v>
      </c>
      <c r="DK16" s="201">
        <f>IF($DA16&lt;&gt;0,IF(SUM($DB16:DJ16)&lt;$M16,$M16/$DA16,0),0)</f>
        <v>0</v>
      </c>
      <c r="DL16" s="201">
        <f>IF($DA16&lt;&gt;0,IF(SUM($DB16:DK16)&lt;$M16,$M16/$DA16,0),0)</f>
        <v>0</v>
      </c>
      <c r="DM16" s="201">
        <f>IF($DA16&lt;&gt;0,IF(SUM($DB16:DL16)&lt;$M16,$M16/$DA16,0),0)</f>
        <v>0</v>
      </c>
      <c r="DN16" s="193">
        <f t="shared" ref="DN16:DN25" si="56">SUM(DB16:DM16)</f>
        <v>0</v>
      </c>
      <c r="DO16" s="45">
        <f t="shared" si="9"/>
        <v>0</v>
      </c>
      <c r="DP16" s="201">
        <f>IF($DO16&lt;&gt;0,$N16/$DO16,0)</f>
        <v>0</v>
      </c>
      <c r="DQ16" s="201">
        <f>IF($DO16&lt;&gt;0,IF($DP16&lt;$N16,$N16/$DO16,0),0)</f>
        <v>0</v>
      </c>
      <c r="DR16" s="201">
        <f>IF($DO16&lt;&gt;0,IF(SUM($DP16:DQ16)&lt;$N16,$N16/$DO16,0),0)</f>
        <v>0</v>
      </c>
      <c r="DS16" s="201">
        <f>IF($DO16&lt;&gt;0,IF(SUM($DP16:DR16)&lt;$N16,$N16/$DO16,0),0)</f>
        <v>0</v>
      </c>
      <c r="DT16" s="201">
        <f>IF($DO16&lt;&gt;0,IF(SUM($DP16:DS16)&lt;$N16,$N16/$DO16,0),0)</f>
        <v>0</v>
      </c>
      <c r="DU16" s="201">
        <f>IF($DO16&lt;&gt;0,IF(SUM($DP16:DT16)&lt;$N16,$N16/$DO16,0),0)</f>
        <v>0</v>
      </c>
      <c r="DV16" s="201">
        <f>IF($DO16&lt;&gt;0,IF(SUM($DP16:DU16)&lt;$N16,$N16/$DO16,0),0)</f>
        <v>0</v>
      </c>
      <c r="DW16" s="201">
        <f>IF($DO16&lt;&gt;0,IF(SUM($DP16:DV16)&lt;$N16,$N16/$DO16,0),0)</f>
        <v>0</v>
      </c>
      <c r="DX16" s="201">
        <f>IF($DO16&lt;&gt;0,IF(SUM($DP16:DW16)&lt;$N16,$N16/$DO16,0),0)</f>
        <v>0</v>
      </c>
      <c r="DY16" s="201">
        <f>IF($DO16&lt;&gt;0,IF(SUM($DP16:DX16)&lt;$N16,$N16/$DO16,0),0)</f>
        <v>0</v>
      </c>
      <c r="DZ16" s="201">
        <f>IF($DO16&lt;&gt;0,IF(SUM($DP16:DY16)&lt;$N16,$N16/$DO16,0),0)</f>
        <v>0</v>
      </c>
      <c r="EA16" s="201">
        <f>IF($DO16&lt;&gt;0,IF(SUM($DP16:DZ16)&lt;$N16,$N16/$DO16,0),0)</f>
        <v>0</v>
      </c>
      <c r="EB16" s="193">
        <f t="shared" ref="EB16:EB25" si="57">SUM(DP16:EA16)</f>
        <v>0</v>
      </c>
      <c r="EC16" s="45">
        <f t="shared" si="10"/>
        <v>0</v>
      </c>
      <c r="ED16" s="201">
        <f t="shared" si="43"/>
        <v>0</v>
      </c>
      <c r="EE16" s="201">
        <f t="shared" si="44"/>
        <v>0</v>
      </c>
      <c r="EF16" s="201">
        <f>IF($EC16&lt;&gt;0,IF(SUM($ED16:EE16)&lt;$O16,$O16/$EC16,0),0)</f>
        <v>0</v>
      </c>
      <c r="EG16" s="201">
        <f>IF($EC16&lt;&gt;0,IF(SUM($ED16:EF16)&lt;$O16,$O16/$EC16,0),0)</f>
        <v>0</v>
      </c>
      <c r="EH16" s="201">
        <f>IF($EC16&lt;&gt;0,IF(SUM($ED16:EG16)&lt;$O16,$O16/$EC16,0),0)</f>
        <v>0</v>
      </c>
      <c r="EI16" s="201">
        <f>IF($EC16&lt;&gt;0,IF(SUM($ED16:EH16)&lt;$O16,$O16/$EC16,0),0)</f>
        <v>0</v>
      </c>
      <c r="EJ16" s="201">
        <f>IF($EC16&lt;&gt;0,IF(SUM($ED16:EI16)&lt;$O16,$O16/$EC16,0),0)</f>
        <v>0</v>
      </c>
      <c r="EK16" s="201">
        <f>IF($EC16&lt;&gt;0,IF(SUM($ED16:EJ16)&lt;$O16,$O16/$EC16,0),0)</f>
        <v>0</v>
      </c>
      <c r="EL16" s="201">
        <f>IF($EC16&lt;&gt;0,IF(SUM($ED16:EK16)&lt;$O16,$O16/$EC16,0),0)</f>
        <v>0</v>
      </c>
      <c r="EM16" s="201">
        <f>IF($EC16&lt;&gt;0,IF(SUM($ED16:EL16)&lt;$O16,$O16/$EC16,0),0)</f>
        <v>0</v>
      </c>
      <c r="EN16" s="201">
        <f>IF($EC16&lt;&gt;0,IF(SUM($ED16:EM16)&lt;$O16,$O16/$EC16,0),0)</f>
        <v>0</v>
      </c>
      <c r="EO16" s="201">
        <f>IF($EC16&lt;&gt;0,IF(SUM($ED16:EN16)&lt;$O16,$O16/$EC16,0),0)</f>
        <v>0</v>
      </c>
      <c r="EP16" s="193">
        <f t="shared" ref="EP16:EP25" si="58">SUM(ED16:EO16)</f>
        <v>0</v>
      </c>
      <c r="EQ16" s="45">
        <f t="shared" si="11"/>
        <v>0</v>
      </c>
      <c r="ER16" s="201">
        <f t="shared" si="45"/>
        <v>0</v>
      </c>
      <c r="ES16" s="201">
        <f t="shared" si="46"/>
        <v>0</v>
      </c>
      <c r="ET16" s="201">
        <f>IF($EQ16&lt;&gt;0,IF(SUM($ER16:ES16)&lt;$P16,$P16/$EQ16,0),0)</f>
        <v>0</v>
      </c>
      <c r="EU16" s="201">
        <f>IF($EQ16&lt;&gt;0,IF(SUM($ER16:ET16)&lt;$P16,$P16/$EQ16,0),0)</f>
        <v>0</v>
      </c>
      <c r="EV16" s="201">
        <f>IF($EQ16&lt;&gt;0,IF(SUM($ER16:EU16)&lt;$P16,$P16/$EQ16,0),0)</f>
        <v>0</v>
      </c>
      <c r="EW16" s="201">
        <f>IF($EQ16&lt;&gt;0,IF(SUM($ER16:EV16)&lt;$P16,$P16/$EQ16,0),0)</f>
        <v>0</v>
      </c>
      <c r="EX16" s="201">
        <f>IF($EQ16&lt;&gt;0,IF(SUM($ER16:EW16)&lt;$P16,$P16/$EQ16,0),0)</f>
        <v>0</v>
      </c>
      <c r="EY16" s="201">
        <f>IF($EQ16&lt;&gt;0,IF(SUM($ER16:EX16)&lt;$P16,$P16/$EQ16,0),0)</f>
        <v>0</v>
      </c>
      <c r="EZ16" s="201">
        <f>IF($EQ16&lt;&gt;0,IF(SUM($ER16:EY16)&lt;$P16,$P16/$EQ16,0),0)</f>
        <v>0</v>
      </c>
      <c r="FA16" s="201">
        <f>IF($EQ16&lt;&gt;0,IF(SUM($ER16:EZ16)&lt;$P16,$P16/$EQ16,0),0)</f>
        <v>0</v>
      </c>
      <c r="FB16" s="201">
        <f>IF($EQ16&lt;&gt;0,IF(SUM($ER16:FA16)&lt;$P16,$P16/$EQ16,0),0)</f>
        <v>0</v>
      </c>
      <c r="FC16" s="201">
        <f>IF($EQ16&lt;&gt;0,IF(SUM($ER16:FB16)&lt;$P16,$P16/$EQ16,0),0)</f>
        <v>0</v>
      </c>
      <c r="FD16" s="193">
        <f t="shared" ref="FD16:FD25" si="59">SUM(ER16:FC16)</f>
        <v>0</v>
      </c>
    </row>
    <row r="17" spans="1:160" ht="15" customHeight="1" x14ac:dyDescent="0.25">
      <c r="A17" s="1"/>
      <c r="B17" s="127" t="str">
        <f>+Basisgegevens!A180</f>
        <v xml:space="preserve"> (-)</v>
      </c>
      <c r="C17" s="151">
        <f>+YEAR(Basisgegevens!E180)</f>
        <v>2024</v>
      </c>
      <c r="D17" s="151">
        <f>IF(Basisgegevens!G180&lt;&gt;0,MONTH(Basisgegevens!E180),0)</f>
        <v>0</v>
      </c>
      <c r="E17" s="79">
        <f>1/Basisgegevens!I180</f>
        <v>0.2</v>
      </c>
      <c r="F17" s="184">
        <f>+Basisgegevens!G180</f>
        <v>0</v>
      </c>
      <c r="G17" s="184">
        <f>+IF(G$6=$C17,$F17," ")</f>
        <v>0</v>
      </c>
      <c r="H17" s="184"/>
      <c r="I17" s="184"/>
      <c r="J17" s="184"/>
      <c r="K17" s="184"/>
      <c r="L17" s="184">
        <f>+$F17*$E17*(12-$D17+1)/12</f>
        <v>0</v>
      </c>
      <c r="M17" s="184">
        <f t="shared" si="33"/>
        <v>0</v>
      </c>
      <c r="N17" s="184">
        <f t="shared" si="33"/>
        <v>0</v>
      </c>
      <c r="O17" s="184">
        <f t="shared" si="34"/>
        <v>0</v>
      </c>
      <c r="P17" s="184">
        <f t="shared" si="34"/>
        <v>0</v>
      </c>
      <c r="Q17" s="184">
        <f>+G17-L17</f>
        <v>0</v>
      </c>
      <c r="R17" s="184">
        <f>+Q17-M17</f>
        <v>0</v>
      </c>
      <c r="S17" s="184">
        <f>+R17-N17</f>
        <v>0</v>
      </c>
      <c r="T17" s="184">
        <f t="shared" si="47"/>
        <v>0</v>
      </c>
      <c r="U17" s="184">
        <f t="shared" si="48"/>
        <v>0</v>
      </c>
      <c r="W17" s="1" t="str">
        <f t="shared" si="35"/>
        <v xml:space="preserve"> (-)</v>
      </c>
      <c r="X17" s="201">
        <f t="shared" si="36"/>
        <v>0</v>
      </c>
      <c r="Y17" s="201">
        <f t="shared" si="36"/>
        <v>0</v>
      </c>
      <c r="Z17" s="201">
        <f t="shared" si="36"/>
        <v>0</v>
      </c>
      <c r="AA17" s="201">
        <f t="shared" si="36"/>
        <v>0</v>
      </c>
      <c r="AB17" s="201">
        <f t="shared" si="36"/>
        <v>0</v>
      </c>
      <c r="AC17" s="201">
        <f t="shared" si="36"/>
        <v>0</v>
      </c>
      <c r="AD17" s="201">
        <f t="shared" si="36"/>
        <v>0</v>
      </c>
      <c r="AE17" s="201">
        <f t="shared" si="36"/>
        <v>0</v>
      </c>
      <c r="AF17" s="201">
        <f t="shared" si="36"/>
        <v>0</v>
      </c>
      <c r="AG17" s="201">
        <f t="shared" si="36"/>
        <v>0</v>
      </c>
      <c r="AH17" s="201">
        <f t="shared" si="36"/>
        <v>0</v>
      </c>
      <c r="AI17" s="201">
        <f t="shared" si="36"/>
        <v>0</v>
      </c>
      <c r="AJ17" s="193">
        <f t="shared" si="49"/>
        <v>0</v>
      </c>
      <c r="AK17" s="201">
        <f t="shared" si="37"/>
        <v>0</v>
      </c>
      <c r="AL17" s="201">
        <f t="shared" si="37"/>
        <v>0</v>
      </c>
      <c r="AM17" s="201">
        <f t="shared" si="37"/>
        <v>0</v>
      </c>
      <c r="AN17" s="201">
        <f t="shared" si="37"/>
        <v>0</v>
      </c>
      <c r="AO17" s="201">
        <f t="shared" si="37"/>
        <v>0</v>
      </c>
      <c r="AP17" s="201">
        <f t="shared" si="37"/>
        <v>0</v>
      </c>
      <c r="AQ17" s="201">
        <f t="shared" si="37"/>
        <v>0</v>
      </c>
      <c r="AR17" s="201">
        <f t="shared" si="37"/>
        <v>0</v>
      </c>
      <c r="AS17" s="201">
        <f t="shared" si="37"/>
        <v>0</v>
      </c>
      <c r="AT17" s="201">
        <f t="shared" si="37"/>
        <v>0</v>
      </c>
      <c r="AU17" s="201">
        <f t="shared" si="37"/>
        <v>0</v>
      </c>
      <c r="AV17" s="201">
        <f t="shared" si="37"/>
        <v>0</v>
      </c>
      <c r="AW17" s="193">
        <f t="shared" si="50"/>
        <v>0</v>
      </c>
      <c r="AX17" s="201">
        <f t="shared" si="38"/>
        <v>0</v>
      </c>
      <c r="AY17" s="201">
        <f t="shared" si="38"/>
        <v>0</v>
      </c>
      <c r="AZ17" s="201">
        <f t="shared" si="38"/>
        <v>0</v>
      </c>
      <c r="BA17" s="201">
        <f t="shared" si="38"/>
        <v>0</v>
      </c>
      <c r="BB17" s="201">
        <f t="shared" si="38"/>
        <v>0</v>
      </c>
      <c r="BC17" s="201">
        <f t="shared" si="38"/>
        <v>0</v>
      </c>
      <c r="BD17" s="201">
        <f t="shared" si="38"/>
        <v>0</v>
      </c>
      <c r="BE17" s="201">
        <f t="shared" si="38"/>
        <v>0</v>
      </c>
      <c r="BF17" s="201">
        <f t="shared" si="38"/>
        <v>0</v>
      </c>
      <c r="BG17" s="201">
        <f t="shared" si="38"/>
        <v>0</v>
      </c>
      <c r="BH17" s="201">
        <f t="shared" si="38"/>
        <v>0</v>
      </c>
      <c r="BI17" s="201">
        <f t="shared" si="38"/>
        <v>0</v>
      </c>
      <c r="BJ17" s="193">
        <f t="shared" si="51"/>
        <v>0</v>
      </c>
      <c r="BK17" s="201">
        <f t="shared" si="39"/>
        <v>0</v>
      </c>
      <c r="BL17" s="201">
        <f t="shared" si="39"/>
        <v>0</v>
      </c>
      <c r="BM17" s="201">
        <f t="shared" si="39"/>
        <v>0</v>
      </c>
      <c r="BN17" s="201">
        <f t="shared" si="39"/>
        <v>0</v>
      </c>
      <c r="BO17" s="201">
        <f t="shared" si="39"/>
        <v>0</v>
      </c>
      <c r="BP17" s="201">
        <f t="shared" si="39"/>
        <v>0</v>
      </c>
      <c r="BQ17" s="201">
        <f t="shared" si="39"/>
        <v>0</v>
      </c>
      <c r="BR17" s="201">
        <f t="shared" si="39"/>
        <v>0</v>
      </c>
      <c r="BS17" s="201">
        <f t="shared" si="39"/>
        <v>0</v>
      </c>
      <c r="BT17" s="201">
        <f t="shared" si="39"/>
        <v>0</v>
      </c>
      <c r="BU17" s="201">
        <f t="shared" si="39"/>
        <v>0</v>
      </c>
      <c r="BV17" s="201">
        <f t="shared" si="39"/>
        <v>0</v>
      </c>
      <c r="BW17" s="193">
        <f t="shared" si="52"/>
        <v>0</v>
      </c>
      <c r="BX17" s="201">
        <f t="shared" si="40"/>
        <v>0</v>
      </c>
      <c r="BY17" s="201">
        <f t="shared" si="40"/>
        <v>0</v>
      </c>
      <c r="BZ17" s="201">
        <f t="shared" si="40"/>
        <v>0</v>
      </c>
      <c r="CA17" s="201">
        <f t="shared" si="40"/>
        <v>0</v>
      </c>
      <c r="CB17" s="201">
        <f t="shared" si="40"/>
        <v>0</v>
      </c>
      <c r="CC17" s="201">
        <f t="shared" si="40"/>
        <v>0</v>
      </c>
      <c r="CD17" s="201">
        <f t="shared" si="40"/>
        <v>0</v>
      </c>
      <c r="CE17" s="201">
        <f t="shared" si="40"/>
        <v>0</v>
      </c>
      <c r="CF17" s="201">
        <f t="shared" si="40"/>
        <v>0</v>
      </c>
      <c r="CG17" s="201">
        <f t="shared" si="40"/>
        <v>0</v>
      </c>
      <c r="CH17" s="201">
        <f t="shared" si="40"/>
        <v>0</v>
      </c>
      <c r="CI17" s="201">
        <f t="shared" si="40"/>
        <v>0</v>
      </c>
      <c r="CJ17" s="193">
        <f t="shared" si="53"/>
        <v>0</v>
      </c>
      <c r="CL17" s="1" t="str">
        <f t="shared" si="41"/>
        <v xml:space="preserve"> (-)</v>
      </c>
      <c r="CM17" s="45">
        <f>IF($D17&lt;&gt;0,12-$D17+1,0)</f>
        <v>0</v>
      </c>
      <c r="CN17" s="201">
        <f>IF($C17=$CN$4,IF((MONTH(CN$6)=$D17),$L17/(12-$D17+1),0),0)</f>
        <v>0</v>
      </c>
      <c r="CO17" s="201">
        <f t="shared" ref="CO17:CY17" si="60">IF(CN17=0,IF($C17=$CN$4,IF((MONTH(CO$6)=$D17),$L17/(12-$D17+1),0),0),$L17/(12-$D17+1))</f>
        <v>0</v>
      </c>
      <c r="CP17" s="201">
        <f t="shared" si="60"/>
        <v>0</v>
      </c>
      <c r="CQ17" s="201">
        <f t="shared" si="60"/>
        <v>0</v>
      </c>
      <c r="CR17" s="201">
        <f t="shared" si="60"/>
        <v>0</v>
      </c>
      <c r="CS17" s="201">
        <f t="shared" si="60"/>
        <v>0</v>
      </c>
      <c r="CT17" s="201">
        <f t="shared" si="60"/>
        <v>0</v>
      </c>
      <c r="CU17" s="201">
        <f t="shared" si="60"/>
        <v>0</v>
      </c>
      <c r="CV17" s="201">
        <f t="shared" si="60"/>
        <v>0</v>
      </c>
      <c r="CW17" s="201">
        <f t="shared" si="60"/>
        <v>0</v>
      </c>
      <c r="CX17" s="201">
        <f t="shared" si="60"/>
        <v>0</v>
      </c>
      <c r="CY17" s="201">
        <f t="shared" si="60"/>
        <v>0</v>
      </c>
      <c r="CZ17" s="193">
        <f t="shared" si="55"/>
        <v>0</v>
      </c>
      <c r="DA17" s="45">
        <f>IF($Q17&lt;&gt;0,IF($M17&lt;&gt;($F17*$E17),($M17*12)/($F17*$E17),12),0)</f>
        <v>0</v>
      </c>
      <c r="DB17" s="201">
        <f>IF($DA17&lt;&gt;0,$M17/$DA17,0)</f>
        <v>0</v>
      </c>
      <c r="DC17" s="201">
        <f>IF($DA17&lt;&gt;0,IF($DB17&lt;$M17,$M17/$DA17,0),0)</f>
        <v>0</v>
      </c>
      <c r="DD17" s="201">
        <f>IF($DA17&lt;&gt;0,IF(SUM($DB17:DC17)&lt;$M17,$M17/$DA17,0),0)</f>
        <v>0</v>
      </c>
      <c r="DE17" s="201">
        <f>IF($DA17&lt;&gt;0,IF(SUM($DB17:DD17)&lt;$M17,$M17/$DA17,0),0)</f>
        <v>0</v>
      </c>
      <c r="DF17" s="201">
        <f>IF($DA17&lt;&gt;0,IF(SUM($DB17:DE17)&lt;$M17,$M17/$DA17,0),0)</f>
        <v>0</v>
      </c>
      <c r="DG17" s="201">
        <f>IF($DA17&lt;&gt;0,IF(SUM($DB17:DF17)&lt;$M17,$M17/$DA17,0),0)</f>
        <v>0</v>
      </c>
      <c r="DH17" s="201">
        <f>IF($DA17&lt;&gt;0,IF(SUM($DB17:DG17)&lt;$M17,$M17/$DA17,0),0)</f>
        <v>0</v>
      </c>
      <c r="DI17" s="201">
        <f>IF($DA17&lt;&gt;0,IF(SUM($DB17:DH17)&lt;$M17,$M17/$DA17,0),0)</f>
        <v>0</v>
      </c>
      <c r="DJ17" s="201">
        <f>IF($DA17&lt;&gt;0,IF(SUM($DB17:DI17)&lt;$M17,$M17/$DA17,0),0)</f>
        <v>0</v>
      </c>
      <c r="DK17" s="201">
        <f>IF($DA17&lt;&gt;0,IF(SUM($DB17:DJ17)&lt;$M17,$M17/$DA17,0),0)</f>
        <v>0</v>
      </c>
      <c r="DL17" s="201">
        <f>IF($DA17&lt;&gt;0,IF(SUM($DB17:DK17)&lt;$M17,$M17/$DA17,0),0)</f>
        <v>0</v>
      </c>
      <c r="DM17" s="201">
        <f>IF($DA17&lt;&gt;0,IF(SUM($DB17:DL17)&lt;$M17,$M17/$DA17,0),0)</f>
        <v>0</v>
      </c>
      <c r="DN17" s="193">
        <f t="shared" si="56"/>
        <v>0</v>
      </c>
      <c r="DO17" s="45">
        <f t="shared" si="9"/>
        <v>0</v>
      </c>
      <c r="DP17" s="201">
        <f>IF($DO17&lt;&gt;0,$N17/$DO17,0)</f>
        <v>0</v>
      </c>
      <c r="DQ17" s="201">
        <f>IF($DO17&lt;&gt;0,IF($DP17&lt;$N17,$N17/$DO17,0),0)</f>
        <v>0</v>
      </c>
      <c r="DR17" s="201">
        <f>IF($DO17&lt;&gt;0,IF(SUM($DP17:DQ17)&lt;$N17,$N17/$DO17,0),0)</f>
        <v>0</v>
      </c>
      <c r="DS17" s="201">
        <f>IF($DO17&lt;&gt;0,IF(SUM($DP17:DR17)&lt;$N17,$N17/$DO17,0),0)</f>
        <v>0</v>
      </c>
      <c r="DT17" s="201">
        <f>IF($DO17&lt;&gt;0,IF(SUM($DP17:DS17)&lt;$N17,$N17/$DO17,0),0)</f>
        <v>0</v>
      </c>
      <c r="DU17" s="201">
        <f>IF($DO17&lt;&gt;0,IF(SUM($DP17:DT17)&lt;$N17,$N17/$DO17,0),0)</f>
        <v>0</v>
      </c>
      <c r="DV17" s="201">
        <f>IF($DO17&lt;&gt;0,IF(SUM($DP17:DU17)&lt;$N17,$N17/$DO17,0),0)</f>
        <v>0</v>
      </c>
      <c r="DW17" s="201">
        <f>IF($DO17&lt;&gt;0,IF(SUM($DP17:DV17)&lt;$N17,$N17/$DO17,0),0)</f>
        <v>0</v>
      </c>
      <c r="DX17" s="201">
        <f>IF($DO17&lt;&gt;0,IF(SUM($DP17:DW17)&lt;$N17,$N17/$DO17,0),0)</f>
        <v>0</v>
      </c>
      <c r="DY17" s="201">
        <f>IF($DO17&lt;&gt;0,IF(SUM($DP17:DX17)&lt;$N17,$N17/$DO17,0),0)</f>
        <v>0</v>
      </c>
      <c r="DZ17" s="201">
        <f>IF($DO17&lt;&gt;0,IF(SUM($DP17:DY17)&lt;$N17,$N17/$DO17,0),0)</f>
        <v>0</v>
      </c>
      <c r="EA17" s="201">
        <f>IF($DO17&lt;&gt;0,IF(SUM($DP17:DZ17)&lt;$N17,$N17/$DO17,0),0)</f>
        <v>0</v>
      </c>
      <c r="EB17" s="193">
        <f t="shared" si="57"/>
        <v>0</v>
      </c>
      <c r="EC17" s="45">
        <f t="shared" si="10"/>
        <v>0</v>
      </c>
      <c r="ED17" s="201">
        <f t="shared" si="43"/>
        <v>0</v>
      </c>
      <c r="EE17" s="201">
        <f t="shared" si="44"/>
        <v>0</v>
      </c>
      <c r="EF17" s="201">
        <f>IF($EC17&lt;&gt;0,IF(SUM($ED17:EE17)&lt;$O17,$O17/$EC17,0),0)</f>
        <v>0</v>
      </c>
      <c r="EG17" s="201">
        <f>IF($EC17&lt;&gt;0,IF(SUM($ED17:EF17)&lt;$O17,$O17/$EC17,0),0)</f>
        <v>0</v>
      </c>
      <c r="EH17" s="201">
        <f>IF($EC17&lt;&gt;0,IF(SUM($ED17:EG17)&lt;$O17,$O17/$EC17,0),0)</f>
        <v>0</v>
      </c>
      <c r="EI17" s="201">
        <f>IF($EC17&lt;&gt;0,IF(SUM($ED17:EH17)&lt;$O17,$O17/$EC17,0),0)</f>
        <v>0</v>
      </c>
      <c r="EJ17" s="201">
        <f>IF($EC17&lt;&gt;0,IF(SUM($ED17:EI17)&lt;$O17,$O17/$EC17,0),0)</f>
        <v>0</v>
      </c>
      <c r="EK17" s="201">
        <f>IF($EC17&lt;&gt;0,IF(SUM($ED17:EJ17)&lt;$O17,$O17/$EC17,0),0)</f>
        <v>0</v>
      </c>
      <c r="EL17" s="201">
        <f>IF($EC17&lt;&gt;0,IF(SUM($ED17:EK17)&lt;$O17,$O17/$EC17,0),0)</f>
        <v>0</v>
      </c>
      <c r="EM17" s="201">
        <f>IF($EC17&lt;&gt;0,IF(SUM($ED17:EL17)&lt;$O17,$O17/$EC17,0),0)</f>
        <v>0</v>
      </c>
      <c r="EN17" s="201">
        <f>IF($EC17&lt;&gt;0,IF(SUM($ED17:EM17)&lt;$O17,$O17/$EC17,0),0)</f>
        <v>0</v>
      </c>
      <c r="EO17" s="201">
        <f>IF($EC17&lt;&gt;0,IF(SUM($ED17:EN17)&lt;$O17,$O17/$EC17,0),0)</f>
        <v>0</v>
      </c>
      <c r="EP17" s="193">
        <f t="shared" si="58"/>
        <v>0</v>
      </c>
      <c r="EQ17" s="45">
        <f t="shared" si="11"/>
        <v>0</v>
      </c>
      <c r="ER17" s="201">
        <f t="shared" si="45"/>
        <v>0</v>
      </c>
      <c r="ES17" s="201">
        <f t="shared" si="46"/>
        <v>0</v>
      </c>
      <c r="ET17" s="201">
        <f>IF($EQ17&lt;&gt;0,IF(SUM($ER17:ES17)&lt;$P17,$P17/$EQ17,0),0)</f>
        <v>0</v>
      </c>
      <c r="EU17" s="201">
        <f>IF($EQ17&lt;&gt;0,IF(SUM($ER17:ET17)&lt;$P17,$P17/$EQ17,0),0)</f>
        <v>0</v>
      </c>
      <c r="EV17" s="201">
        <f>IF($EQ17&lt;&gt;0,IF(SUM($ER17:EU17)&lt;$P17,$P17/$EQ17,0),0)</f>
        <v>0</v>
      </c>
      <c r="EW17" s="201">
        <f>IF($EQ17&lt;&gt;0,IF(SUM($ER17:EV17)&lt;$P17,$P17/$EQ17,0),0)</f>
        <v>0</v>
      </c>
      <c r="EX17" s="201">
        <f>IF($EQ17&lt;&gt;0,IF(SUM($ER17:EW17)&lt;$P17,$P17/$EQ17,0),0)</f>
        <v>0</v>
      </c>
      <c r="EY17" s="201">
        <f>IF($EQ17&lt;&gt;0,IF(SUM($ER17:EX17)&lt;$P17,$P17/$EQ17,0),0)</f>
        <v>0</v>
      </c>
      <c r="EZ17" s="201">
        <f>IF($EQ17&lt;&gt;0,IF(SUM($ER17:EY17)&lt;$P17,$P17/$EQ17,0),0)</f>
        <v>0</v>
      </c>
      <c r="FA17" s="201">
        <f>IF($EQ17&lt;&gt;0,IF(SUM($ER17:EZ17)&lt;$P17,$P17/$EQ17,0),0)</f>
        <v>0</v>
      </c>
      <c r="FB17" s="201">
        <f>IF($EQ17&lt;&gt;0,IF(SUM($ER17:FA17)&lt;$P17,$P17/$EQ17,0),0)</f>
        <v>0</v>
      </c>
      <c r="FC17" s="201">
        <f>IF($EQ17&lt;&gt;0,IF(SUM($ER17:FB17)&lt;$P17,$P17/$EQ17,0),0)</f>
        <v>0</v>
      </c>
      <c r="FD17" s="193">
        <f t="shared" si="59"/>
        <v>0</v>
      </c>
    </row>
    <row r="18" spans="1:160" ht="15" customHeight="1" x14ac:dyDescent="0.25">
      <c r="A18" s="1"/>
      <c r="B18" s="127" t="str">
        <f>+Basisgegevens!A197</f>
        <v xml:space="preserve"> (-)</v>
      </c>
      <c r="C18" s="151">
        <f>+YEAR(Basisgegevens!E197)</f>
        <v>2025</v>
      </c>
      <c r="D18" s="151">
        <f>IF(Basisgegevens!G197&lt;&gt;0,MONTH(Basisgegevens!E197),0)</f>
        <v>0</v>
      </c>
      <c r="E18" s="79">
        <f>1/Basisgegevens!I197</f>
        <v>0.2</v>
      </c>
      <c r="F18" s="184">
        <f>+Basisgegevens!G197</f>
        <v>0</v>
      </c>
      <c r="G18" s="184"/>
      <c r="H18" s="184">
        <f>+IF(H$6=$C18,$F18," ")</f>
        <v>0</v>
      </c>
      <c r="I18" s="184"/>
      <c r="J18" s="184"/>
      <c r="K18" s="184"/>
      <c r="L18" s="184"/>
      <c r="M18" s="184">
        <f>+$F18*$E18*(12-$D18+1)/12</f>
        <v>0</v>
      </c>
      <c r="N18" s="184">
        <f>+IF(R18&gt;0,IF(($F18*$E18)&lt;R18,($F18*$E18),R18),0)</f>
        <v>0</v>
      </c>
      <c r="O18" s="184">
        <f t="shared" si="34"/>
        <v>0</v>
      </c>
      <c r="P18" s="184">
        <f t="shared" si="34"/>
        <v>0</v>
      </c>
      <c r="Q18" s="184"/>
      <c r="R18" s="184">
        <f>+H18-M18</f>
        <v>0</v>
      </c>
      <c r="S18" s="184">
        <f>+R18-N18</f>
        <v>0</v>
      </c>
      <c r="T18" s="184">
        <f t="shared" si="47"/>
        <v>0</v>
      </c>
      <c r="U18" s="184">
        <f t="shared" si="48"/>
        <v>0</v>
      </c>
      <c r="W18" s="1" t="str">
        <f t="shared" si="35"/>
        <v xml:space="preserve"> (-)</v>
      </c>
      <c r="X18" s="201">
        <f t="shared" si="36"/>
        <v>0</v>
      </c>
      <c r="Y18" s="201">
        <f t="shared" si="36"/>
        <v>0</v>
      </c>
      <c r="Z18" s="201">
        <f t="shared" si="36"/>
        <v>0</v>
      </c>
      <c r="AA18" s="201">
        <f t="shared" si="36"/>
        <v>0</v>
      </c>
      <c r="AB18" s="201">
        <f t="shared" si="36"/>
        <v>0</v>
      </c>
      <c r="AC18" s="201">
        <f t="shared" si="36"/>
        <v>0</v>
      </c>
      <c r="AD18" s="201">
        <f t="shared" si="36"/>
        <v>0</v>
      </c>
      <c r="AE18" s="201">
        <f t="shared" si="36"/>
        <v>0</v>
      </c>
      <c r="AF18" s="201">
        <f t="shared" si="36"/>
        <v>0</v>
      </c>
      <c r="AG18" s="201">
        <f t="shared" si="36"/>
        <v>0</v>
      </c>
      <c r="AH18" s="201">
        <f t="shared" si="36"/>
        <v>0</v>
      </c>
      <c r="AI18" s="201">
        <f t="shared" si="36"/>
        <v>0</v>
      </c>
      <c r="AJ18" s="193">
        <f t="shared" si="49"/>
        <v>0</v>
      </c>
      <c r="AK18" s="201">
        <f t="shared" si="37"/>
        <v>0</v>
      </c>
      <c r="AL18" s="201">
        <f t="shared" si="37"/>
        <v>0</v>
      </c>
      <c r="AM18" s="201">
        <f t="shared" si="37"/>
        <v>0</v>
      </c>
      <c r="AN18" s="201">
        <f t="shared" si="37"/>
        <v>0</v>
      </c>
      <c r="AO18" s="201">
        <f t="shared" si="37"/>
        <v>0</v>
      </c>
      <c r="AP18" s="201">
        <f t="shared" si="37"/>
        <v>0</v>
      </c>
      <c r="AQ18" s="201">
        <f t="shared" si="37"/>
        <v>0</v>
      </c>
      <c r="AR18" s="201">
        <f t="shared" si="37"/>
        <v>0</v>
      </c>
      <c r="AS18" s="201">
        <f t="shared" si="37"/>
        <v>0</v>
      </c>
      <c r="AT18" s="201">
        <f t="shared" si="37"/>
        <v>0</v>
      </c>
      <c r="AU18" s="201">
        <f t="shared" si="37"/>
        <v>0</v>
      </c>
      <c r="AV18" s="201">
        <f t="shared" si="37"/>
        <v>0</v>
      </c>
      <c r="AW18" s="193">
        <f t="shared" si="50"/>
        <v>0</v>
      </c>
      <c r="AX18" s="201">
        <f t="shared" si="38"/>
        <v>0</v>
      </c>
      <c r="AY18" s="201">
        <f t="shared" si="38"/>
        <v>0</v>
      </c>
      <c r="AZ18" s="201">
        <f t="shared" si="38"/>
        <v>0</v>
      </c>
      <c r="BA18" s="201">
        <f t="shared" si="38"/>
        <v>0</v>
      </c>
      <c r="BB18" s="201">
        <f t="shared" si="38"/>
        <v>0</v>
      </c>
      <c r="BC18" s="201">
        <f t="shared" si="38"/>
        <v>0</v>
      </c>
      <c r="BD18" s="201">
        <f t="shared" si="38"/>
        <v>0</v>
      </c>
      <c r="BE18" s="201">
        <f t="shared" si="38"/>
        <v>0</v>
      </c>
      <c r="BF18" s="201">
        <f t="shared" si="38"/>
        <v>0</v>
      </c>
      <c r="BG18" s="201">
        <f t="shared" si="38"/>
        <v>0</v>
      </c>
      <c r="BH18" s="201">
        <f t="shared" si="38"/>
        <v>0</v>
      </c>
      <c r="BI18" s="201">
        <f t="shared" si="38"/>
        <v>0</v>
      </c>
      <c r="BJ18" s="193">
        <f t="shared" si="51"/>
        <v>0</v>
      </c>
      <c r="BK18" s="201">
        <f t="shared" si="39"/>
        <v>0</v>
      </c>
      <c r="BL18" s="201">
        <f t="shared" si="39"/>
        <v>0</v>
      </c>
      <c r="BM18" s="201">
        <f t="shared" si="39"/>
        <v>0</v>
      </c>
      <c r="BN18" s="201">
        <f t="shared" si="39"/>
        <v>0</v>
      </c>
      <c r="BO18" s="201">
        <f t="shared" si="39"/>
        <v>0</v>
      </c>
      <c r="BP18" s="201">
        <f t="shared" si="39"/>
        <v>0</v>
      </c>
      <c r="BQ18" s="201">
        <f t="shared" si="39"/>
        <v>0</v>
      </c>
      <c r="BR18" s="201">
        <f t="shared" si="39"/>
        <v>0</v>
      </c>
      <c r="BS18" s="201">
        <f t="shared" si="39"/>
        <v>0</v>
      </c>
      <c r="BT18" s="201">
        <f t="shared" si="39"/>
        <v>0</v>
      </c>
      <c r="BU18" s="201">
        <f t="shared" si="39"/>
        <v>0</v>
      </c>
      <c r="BV18" s="201">
        <f t="shared" si="39"/>
        <v>0</v>
      </c>
      <c r="BW18" s="193">
        <f t="shared" si="52"/>
        <v>0</v>
      </c>
      <c r="BX18" s="201">
        <f t="shared" si="40"/>
        <v>0</v>
      </c>
      <c r="BY18" s="201">
        <f t="shared" si="40"/>
        <v>0</v>
      </c>
      <c r="BZ18" s="201">
        <f t="shared" si="40"/>
        <v>0</v>
      </c>
      <c r="CA18" s="201">
        <f t="shared" si="40"/>
        <v>0</v>
      </c>
      <c r="CB18" s="201">
        <f t="shared" si="40"/>
        <v>0</v>
      </c>
      <c r="CC18" s="201">
        <f t="shared" si="40"/>
        <v>0</v>
      </c>
      <c r="CD18" s="201">
        <f t="shared" si="40"/>
        <v>0</v>
      </c>
      <c r="CE18" s="201">
        <f t="shared" si="40"/>
        <v>0</v>
      </c>
      <c r="CF18" s="201">
        <f t="shared" si="40"/>
        <v>0</v>
      </c>
      <c r="CG18" s="201">
        <f t="shared" si="40"/>
        <v>0</v>
      </c>
      <c r="CH18" s="201">
        <f t="shared" si="40"/>
        <v>0</v>
      </c>
      <c r="CI18" s="201">
        <f t="shared" si="40"/>
        <v>0</v>
      </c>
      <c r="CJ18" s="193">
        <f t="shared" si="53"/>
        <v>0</v>
      </c>
      <c r="CL18" s="1" t="str">
        <f t="shared" si="41"/>
        <v xml:space="preserve"> (-)</v>
      </c>
      <c r="CM18" s="45"/>
      <c r="CN18" s="1"/>
      <c r="CO18" s="1"/>
      <c r="CP18" s="1"/>
      <c r="CQ18" s="1"/>
      <c r="CR18" s="1"/>
      <c r="CS18" s="1"/>
      <c r="CT18" s="1"/>
      <c r="CU18" s="1"/>
      <c r="CV18" s="1"/>
      <c r="CW18" s="1"/>
      <c r="CX18" s="1"/>
      <c r="CY18" s="1"/>
      <c r="CZ18" s="193">
        <f t="shared" si="55"/>
        <v>0</v>
      </c>
      <c r="DA18" s="45">
        <f>IF($D18&lt;&gt;0,12-$D18+1,0)</f>
        <v>0</v>
      </c>
      <c r="DB18" s="201">
        <f>IF($C18=$DB$4,IF((MONTH(DB$6)=$D18),$M18/(12-$D18+1),0),0)</f>
        <v>0</v>
      </c>
      <c r="DC18" s="201">
        <f>IF(DB18=0,IF($C18=$DB$4,IF((MONTH(DC$6)=$D18),$M18/(12-$D18+1),0),0),$M18/(12-$D18+1))</f>
        <v>0</v>
      </c>
      <c r="DD18" s="201">
        <f t="shared" ref="DD18:DM19" si="61">IF(DC18=0,IF($C18=$DB$4,IF((MONTH(DD$6)=$D18),$M18/(12-$D18+1),0),0),$M18/(12-$D18+1))</f>
        <v>0</v>
      </c>
      <c r="DE18" s="201">
        <f t="shared" si="61"/>
        <v>0</v>
      </c>
      <c r="DF18" s="201">
        <f t="shared" si="61"/>
        <v>0</v>
      </c>
      <c r="DG18" s="201">
        <f t="shared" si="61"/>
        <v>0</v>
      </c>
      <c r="DH18" s="201">
        <f t="shared" si="61"/>
        <v>0</v>
      </c>
      <c r="DI18" s="201">
        <f t="shared" si="61"/>
        <v>0</v>
      </c>
      <c r="DJ18" s="201">
        <f t="shared" si="61"/>
        <v>0</v>
      </c>
      <c r="DK18" s="201">
        <f t="shared" si="61"/>
        <v>0</v>
      </c>
      <c r="DL18" s="201">
        <f t="shared" si="61"/>
        <v>0</v>
      </c>
      <c r="DM18" s="201">
        <f t="shared" si="61"/>
        <v>0</v>
      </c>
      <c r="DN18" s="193">
        <f t="shared" si="56"/>
        <v>0</v>
      </c>
      <c r="DO18" s="45">
        <f t="shared" si="9"/>
        <v>0</v>
      </c>
      <c r="DP18" s="201">
        <f>IF($DO18&lt;&gt;0,$N18/$DO18,0)</f>
        <v>0</v>
      </c>
      <c r="DQ18" s="201">
        <f>IF($DO18&lt;&gt;0,IF($DP18&lt;$N18,$N18/$DO18,0),0)</f>
        <v>0</v>
      </c>
      <c r="DR18" s="201">
        <f>IF($DO18&lt;&gt;0,IF(SUM($DP18:DQ18)&lt;$N18,$N18/$DO18,0),0)</f>
        <v>0</v>
      </c>
      <c r="DS18" s="201">
        <f>IF($DO18&lt;&gt;0,IF(SUM($DP18:DR18)&lt;$N18,$N18/$DO18,0),0)</f>
        <v>0</v>
      </c>
      <c r="DT18" s="201">
        <f>IF($DO18&lt;&gt;0,IF(SUM($DP18:DS18)&lt;$N18,$N18/$DO18,0),0)</f>
        <v>0</v>
      </c>
      <c r="DU18" s="201">
        <f>IF($DO18&lt;&gt;0,IF(SUM($DP18:DT18)&lt;$N18,$N18/$DO18,0),0)</f>
        <v>0</v>
      </c>
      <c r="DV18" s="201">
        <f>IF($DO18&lt;&gt;0,IF(SUM($DP18:DU18)&lt;$N18,$N18/$DO18,0),0)</f>
        <v>0</v>
      </c>
      <c r="DW18" s="201">
        <f>IF($DO18&lt;&gt;0,IF(SUM($DP18:DV18)&lt;$N18,$N18/$DO18,0),0)</f>
        <v>0</v>
      </c>
      <c r="DX18" s="201">
        <f>IF($DO18&lt;&gt;0,IF(SUM($DP18:DW18)&lt;$N18,$N18/$DO18,0),0)</f>
        <v>0</v>
      </c>
      <c r="DY18" s="201">
        <f>IF($DO18&lt;&gt;0,IF(SUM($DP18:DX18)&lt;$N18,$N18/$DO18,0),0)</f>
        <v>0</v>
      </c>
      <c r="DZ18" s="201">
        <f>IF($DO18&lt;&gt;0,IF(SUM($DP18:DY18)&lt;$N18,$N18/$DO18,0),0)</f>
        <v>0</v>
      </c>
      <c r="EA18" s="201">
        <f>IF($DO18&lt;&gt;0,IF(SUM($DP18:DZ18)&lt;$N18,$N18/$DO18,0),0)</f>
        <v>0</v>
      </c>
      <c r="EB18" s="193">
        <f t="shared" si="57"/>
        <v>0</v>
      </c>
      <c r="EC18" s="45">
        <f t="shared" si="10"/>
        <v>0</v>
      </c>
      <c r="ED18" s="201">
        <f t="shared" si="43"/>
        <v>0</v>
      </c>
      <c r="EE18" s="201">
        <f t="shared" si="44"/>
        <v>0</v>
      </c>
      <c r="EF18" s="201">
        <f>IF($EC18&lt;&gt;0,IF(SUM($ED18:EE18)&lt;$O18,$O18/$EC18,0),0)</f>
        <v>0</v>
      </c>
      <c r="EG18" s="201">
        <f>IF($EC18&lt;&gt;0,IF(SUM($ED18:EF18)&lt;$O18,$O18/$EC18,0),0)</f>
        <v>0</v>
      </c>
      <c r="EH18" s="201">
        <f>IF($EC18&lt;&gt;0,IF(SUM($ED18:EG18)&lt;$O18,$O18/$EC18,0),0)</f>
        <v>0</v>
      </c>
      <c r="EI18" s="201">
        <f>IF($EC18&lt;&gt;0,IF(SUM($ED18:EH18)&lt;$O18,$O18/$EC18,0),0)</f>
        <v>0</v>
      </c>
      <c r="EJ18" s="201">
        <f>IF($EC18&lt;&gt;0,IF(SUM($ED18:EI18)&lt;$O18,$O18/$EC18,0),0)</f>
        <v>0</v>
      </c>
      <c r="EK18" s="201">
        <f>IF($EC18&lt;&gt;0,IF(SUM($ED18:EJ18)&lt;$O18,$O18/$EC18,0),0)</f>
        <v>0</v>
      </c>
      <c r="EL18" s="201">
        <f>IF($EC18&lt;&gt;0,IF(SUM($ED18:EK18)&lt;$O18,$O18/$EC18,0),0)</f>
        <v>0</v>
      </c>
      <c r="EM18" s="201">
        <f>IF($EC18&lt;&gt;0,IF(SUM($ED18:EL18)&lt;$O18,$O18/$EC18,0),0)</f>
        <v>0</v>
      </c>
      <c r="EN18" s="201">
        <f>IF($EC18&lt;&gt;0,IF(SUM($ED18:EM18)&lt;$O18,$O18/$EC18,0),0)</f>
        <v>0</v>
      </c>
      <c r="EO18" s="201">
        <f>IF($EC18&lt;&gt;0,IF(SUM($ED18:EN18)&lt;$O18,$O18/$EC18,0),0)</f>
        <v>0</v>
      </c>
      <c r="EP18" s="193">
        <f t="shared" si="58"/>
        <v>0</v>
      </c>
      <c r="EQ18" s="45">
        <f t="shared" si="11"/>
        <v>0</v>
      </c>
      <c r="ER18" s="201">
        <f t="shared" si="45"/>
        <v>0</v>
      </c>
      <c r="ES18" s="201">
        <f t="shared" si="46"/>
        <v>0</v>
      </c>
      <c r="ET18" s="201">
        <f>IF($EQ18&lt;&gt;0,IF(SUM($ER18:ES18)&lt;$P18,$P18/$EQ18,0),0)</f>
        <v>0</v>
      </c>
      <c r="EU18" s="201">
        <f>IF($EQ18&lt;&gt;0,IF(SUM($ER18:ET18)&lt;$P18,$P18/$EQ18,0),0)</f>
        <v>0</v>
      </c>
      <c r="EV18" s="201">
        <f>IF($EQ18&lt;&gt;0,IF(SUM($ER18:EU18)&lt;$P18,$P18/$EQ18,0),0)</f>
        <v>0</v>
      </c>
      <c r="EW18" s="201">
        <f>IF($EQ18&lt;&gt;0,IF(SUM($ER18:EV18)&lt;$P18,$P18/$EQ18,0),0)</f>
        <v>0</v>
      </c>
      <c r="EX18" s="201">
        <f>IF($EQ18&lt;&gt;0,IF(SUM($ER18:EW18)&lt;$P18,$P18/$EQ18,0),0)</f>
        <v>0</v>
      </c>
      <c r="EY18" s="201">
        <f>IF($EQ18&lt;&gt;0,IF(SUM($ER18:EX18)&lt;$P18,$P18/$EQ18,0),0)</f>
        <v>0</v>
      </c>
      <c r="EZ18" s="201">
        <f>IF($EQ18&lt;&gt;0,IF(SUM($ER18:EY18)&lt;$P18,$P18/$EQ18,0),0)</f>
        <v>0</v>
      </c>
      <c r="FA18" s="201">
        <f>IF($EQ18&lt;&gt;0,IF(SUM($ER18:EZ18)&lt;$P18,$P18/$EQ18,0),0)</f>
        <v>0</v>
      </c>
      <c r="FB18" s="201">
        <f>IF($EQ18&lt;&gt;0,IF(SUM($ER18:FA18)&lt;$P18,$P18/$EQ18,0),0)</f>
        <v>0</v>
      </c>
      <c r="FC18" s="201">
        <f>IF($EQ18&lt;&gt;0,IF(SUM($ER18:FB18)&lt;$P18,$P18/$EQ18,0),0)</f>
        <v>0</v>
      </c>
      <c r="FD18" s="193">
        <f t="shared" si="59"/>
        <v>0</v>
      </c>
    </row>
    <row r="19" spans="1:160" ht="15" customHeight="1" x14ac:dyDescent="0.25">
      <c r="A19" s="1"/>
      <c r="B19" s="127" t="str">
        <f>+Basisgegevens!A198</f>
        <v xml:space="preserve"> (-)</v>
      </c>
      <c r="C19" s="151">
        <f>+YEAR(Basisgegevens!E198)</f>
        <v>2025</v>
      </c>
      <c r="D19" s="151">
        <f>IF(Basisgegevens!G198&lt;&gt;0,MONTH(Basisgegevens!E198),0)</f>
        <v>0</v>
      </c>
      <c r="E19" s="79">
        <f>1/Basisgegevens!I198</f>
        <v>0.2</v>
      </c>
      <c r="F19" s="184">
        <f>+Basisgegevens!G198</f>
        <v>0</v>
      </c>
      <c r="G19" s="184"/>
      <c r="H19" s="184">
        <f>+IF(H$6=$C19,$F19," ")</f>
        <v>0</v>
      </c>
      <c r="I19" s="184"/>
      <c r="J19" s="184"/>
      <c r="K19" s="184"/>
      <c r="L19" s="184"/>
      <c r="M19" s="184">
        <f>+$F19*$E19*(12-$D19+1)/12</f>
        <v>0</v>
      </c>
      <c r="N19" s="184">
        <f>+IF(R19&gt;0,IF(($F19*$E19)&lt;R19,($F19*$E19),R19),0)</f>
        <v>0</v>
      </c>
      <c r="O19" s="184">
        <f>+IF(S19&gt;0,IF(($F19*$E19)&lt;S19,($F19*$E19),S19),0)</f>
        <v>0</v>
      </c>
      <c r="P19" s="184">
        <f t="shared" si="34"/>
        <v>0</v>
      </c>
      <c r="Q19" s="184"/>
      <c r="R19" s="184">
        <f>+H19-M19</f>
        <v>0</v>
      </c>
      <c r="S19" s="184">
        <f>+R19-N19</f>
        <v>0</v>
      </c>
      <c r="T19" s="184">
        <f t="shared" si="47"/>
        <v>0</v>
      </c>
      <c r="U19" s="184">
        <f t="shared" si="48"/>
        <v>0</v>
      </c>
      <c r="W19" s="1" t="str">
        <f t="shared" si="35"/>
        <v xml:space="preserve"> (-)</v>
      </c>
      <c r="X19" s="201">
        <f t="shared" si="36"/>
        <v>0</v>
      </c>
      <c r="Y19" s="201">
        <f t="shared" si="36"/>
        <v>0</v>
      </c>
      <c r="Z19" s="201">
        <f t="shared" si="36"/>
        <v>0</v>
      </c>
      <c r="AA19" s="201">
        <f t="shared" si="36"/>
        <v>0</v>
      </c>
      <c r="AB19" s="201">
        <f t="shared" si="36"/>
        <v>0</v>
      </c>
      <c r="AC19" s="201">
        <f t="shared" si="36"/>
        <v>0</v>
      </c>
      <c r="AD19" s="201">
        <f t="shared" si="36"/>
        <v>0</v>
      </c>
      <c r="AE19" s="201">
        <f t="shared" si="36"/>
        <v>0</v>
      </c>
      <c r="AF19" s="201">
        <f t="shared" si="36"/>
        <v>0</v>
      </c>
      <c r="AG19" s="201">
        <f t="shared" si="36"/>
        <v>0</v>
      </c>
      <c r="AH19" s="201">
        <f t="shared" si="36"/>
        <v>0</v>
      </c>
      <c r="AI19" s="201">
        <f t="shared" si="36"/>
        <v>0</v>
      </c>
      <c r="AJ19" s="193">
        <f t="shared" si="49"/>
        <v>0</v>
      </c>
      <c r="AK19" s="201">
        <f t="shared" si="37"/>
        <v>0</v>
      </c>
      <c r="AL19" s="201">
        <f t="shared" si="37"/>
        <v>0</v>
      </c>
      <c r="AM19" s="201">
        <f t="shared" si="37"/>
        <v>0</v>
      </c>
      <c r="AN19" s="201">
        <f t="shared" si="37"/>
        <v>0</v>
      </c>
      <c r="AO19" s="201">
        <f t="shared" si="37"/>
        <v>0</v>
      </c>
      <c r="AP19" s="201">
        <f t="shared" si="37"/>
        <v>0</v>
      </c>
      <c r="AQ19" s="201">
        <f t="shared" si="37"/>
        <v>0</v>
      </c>
      <c r="AR19" s="201">
        <f t="shared" si="37"/>
        <v>0</v>
      </c>
      <c r="AS19" s="201">
        <f t="shared" si="37"/>
        <v>0</v>
      </c>
      <c r="AT19" s="201">
        <f t="shared" si="37"/>
        <v>0</v>
      </c>
      <c r="AU19" s="201">
        <f t="shared" si="37"/>
        <v>0</v>
      </c>
      <c r="AV19" s="201">
        <f t="shared" si="37"/>
        <v>0</v>
      </c>
      <c r="AW19" s="193">
        <f t="shared" si="50"/>
        <v>0</v>
      </c>
      <c r="AX19" s="201">
        <f t="shared" si="38"/>
        <v>0</v>
      </c>
      <c r="AY19" s="201">
        <f t="shared" si="38"/>
        <v>0</v>
      </c>
      <c r="AZ19" s="201">
        <f t="shared" si="38"/>
        <v>0</v>
      </c>
      <c r="BA19" s="201">
        <f t="shared" si="38"/>
        <v>0</v>
      </c>
      <c r="BB19" s="201">
        <f t="shared" si="38"/>
        <v>0</v>
      </c>
      <c r="BC19" s="201">
        <f t="shared" si="38"/>
        <v>0</v>
      </c>
      <c r="BD19" s="201">
        <f t="shared" si="38"/>
        <v>0</v>
      </c>
      <c r="BE19" s="201">
        <f t="shared" si="38"/>
        <v>0</v>
      </c>
      <c r="BF19" s="201">
        <f t="shared" si="38"/>
        <v>0</v>
      </c>
      <c r="BG19" s="201">
        <f t="shared" si="38"/>
        <v>0</v>
      </c>
      <c r="BH19" s="201">
        <f t="shared" si="38"/>
        <v>0</v>
      </c>
      <c r="BI19" s="201">
        <f t="shared" si="38"/>
        <v>0</v>
      </c>
      <c r="BJ19" s="193">
        <f t="shared" si="51"/>
        <v>0</v>
      </c>
      <c r="BK19" s="201">
        <f t="shared" si="39"/>
        <v>0</v>
      </c>
      <c r="BL19" s="201">
        <f t="shared" si="39"/>
        <v>0</v>
      </c>
      <c r="BM19" s="201">
        <f t="shared" si="39"/>
        <v>0</v>
      </c>
      <c r="BN19" s="201">
        <f t="shared" si="39"/>
        <v>0</v>
      </c>
      <c r="BO19" s="201">
        <f t="shared" si="39"/>
        <v>0</v>
      </c>
      <c r="BP19" s="201">
        <f t="shared" si="39"/>
        <v>0</v>
      </c>
      <c r="BQ19" s="201">
        <f t="shared" si="39"/>
        <v>0</v>
      </c>
      <c r="BR19" s="201">
        <f t="shared" si="39"/>
        <v>0</v>
      </c>
      <c r="BS19" s="201">
        <f t="shared" si="39"/>
        <v>0</v>
      </c>
      <c r="BT19" s="201">
        <f t="shared" si="39"/>
        <v>0</v>
      </c>
      <c r="BU19" s="201">
        <f t="shared" si="39"/>
        <v>0</v>
      </c>
      <c r="BV19" s="201">
        <f t="shared" si="39"/>
        <v>0</v>
      </c>
      <c r="BW19" s="193">
        <f t="shared" si="52"/>
        <v>0</v>
      </c>
      <c r="BX19" s="201">
        <f t="shared" si="40"/>
        <v>0</v>
      </c>
      <c r="BY19" s="201">
        <f t="shared" si="40"/>
        <v>0</v>
      </c>
      <c r="BZ19" s="201">
        <f t="shared" si="40"/>
        <v>0</v>
      </c>
      <c r="CA19" s="201">
        <f t="shared" si="40"/>
        <v>0</v>
      </c>
      <c r="CB19" s="201">
        <f t="shared" si="40"/>
        <v>0</v>
      </c>
      <c r="CC19" s="201">
        <f t="shared" si="40"/>
        <v>0</v>
      </c>
      <c r="CD19" s="201">
        <f t="shared" si="40"/>
        <v>0</v>
      </c>
      <c r="CE19" s="201">
        <f t="shared" si="40"/>
        <v>0</v>
      </c>
      <c r="CF19" s="201">
        <f t="shared" si="40"/>
        <v>0</v>
      </c>
      <c r="CG19" s="201">
        <f t="shared" si="40"/>
        <v>0</v>
      </c>
      <c r="CH19" s="201">
        <f t="shared" si="40"/>
        <v>0</v>
      </c>
      <c r="CI19" s="201">
        <f t="shared" si="40"/>
        <v>0</v>
      </c>
      <c r="CJ19" s="193">
        <f t="shared" si="53"/>
        <v>0</v>
      </c>
      <c r="CL19" s="1" t="str">
        <f t="shared" si="41"/>
        <v xml:space="preserve"> (-)</v>
      </c>
      <c r="CM19" s="45"/>
      <c r="CN19" s="1"/>
      <c r="CO19" s="1"/>
      <c r="CP19" s="1"/>
      <c r="CQ19" s="1"/>
      <c r="CR19" s="1"/>
      <c r="CS19" s="1"/>
      <c r="CT19" s="1"/>
      <c r="CU19" s="1"/>
      <c r="CV19" s="1"/>
      <c r="CW19" s="1"/>
      <c r="CX19" s="1"/>
      <c r="CY19" s="1"/>
      <c r="CZ19" s="193">
        <f t="shared" si="55"/>
        <v>0</v>
      </c>
      <c r="DA19" s="45">
        <f>IF($D19&lt;&gt;0,12-$D19+1,0)</f>
        <v>0</v>
      </c>
      <c r="DB19" s="201">
        <f>IF($C19=$DB$4,IF((MONTH(DB$6)=$D19),$M19/(12-$D19+1),0),0)</f>
        <v>0</v>
      </c>
      <c r="DC19" s="201">
        <f>IF(DB19=0,IF($C19=$DB$4,IF((MONTH(DC$6)=$D19),$M19/(12-$D19+1),0),0),$M19/(12-$D19+1))</f>
        <v>0</v>
      </c>
      <c r="DD19" s="201">
        <f t="shared" si="61"/>
        <v>0</v>
      </c>
      <c r="DE19" s="201">
        <f t="shared" si="61"/>
        <v>0</v>
      </c>
      <c r="DF19" s="201">
        <f t="shared" si="61"/>
        <v>0</v>
      </c>
      <c r="DG19" s="201">
        <f t="shared" si="61"/>
        <v>0</v>
      </c>
      <c r="DH19" s="201">
        <f t="shared" si="61"/>
        <v>0</v>
      </c>
      <c r="DI19" s="201">
        <f t="shared" si="61"/>
        <v>0</v>
      </c>
      <c r="DJ19" s="201">
        <f t="shared" si="61"/>
        <v>0</v>
      </c>
      <c r="DK19" s="201">
        <f t="shared" si="61"/>
        <v>0</v>
      </c>
      <c r="DL19" s="201">
        <f t="shared" si="61"/>
        <v>0</v>
      </c>
      <c r="DM19" s="201">
        <f t="shared" si="61"/>
        <v>0</v>
      </c>
      <c r="DN19" s="193">
        <f t="shared" si="56"/>
        <v>0</v>
      </c>
      <c r="DO19" s="45">
        <f t="shared" si="9"/>
        <v>0</v>
      </c>
      <c r="DP19" s="201">
        <f>IF($DO19&lt;&gt;0,$N19/$DO19,0)</f>
        <v>0</v>
      </c>
      <c r="DQ19" s="201">
        <f>IF($DO19&lt;&gt;0,IF($DP19&lt;$N19,$N19/$DO19,0),0)</f>
        <v>0</v>
      </c>
      <c r="DR19" s="201">
        <f>IF($DO19&lt;&gt;0,IF(SUM($DP19:DQ19)&lt;$N19,$N19/$DO19,0),0)</f>
        <v>0</v>
      </c>
      <c r="DS19" s="201">
        <f>IF($DO19&lt;&gt;0,IF(SUM($DP19:DR19)&lt;$N19,$N19/$DO19,0),0)</f>
        <v>0</v>
      </c>
      <c r="DT19" s="201">
        <f>IF($DO19&lt;&gt;0,IF(SUM($DP19:DS19)&lt;$N19,$N19/$DO19,0),0)</f>
        <v>0</v>
      </c>
      <c r="DU19" s="201">
        <f>IF($DO19&lt;&gt;0,IF(SUM($DP19:DT19)&lt;$N19,$N19/$DO19,0),0)</f>
        <v>0</v>
      </c>
      <c r="DV19" s="201">
        <f>IF($DO19&lt;&gt;0,IF(SUM($DP19:DU19)&lt;$N19,$N19/$DO19,0),0)</f>
        <v>0</v>
      </c>
      <c r="DW19" s="201">
        <f>IF($DO19&lt;&gt;0,IF(SUM($DP19:DV19)&lt;$N19,$N19/$DO19,0),0)</f>
        <v>0</v>
      </c>
      <c r="DX19" s="201">
        <f>IF($DO19&lt;&gt;0,IF(SUM($DP19:DW19)&lt;$N19,$N19/$DO19,0),0)</f>
        <v>0</v>
      </c>
      <c r="DY19" s="201">
        <f>IF($DO19&lt;&gt;0,IF(SUM($DP19:DX19)&lt;$N19,$N19/$DO19,0),0)</f>
        <v>0</v>
      </c>
      <c r="DZ19" s="201">
        <f>IF($DO19&lt;&gt;0,IF(SUM($DP19:DY19)&lt;$N19,$N19/$DO19,0),0)</f>
        <v>0</v>
      </c>
      <c r="EA19" s="201">
        <f>IF($DO19&lt;&gt;0,IF(SUM($DP19:DZ19)&lt;$N19,$N19/$DO19,0),0)</f>
        <v>0</v>
      </c>
      <c r="EB19" s="193">
        <f t="shared" si="57"/>
        <v>0</v>
      </c>
      <c r="EC19" s="45">
        <f t="shared" si="10"/>
        <v>0</v>
      </c>
      <c r="ED19" s="201">
        <f t="shared" si="43"/>
        <v>0</v>
      </c>
      <c r="EE19" s="201">
        <f t="shared" si="44"/>
        <v>0</v>
      </c>
      <c r="EF19" s="201">
        <f>IF($EC19&lt;&gt;0,IF(SUM($ED19:EE19)&lt;$O19,$O19/$EC19,0),0)</f>
        <v>0</v>
      </c>
      <c r="EG19" s="201">
        <f>IF($EC19&lt;&gt;0,IF(SUM($ED19:EF19)&lt;$O19,$O19/$EC19,0),0)</f>
        <v>0</v>
      </c>
      <c r="EH19" s="201">
        <f>IF($EC19&lt;&gt;0,IF(SUM($ED19:EG19)&lt;$O19,$O19/$EC19,0),0)</f>
        <v>0</v>
      </c>
      <c r="EI19" s="201">
        <f>IF($EC19&lt;&gt;0,IF(SUM($ED19:EH19)&lt;$O19,$O19/$EC19,0),0)</f>
        <v>0</v>
      </c>
      <c r="EJ19" s="201">
        <f>IF($EC19&lt;&gt;0,IF(SUM($ED19:EI19)&lt;$O19,$O19/$EC19,0),0)</f>
        <v>0</v>
      </c>
      <c r="EK19" s="201">
        <f>IF($EC19&lt;&gt;0,IF(SUM($ED19:EJ19)&lt;$O19,$O19/$EC19,0),0)</f>
        <v>0</v>
      </c>
      <c r="EL19" s="201">
        <f>IF($EC19&lt;&gt;0,IF(SUM($ED19:EK19)&lt;$O19,$O19/$EC19,0),0)</f>
        <v>0</v>
      </c>
      <c r="EM19" s="201">
        <f>IF($EC19&lt;&gt;0,IF(SUM($ED19:EL19)&lt;$O19,$O19/$EC19,0),0)</f>
        <v>0</v>
      </c>
      <c r="EN19" s="201">
        <f>IF($EC19&lt;&gt;0,IF(SUM($ED19:EM19)&lt;$O19,$O19/$EC19,0),0)</f>
        <v>0</v>
      </c>
      <c r="EO19" s="201">
        <f>IF($EC19&lt;&gt;0,IF(SUM($ED19:EN19)&lt;$O19,$O19/$EC19,0),0)</f>
        <v>0</v>
      </c>
      <c r="EP19" s="193">
        <f t="shared" si="58"/>
        <v>0</v>
      </c>
      <c r="EQ19" s="45">
        <f t="shared" si="11"/>
        <v>0</v>
      </c>
      <c r="ER19" s="201">
        <f t="shared" si="45"/>
        <v>0</v>
      </c>
      <c r="ES19" s="201">
        <f t="shared" si="46"/>
        <v>0</v>
      </c>
      <c r="ET19" s="201">
        <f>IF($EQ19&lt;&gt;0,IF(SUM($ER19:ES19)&lt;$P19,$P19/$EQ19,0),0)</f>
        <v>0</v>
      </c>
      <c r="EU19" s="201">
        <f>IF($EQ19&lt;&gt;0,IF(SUM($ER19:ET19)&lt;$P19,$P19/$EQ19,0),0)</f>
        <v>0</v>
      </c>
      <c r="EV19" s="201">
        <f>IF($EQ19&lt;&gt;0,IF(SUM($ER19:EU19)&lt;$P19,$P19/$EQ19,0),0)</f>
        <v>0</v>
      </c>
      <c r="EW19" s="201">
        <f>IF($EQ19&lt;&gt;0,IF(SUM($ER19:EV19)&lt;$P19,$P19/$EQ19,0),0)</f>
        <v>0</v>
      </c>
      <c r="EX19" s="201">
        <f>IF($EQ19&lt;&gt;0,IF(SUM($ER19:EW19)&lt;$P19,$P19/$EQ19,0),0)</f>
        <v>0</v>
      </c>
      <c r="EY19" s="201">
        <f>IF($EQ19&lt;&gt;0,IF(SUM($ER19:EX19)&lt;$P19,$P19/$EQ19,0),0)</f>
        <v>0</v>
      </c>
      <c r="EZ19" s="201">
        <f>IF($EQ19&lt;&gt;0,IF(SUM($ER19:EY19)&lt;$P19,$P19/$EQ19,0),0)</f>
        <v>0</v>
      </c>
      <c r="FA19" s="201">
        <f>IF($EQ19&lt;&gt;0,IF(SUM($ER19:EZ19)&lt;$P19,$P19/$EQ19,0),0)</f>
        <v>0</v>
      </c>
      <c r="FB19" s="201">
        <f>IF($EQ19&lt;&gt;0,IF(SUM($ER19:FA19)&lt;$P19,$P19/$EQ19,0),0)</f>
        <v>0</v>
      </c>
      <c r="FC19" s="201">
        <f>IF($EQ19&lt;&gt;0,IF(SUM($ER19:FB19)&lt;$P19,$P19/$EQ19,0),0)</f>
        <v>0</v>
      </c>
      <c r="FD19" s="193">
        <f t="shared" si="59"/>
        <v>0</v>
      </c>
    </row>
    <row r="20" spans="1:160" ht="15" customHeight="1" x14ac:dyDescent="0.25">
      <c r="A20" s="1"/>
      <c r="B20" s="127" t="str">
        <f>+Basisgegevens!A212</f>
        <v xml:space="preserve"> (-)</v>
      </c>
      <c r="C20" s="151">
        <f>+YEAR(Basisgegevens!E212)</f>
        <v>2026</v>
      </c>
      <c r="D20" s="151">
        <f>IF(Basisgegevens!G212&lt;&gt;0,MONTH(Basisgegevens!E212),0)</f>
        <v>0</v>
      </c>
      <c r="E20" s="79">
        <f>1/Basisgegevens!I212</f>
        <v>0.2</v>
      </c>
      <c r="F20" s="184">
        <f>+Basisgegevens!G212</f>
        <v>0</v>
      </c>
      <c r="G20" s="184"/>
      <c r="H20" s="184"/>
      <c r="I20" s="184">
        <f>+IF(I$6=$C20,$F20," ")</f>
        <v>0</v>
      </c>
      <c r="J20" s="184"/>
      <c r="K20" s="184"/>
      <c r="L20" s="184"/>
      <c r="M20" s="184"/>
      <c r="N20" s="184">
        <f>+$F20*$E20*(12-$D20+1)/12</f>
        <v>0</v>
      </c>
      <c r="O20" s="184">
        <f>+IF(S20&gt;0,IF(($F20*$E20)&lt;S20,($F20*$E20),S20),0)</f>
        <v>0</v>
      </c>
      <c r="P20" s="184">
        <f t="shared" si="34"/>
        <v>0</v>
      </c>
      <c r="Q20" s="184"/>
      <c r="R20" s="184"/>
      <c r="S20" s="184">
        <f>+I20-N20</f>
        <v>0</v>
      </c>
      <c r="T20" s="184">
        <f t="shared" si="47"/>
        <v>0</v>
      </c>
      <c r="U20" s="184">
        <f t="shared" si="48"/>
        <v>0</v>
      </c>
      <c r="W20" s="1" t="str">
        <f t="shared" si="35"/>
        <v xml:space="preserve"> (-)</v>
      </c>
      <c r="X20" s="201">
        <f t="shared" si="36"/>
        <v>0</v>
      </c>
      <c r="Y20" s="201">
        <f t="shared" si="36"/>
        <v>0</v>
      </c>
      <c r="Z20" s="201">
        <f t="shared" si="36"/>
        <v>0</v>
      </c>
      <c r="AA20" s="201">
        <f t="shared" si="36"/>
        <v>0</v>
      </c>
      <c r="AB20" s="201">
        <f t="shared" si="36"/>
        <v>0</v>
      </c>
      <c r="AC20" s="201">
        <f t="shared" si="36"/>
        <v>0</v>
      </c>
      <c r="AD20" s="201">
        <f t="shared" si="36"/>
        <v>0</v>
      </c>
      <c r="AE20" s="201">
        <f t="shared" si="36"/>
        <v>0</v>
      </c>
      <c r="AF20" s="201">
        <f t="shared" si="36"/>
        <v>0</v>
      </c>
      <c r="AG20" s="201">
        <f t="shared" si="36"/>
        <v>0</v>
      </c>
      <c r="AH20" s="201">
        <f t="shared" si="36"/>
        <v>0</v>
      </c>
      <c r="AI20" s="201">
        <f t="shared" si="36"/>
        <v>0</v>
      </c>
      <c r="AJ20" s="193">
        <f t="shared" si="49"/>
        <v>0</v>
      </c>
      <c r="AK20" s="201">
        <f t="shared" si="37"/>
        <v>0</v>
      </c>
      <c r="AL20" s="201">
        <f t="shared" si="37"/>
        <v>0</v>
      </c>
      <c r="AM20" s="201">
        <f t="shared" si="37"/>
        <v>0</v>
      </c>
      <c r="AN20" s="201">
        <f t="shared" si="37"/>
        <v>0</v>
      </c>
      <c r="AO20" s="201">
        <f t="shared" si="37"/>
        <v>0</v>
      </c>
      <c r="AP20" s="201">
        <f t="shared" si="37"/>
        <v>0</v>
      </c>
      <c r="AQ20" s="201">
        <f t="shared" si="37"/>
        <v>0</v>
      </c>
      <c r="AR20" s="201">
        <f t="shared" si="37"/>
        <v>0</v>
      </c>
      <c r="AS20" s="201">
        <f t="shared" si="37"/>
        <v>0</v>
      </c>
      <c r="AT20" s="201">
        <f t="shared" si="37"/>
        <v>0</v>
      </c>
      <c r="AU20" s="201">
        <f t="shared" si="37"/>
        <v>0</v>
      </c>
      <c r="AV20" s="201">
        <f t="shared" si="37"/>
        <v>0</v>
      </c>
      <c r="AW20" s="193">
        <f t="shared" si="50"/>
        <v>0</v>
      </c>
      <c r="AX20" s="201">
        <f t="shared" si="38"/>
        <v>0</v>
      </c>
      <c r="AY20" s="201">
        <f t="shared" si="38"/>
        <v>0</v>
      </c>
      <c r="AZ20" s="201">
        <f t="shared" si="38"/>
        <v>0</v>
      </c>
      <c r="BA20" s="201">
        <f t="shared" si="38"/>
        <v>0</v>
      </c>
      <c r="BB20" s="201">
        <f t="shared" si="38"/>
        <v>0</v>
      </c>
      <c r="BC20" s="201">
        <f t="shared" si="38"/>
        <v>0</v>
      </c>
      <c r="BD20" s="201">
        <f t="shared" si="38"/>
        <v>0</v>
      </c>
      <c r="BE20" s="201">
        <f t="shared" si="38"/>
        <v>0</v>
      </c>
      <c r="BF20" s="201">
        <f t="shared" si="38"/>
        <v>0</v>
      </c>
      <c r="BG20" s="201">
        <f t="shared" si="38"/>
        <v>0</v>
      </c>
      <c r="BH20" s="201">
        <f t="shared" si="38"/>
        <v>0</v>
      </c>
      <c r="BI20" s="201">
        <f t="shared" si="38"/>
        <v>0</v>
      </c>
      <c r="BJ20" s="193">
        <f t="shared" si="51"/>
        <v>0</v>
      </c>
      <c r="BK20" s="201">
        <f t="shared" si="39"/>
        <v>0</v>
      </c>
      <c r="BL20" s="201">
        <f t="shared" si="39"/>
        <v>0</v>
      </c>
      <c r="BM20" s="201">
        <f t="shared" si="39"/>
        <v>0</v>
      </c>
      <c r="BN20" s="201">
        <f t="shared" si="39"/>
        <v>0</v>
      </c>
      <c r="BO20" s="201">
        <f t="shared" si="39"/>
        <v>0</v>
      </c>
      <c r="BP20" s="201">
        <f t="shared" si="39"/>
        <v>0</v>
      </c>
      <c r="BQ20" s="201">
        <f t="shared" si="39"/>
        <v>0</v>
      </c>
      <c r="BR20" s="201">
        <f t="shared" si="39"/>
        <v>0</v>
      </c>
      <c r="BS20" s="201">
        <f t="shared" si="39"/>
        <v>0</v>
      </c>
      <c r="BT20" s="201">
        <f t="shared" si="39"/>
        <v>0</v>
      </c>
      <c r="BU20" s="201">
        <f t="shared" si="39"/>
        <v>0</v>
      </c>
      <c r="BV20" s="201">
        <f t="shared" si="39"/>
        <v>0</v>
      </c>
      <c r="BW20" s="193">
        <f t="shared" si="52"/>
        <v>0</v>
      </c>
      <c r="BX20" s="201">
        <f t="shared" si="40"/>
        <v>0</v>
      </c>
      <c r="BY20" s="201">
        <f t="shared" si="40"/>
        <v>0</v>
      </c>
      <c r="BZ20" s="201">
        <f t="shared" si="40"/>
        <v>0</v>
      </c>
      <c r="CA20" s="201">
        <f t="shared" si="40"/>
        <v>0</v>
      </c>
      <c r="CB20" s="201">
        <f t="shared" si="40"/>
        <v>0</v>
      </c>
      <c r="CC20" s="201">
        <f t="shared" si="40"/>
        <v>0</v>
      </c>
      <c r="CD20" s="201">
        <f t="shared" si="40"/>
        <v>0</v>
      </c>
      <c r="CE20" s="201">
        <f t="shared" si="40"/>
        <v>0</v>
      </c>
      <c r="CF20" s="201">
        <f t="shared" si="40"/>
        <v>0</v>
      </c>
      <c r="CG20" s="201">
        <f t="shared" si="40"/>
        <v>0</v>
      </c>
      <c r="CH20" s="201">
        <f t="shared" si="40"/>
        <v>0</v>
      </c>
      <c r="CI20" s="201">
        <f t="shared" si="40"/>
        <v>0</v>
      </c>
      <c r="CJ20" s="193">
        <f t="shared" si="53"/>
        <v>0</v>
      </c>
      <c r="CL20" s="1" t="str">
        <f t="shared" si="41"/>
        <v xml:space="preserve"> (-)</v>
      </c>
      <c r="CM20" s="45"/>
      <c r="CN20" s="1"/>
      <c r="CO20" s="1"/>
      <c r="CP20" s="1"/>
      <c r="CQ20" s="1"/>
      <c r="CR20" s="1"/>
      <c r="CS20" s="1"/>
      <c r="CT20" s="1"/>
      <c r="CU20" s="1"/>
      <c r="CV20" s="1"/>
      <c r="CW20" s="1"/>
      <c r="CX20" s="1"/>
      <c r="CY20" s="1"/>
      <c r="CZ20" s="193">
        <f t="shared" si="55"/>
        <v>0</v>
      </c>
      <c r="DA20" s="45"/>
      <c r="DB20" s="1"/>
      <c r="DC20" s="1"/>
      <c r="DD20" s="1"/>
      <c r="DE20" s="1"/>
      <c r="DF20" s="1"/>
      <c r="DG20" s="1"/>
      <c r="DH20" s="1"/>
      <c r="DI20" s="1"/>
      <c r="DJ20" s="1"/>
      <c r="DK20" s="1"/>
      <c r="DL20" s="1"/>
      <c r="DM20" s="1"/>
      <c r="DN20" s="193">
        <f t="shared" si="56"/>
        <v>0</v>
      </c>
      <c r="DO20" s="45">
        <f>IF($D20&lt;&gt;0,12-$D20+1,0)</f>
        <v>0</v>
      </c>
      <c r="DP20" s="201">
        <f>IF($C20=$DP$4,IF((MONTH(DP$6)=$D20),$N20/(12-$D20+1),0),0)</f>
        <v>0</v>
      </c>
      <c r="DQ20" s="201">
        <f>IF(DP20=0,IF($C20=$DP$4,IF((MONTH(DQ$6)=$D20),$N20/(12-$D20+1),0),0),$N20/(12-$D20+1))</f>
        <v>0</v>
      </c>
      <c r="DR20" s="201">
        <f t="shared" ref="DR20:EA21" si="62">IF(DQ20=0,IF($C20=$DP$4,IF((MONTH(DR$6)=$D20),$N20/(12-$D20+1),0),0),$N20/(12-$D20+1))</f>
        <v>0</v>
      </c>
      <c r="DS20" s="201">
        <f t="shared" si="62"/>
        <v>0</v>
      </c>
      <c r="DT20" s="201">
        <f t="shared" si="62"/>
        <v>0</v>
      </c>
      <c r="DU20" s="201">
        <f t="shared" si="62"/>
        <v>0</v>
      </c>
      <c r="DV20" s="201">
        <f t="shared" si="62"/>
        <v>0</v>
      </c>
      <c r="DW20" s="201">
        <f t="shared" si="62"/>
        <v>0</v>
      </c>
      <c r="DX20" s="201">
        <f t="shared" si="62"/>
        <v>0</v>
      </c>
      <c r="DY20" s="201">
        <f t="shared" si="62"/>
        <v>0</v>
      </c>
      <c r="DZ20" s="201">
        <f t="shared" si="62"/>
        <v>0</v>
      </c>
      <c r="EA20" s="201">
        <f t="shared" si="62"/>
        <v>0</v>
      </c>
      <c r="EB20" s="193">
        <f t="shared" si="57"/>
        <v>0</v>
      </c>
      <c r="EC20" s="45">
        <f t="shared" si="10"/>
        <v>0</v>
      </c>
      <c r="ED20" s="201">
        <f t="shared" si="43"/>
        <v>0</v>
      </c>
      <c r="EE20" s="201">
        <f t="shared" si="44"/>
        <v>0</v>
      </c>
      <c r="EF20" s="201">
        <f>IF($EC20&lt;&gt;0,IF(SUM($ED20:EE20)&lt;$O20,$O20/$EC20,0),0)</f>
        <v>0</v>
      </c>
      <c r="EG20" s="201">
        <f>IF($EC20&lt;&gt;0,IF(SUM($ED20:EF20)&lt;$O20,$O20/$EC20,0),0)</f>
        <v>0</v>
      </c>
      <c r="EH20" s="201">
        <f>IF($EC20&lt;&gt;0,IF(SUM($ED20:EG20)&lt;$O20,$O20/$EC20,0),0)</f>
        <v>0</v>
      </c>
      <c r="EI20" s="201">
        <f>IF($EC20&lt;&gt;0,IF(SUM($ED20:EH20)&lt;$O20,$O20/$EC20,0),0)</f>
        <v>0</v>
      </c>
      <c r="EJ20" s="201">
        <f>IF($EC20&lt;&gt;0,IF(SUM($ED20:EI20)&lt;$O20,$O20/$EC20,0),0)</f>
        <v>0</v>
      </c>
      <c r="EK20" s="201">
        <f>IF($EC20&lt;&gt;0,IF(SUM($ED20:EJ20)&lt;$O20,$O20/$EC20,0),0)</f>
        <v>0</v>
      </c>
      <c r="EL20" s="201">
        <f>IF($EC20&lt;&gt;0,IF(SUM($ED20:EK20)&lt;$O20,$O20/$EC20,0),0)</f>
        <v>0</v>
      </c>
      <c r="EM20" s="201">
        <f>IF($EC20&lt;&gt;0,IF(SUM($ED20:EL20)&lt;$O20,$O20/$EC20,0),0)</f>
        <v>0</v>
      </c>
      <c r="EN20" s="201">
        <f>IF($EC20&lt;&gt;0,IF(SUM($ED20:EM20)&lt;$O20,$O20/$EC20,0),0)</f>
        <v>0</v>
      </c>
      <c r="EO20" s="201">
        <f>IF($EC20&lt;&gt;0,IF(SUM($ED20:EN20)&lt;$O20,$O20/$EC20,0),0)</f>
        <v>0</v>
      </c>
      <c r="EP20" s="193">
        <f t="shared" si="58"/>
        <v>0</v>
      </c>
      <c r="EQ20" s="45">
        <f t="shared" si="11"/>
        <v>0</v>
      </c>
      <c r="ER20" s="201">
        <f t="shared" si="45"/>
        <v>0</v>
      </c>
      <c r="ES20" s="201">
        <f t="shared" si="46"/>
        <v>0</v>
      </c>
      <c r="ET20" s="201">
        <f>IF($EQ20&lt;&gt;0,IF(SUM($ER20:ES20)&lt;$P20,$P20/$EQ20,0),0)</f>
        <v>0</v>
      </c>
      <c r="EU20" s="201">
        <f>IF($EQ20&lt;&gt;0,IF(SUM($ER20:ET20)&lt;$P20,$P20/$EQ20,0),0)</f>
        <v>0</v>
      </c>
      <c r="EV20" s="201">
        <f>IF($EQ20&lt;&gt;0,IF(SUM($ER20:EU20)&lt;$P20,$P20/$EQ20,0),0)</f>
        <v>0</v>
      </c>
      <c r="EW20" s="201">
        <f>IF($EQ20&lt;&gt;0,IF(SUM($ER20:EV20)&lt;$P20,$P20/$EQ20,0),0)</f>
        <v>0</v>
      </c>
      <c r="EX20" s="201">
        <f>IF($EQ20&lt;&gt;0,IF(SUM($ER20:EW20)&lt;$P20,$P20/$EQ20,0),0)</f>
        <v>0</v>
      </c>
      <c r="EY20" s="201">
        <f>IF($EQ20&lt;&gt;0,IF(SUM($ER20:EX20)&lt;$P20,$P20/$EQ20,0),0)</f>
        <v>0</v>
      </c>
      <c r="EZ20" s="201">
        <f>IF($EQ20&lt;&gt;0,IF(SUM($ER20:EY20)&lt;$P20,$P20/$EQ20,0),0)</f>
        <v>0</v>
      </c>
      <c r="FA20" s="201">
        <f>IF($EQ20&lt;&gt;0,IF(SUM($ER20:EZ20)&lt;$P20,$P20/$EQ20,0),0)</f>
        <v>0</v>
      </c>
      <c r="FB20" s="201">
        <f>IF($EQ20&lt;&gt;0,IF(SUM($ER20:FA20)&lt;$P20,$P20/$EQ20,0),0)</f>
        <v>0</v>
      </c>
      <c r="FC20" s="201">
        <f>IF($EQ20&lt;&gt;0,IF(SUM($ER20:FB20)&lt;$P20,$P20/$EQ20,0),0)</f>
        <v>0</v>
      </c>
      <c r="FD20" s="193">
        <f t="shared" si="59"/>
        <v>0</v>
      </c>
    </row>
    <row r="21" spans="1:160" ht="15" customHeight="1" x14ac:dyDescent="0.25">
      <c r="A21" s="1"/>
      <c r="B21" s="127" t="str">
        <f>+Basisgegevens!A213</f>
        <v xml:space="preserve"> (-)</v>
      </c>
      <c r="C21" s="151">
        <f>+YEAR(Basisgegevens!E213)</f>
        <v>2026</v>
      </c>
      <c r="D21" s="151">
        <f>IF(Basisgegevens!G213&lt;&gt;0,MONTH(Basisgegevens!E213),0)</f>
        <v>0</v>
      </c>
      <c r="E21" s="79">
        <f>1/Basisgegevens!I213</f>
        <v>0.2</v>
      </c>
      <c r="F21" s="184">
        <f>+Basisgegevens!G213</f>
        <v>0</v>
      </c>
      <c r="G21" s="184"/>
      <c r="H21" s="184"/>
      <c r="I21" s="184">
        <f>+IF(I$6=$C21,$F21," ")</f>
        <v>0</v>
      </c>
      <c r="J21" s="184"/>
      <c r="K21" s="184"/>
      <c r="L21" s="184"/>
      <c r="M21" s="184"/>
      <c r="N21" s="184">
        <f>+$F21*$E21*(12-$D21+1)/12</f>
        <v>0</v>
      </c>
      <c r="O21" s="184">
        <f>+IF(S21&gt;0,IF(($F21*$E21)&lt;S21,($F21*$E21),S21),0)</f>
        <v>0</v>
      </c>
      <c r="P21" s="184">
        <f t="shared" si="34"/>
        <v>0</v>
      </c>
      <c r="Q21" s="184"/>
      <c r="R21" s="184"/>
      <c r="S21" s="184">
        <f>+I21-N21</f>
        <v>0</v>
      </c>
      <c r="T21" s="184">
        <f t="shared" si="47"/>
        <v>0</v>
      </c>
      <c r="U21" s="184">
        <f t="shared" si="48"/>
        <v>0</v>
      </c>
      <c r="W21" s="1" t="str">
        <f t="shared" si="35"/>
        <v xml:space="preserve"> (-)</v>
      </c>
      <c r="X21" s="201">
        <f t="shared" si="36"/>
        <v>0</v>
      </c>
      <c r="Y21" s="201">
        <f t="shared" si="36"/>
        <v>0</v>
      </c>
      <c r="Z21" s="201">
        <f t="shared" si="36"/>
        <v>0</v>
      </c>
      <c r="AA21" s="201">
        <f t="shared" si="36"/>
        <v>0</v>
      </c>
      <c r="AB21" s="201">
        <f t="shared" si="36"/>
        <v>0</v>
      </c>
      <c r="AC21" s="201">
        <f t="shared" si="36"/>
        <v>0</v>
      </c>
      <c r="AD21" s="201">
        <f t="shared" si="36"/>
        <v>0</v>
      </c>
      <c r="AE21" s="201">
        <f t="shared" si="36"/>
        <v>0</v>
      </c>
      <c r="AF21" s="201">
        <f t="shared" si="36"/>
        <v>0</v>
      </c>
      <c r="AG21" s="201">
        <f t="shared" si="36"/>
        <v>0</v>
      </c>
      <c r="AH21" s="201">
        <f t="shared" si="36"/>
        <v>0</v>
      </c>
      <c r="AI21" s="201">
        <f t="shared" si="36"/>
        <v>0</v>
      </c>
      <c r="AJ21" s="193">
        <f t="shared" si="49"/>
        <v>0</v>
      </c>
      <c r="AK21" s="201">
        <f t="shared" si="37"/>
        <v>0</v>
      </c>
      <c r="AL21" s="201">
        <f t="shared" si="37"/>
        <v>0</v>
      </c>
      <c r="AM21" s="201">
        <f t="shared" si="37"/>
        <v>0</v>
      </c>
      <c r="AN21" s="201">
        <f t="shared" si="37"/>
        <v>0</v>
      </c>
      <c r="AO21" s="201">
        <f t="shared" si="37"/>
        <v>0</v>
      </c>
      <c r="AP21" s="201">
        <f t="shared" si="37"/>
        <v>0</v>
      </c>
      <c r="AQ21" s="201">
        <f t="shared" si="37"/>
        <v>0</v>
      </c>
      <c r="AR21" s="201">
        <f t="shared" si="37"/>
        <v>0</v>
      </c>
      <c r="AS21" s="201">
        <f t="shared" si="37"/>
        <v>0</v>
      </c>
      <c r="AT21" s="201">
        <f t="shared" si="37"/>
        <v>0</v>
      </c>
      <c r="AU21" s="201">
        <f t="shared" si="37"/>
        <v>0</v>
      </c>
      <c r="AV21" s="201">
        <f t="shared" si="37"/>
        <v>0</v>
      </c>
      <c r="AW21" s="193">
        <f t="shared" si="50"/>
        <v>0</v>
      </c>
      <c r="AX21" s="201">
        <f t="shared" si="38"/>
        <v>0</v>
      </c>
      <c r="AY21" s="201">
        <f t="shared" si="38"/>
        <v>0</v>
      </c>
      <c r="AZ21" s="201">
        <f t="shared" si="38"/>
        <v>0</v>
      </c>
      <c r="BA21" s="201">
        <f t="shared" si="38"/>
        <v>0</v>
      </c>
      <c r="BB21" s="201">
        <f t="shared" si="38"/>
        <v>0</v>
      </c>
      <c r="BC21" s="201">
        <f t="shared" si="38"/>
        <v>0</v>
      </c>
      <c r="BD21" s="201">
        <f t="shared" si="38"/>
        <v>0</v>
      </c>
      <c r="BE21" s="201">
        <f t="shared" si="38"/>
        <v>0</v>
      </c>
      <c r="BF21" s="201">
        <f t="shared" si="38"/>
        <v>0</v>
      </c>
      <c r="BG21" s="201">
        <f t="shared" si="38"/>
        <v>0</v>
      </c>
      <c r="BH21" s="201">
        <f t="shared" si="38"/>
        <v>0</v>
      </c>
      <c r="BI21" s="201">
        <f t="shared" si="38"/>
        <v>0</v>
      </c>
      <c r="BJ21" s="193">
        <f t="shared" si="51"/>
        <v>0</v>
      </c>
      <c r="BK21" s="201">
        <f t="shared" si="39"/>
        <v>0</v>
      </c>
      <c r="BL21" s="201">
        <f t="shared" si="39"/>
        <v>0</v>
      </c>
      <c r="BM21" s="201">
        <f t="shared" si="39"/>
        <v>0</v>
      </c>
      <c r="BN21" s="201">
        <f t="shared" si="39"/>
        <v>0</v>
      </c>
      <c r="BO21" s="201">
        <f t="shared" si="39"/>
        <v>0</v>
      </c>
      <c r="BP21" s="201">
        <f t="shared" si="39"/>
        <v>0</v>
      </c>
      <c r="BQ21" s="201">
        <f t="shared" si="39"/>
        <v>0</v>
      </c>
      <c r="BR21" s="201">
        <f t="shared" si="39"/>
        <v>0</v>
      </c>
      <c r="BS21" s="201">
        <f t="shared" si="39"/>
        <v>0</v>
      </c>
      <c r="BT21" s="201">
        <f t="shared" si="39"/>
        <v>0</v>
      </c>
      <c r="BU21" s="201">
        <f t="shared" si="39"/>
        <v>0</v>
      </c>
      <c r="BV21" s="201">
        <f t="shared" si="39"/>
        <v>0</v>
      </c>
      <c r="BW21" s="193">
        <f t="shared" si="52"/>
        <v>0</v>
      </c>
      <c r="BX21" s="201">
        <f t="shared" si="40"/>
        <v>0</v>
      </c>
      <c r="BY21" s="201">
        <f t="shared" si="40"/>
        <v>0</v>
      </c>
      <c r="BZ21" s="201">
        <f t="shared" si="40"/>
        <v>0</v>
      </c>
      <c r="CA21" s="201">
        <f t="shared" si="40"/>
        <v>0</v>
      </c>
      <c r="CB21" s="201">
        <f t="shared" si="40"/>
        <v>0</v>
      </c>
      <c r="CC21" s="201">
        <f t="shared" si="40"/>
        <v>0</v>
      </c>
      <c r="CD21" s="201">
        <f t="shared" si="40"/>
        <v>0</v>
      </c>
      <c r="CE21" s="201">
        <f t="shared" si="40"/>
        <v>0</v>
      </c>
      <c r="CF21" s="201">
        <f t="shared" si="40"/>
        <v>0</v>
      </c>
      <c r="CG21" s="201">
        <f t="shared" si="40"/>
        <v>0</v>
      </c>
      <c r="CH21" s="201">
        <f t="shared" si="40"/>
        <v>0</v>
      </c>
      <c r="CI21" s="201">
        <f t="shared" si="40"/>
        <v>0</v>
      </c>
      <c r="CJ21" s="193">
        <f t="shared" si="53"/>
        <v>0</v>
      </c>
      <c r="CL21" s="1" t="str">
        <f t="shared" si="41"/>
        <v xml:space="preserve"> (-)</v>
      </c>
      <c r="CM21" s="45"/>
      <c r="CN21" s="1"/>
      <c r="CO21" s="1"/>
      <c r="CP21" s="1"/>
      <c r="CQ21" s="1"/>
      <c r="CR21" s="1"/>
      <c r="CS21" s="1"/>
      <c r="CT21" s="1"/>
      <c r="CU21" s="1"/>
      <c r="CV21" s="1"/>
      <c r="CW21" s="1"/>
      <c r="CX21" s="1"/>
      <c r="CY21" s="1"/>
      <c r="CZ21" s="193">
        <f t="shared" si="55"/>
        <v>0</v>
      </c>
      <c r="DA21" s="45"/>
      <c r="DB21" s="1"/>
      <c r="DC21" s="1"/>
      <c r="DD21" s="1"/>
      <c r="DE21" s="1"/>
      <c r="DF21" s="1"/>
      <c r="DG21" s="1"/>
      <c r="DH21" s="1"/>
      <c r="DI21" s="1"/>
      <c r="DJ21" s="1"/>
      <c r="DK21" s="1"/>
      <c r="DL21" s="1"/>
      <c r="DM21" s="1"/>
      <c r="DN21" s="193">
        <f t="shared" si="56"/>
        <v>0</v>
      </c>
      <c r="DO21" s="45">
        <f>IF($D21&lt;&gt;0,12-$D21+1,0)</f>
        <v>0</v>
      </c>
      <c r="DP21" s="201">
        <f>IF($C21=$DP$4,IF((MONTH(DP$6)=$D21),$N21/(12-$D21+1),0),0)</f>
        <v>0</v>
      </c>
      <c r="DQ21" s="201">
        <f>IF(DP21=0,IF($C21=$DP$4,IF((MONTH(DQ$6)=$D21),$N21/(12-$D21+1),0),0),$N21/(12-$D21+1))</f>
        <v>0</v>
      </c>
      <c r="DR21" s="201">
        <f t="shared" si="62"/>
        <v>0</v>
      </c>
      <c r="DS21" s="201">
        <f t="shared" si="62"/>
        <v>0</v>
      </c>
      <c r="DT21" s="201">
        <f t="shared" si="62"/>
        <v>0</v>
      </c>
      <c r="DU21" s="201">
        <f t="shared" si="62"/>
        <v>0</v>
      </c>
      <c r="DV21" s="201">
        <f t="shared" si="62"/>
        <v>0</v>
      </c>
      <c r="DW21" s="201">
        <f t="shared" si="62"/>
        <v>0</v>
      </c>
      <c r="DX21" s="201">
        <f t="shared" si="62"/>
        <v>0</v>
      </c>
      <c r="DY21" s="201">
        <f t="shared" si="62"/>
        <v>0</v>
      </c>
      <c r="DZ21" s="201">
        <f t="shared" si="62"/>
        <v>0</v>
      </c>
      <c r="EA21" s="201">
        <f t="shared" si="62"/>
        <v>0</v>
      </c>
      <c r="EB21" s="193">
        <f t="shared" si="57"/>
        <v>0</v>
      </c>
      <c r="EC21" s="45">
        <f t="shared" si="10"/>
        <v>0</v>
      </c>
      <c r="ED21" s="201">
        <f t="shared" si="43"/>
        <v>0</v>
      </c>
      <c r="EE21" s="201">
        <f t="shared" si="44"/>
        <v>0</v>
      </c>
      <c r="EF21" s="201">
        <f>IF($EC21&lt;&gt;0,IF(SUM($ED21:EE21)&lt;$O21,$O21/$EC21,0),0)</f>
        <v>0</v>
      </c>
      <c r="EG21" s="201">
        <f>IF($EC21&lt;&gt;0,IF(SUM($ED21:EF21)&lt;$O21,$O21/$EC21,0),0)</f>
        <v>0</v>
      </c>
      <c r="EH21" s="201">
        <f>IF($EC21&lt;&gt;0,IF(SUM($ED21:EG21)&lt;$O21,$O21/$EC21,0),0)</f>
        <v>0</v>
      </c>
      <c r="EI21" s="201">
        <f>IF($EC21&lt;&gt;0,IF(SUM($ED21:EH21)&lt;$O21,$O21/$EC21,0),0)</f>
        <v>0</v>
      </c>
      <c r="EJ21" s="201">
        <f>IF($EC21&lt;&gt;0,IF(SUM($ED21:EI21)&lt;$O21,$O21/$EC21,0),0)</f>
        <v>0</v>
      </c>
      <c r="EK21" s="201">
        <f>IF($EC21&lt;&gt;0,IF(SUM($ED21:EJ21)&lt;$O21,$O21/$EC21,0),0)</f>
        <v>0</v>
      </c>
      <c r="EL21" s="201">
        <f>IF($EC21&lt;&gt;0,IF(SUM($ED21:EK21)&lt;$O21,$O21/$EC21,0),0)</f>
        <v>0</v>
      </c>
      <c r="EM21" s="201">
        <f>IF($EC21&lt;&gt;0,IF(SUM($ED21:EL21)&lt;$O21,$O21/$EC21,0),0)</f>
        <v>0</v>
      </c>
      <c r="EN21" s="201">
        <f>IF($EC21&lt;&gt;0,IF(SUM($ED21:EM21)&lt;$O21,$O21/$EC21,0),0)</f>
        <v>0</v>
      </c>
      <c r="EO21" s="201">
        <f>IF($EC21&lt;&gt;0,IF(SUM($ED21:EN21)&lt;$O21,$O21/$EC21,0),0)</f>
        <v>0</v>
      </c>
      <c r="EP21" s="193">
        <f t="shared" si="58"/>
        <v>0</v>
      </c>
      <c r="EQ21" s="45">
        <f t="shared" si="11"/>
        <v>0</v>
      </c>
      <c r="ER21" s="201">
        <f t="shared" si="45"/>
        <v>0</v>
      </c>
      <c r="ES21" s="201">
        <f t="shared" si="46"/>
        <v>0</v>
      </c>
      <c r="ET21" s="201">
        <f>IF($EQ21&lt;&gt;0,IF(SUM($ER21:ES21)&lt;$P21,$P21/$EQ21,0),0)</f>
        <v>0</v>
      </c>
      <c r="EU21" s="201">
        <f>IF($EQ21&lt;&gt;0,IF(SUM($ER21:ET21)&lt;$P21,$P21/$EQ21,0),0)</f>
        <v>0</v>
      </c>
      <c r="EV21" s="201">
        <f>IF($EQ21&lt;&gt;0,IF(SUM($ER21:EU21)&lt;$P21,$P21/$EQ21,0),0)</f>
        <v>0</v>
      </c>
      <c r="EW21" s="201">
        <f>IF($EQ21&lt;&gt;0,IF(SUM($ER21:EV21)&lt;$P21,$P21/$EQ21,0),0)</f>
        <v>0</v>
      </c>
      <c r="EX21" s="201">
        <f>IF($EQ21&lt;&gt;0,IF(SUM($ER21:EW21)&lt;$P21,$P21/$EQ21,0),0)</f>
        <v>0</v>
      </c>
      <c r="EY21" s="201">
        <f>IF($EQ21&lt;&gt;0,IF(SUM($ER21:EX21)&lt;$P21,$P21/$EQ21,0),0)</f>
        <v>0</v>
      </c>
      <c r="EZ21" s="201">
        <f>IF($EQ21&lt;&gt;0,IF(SUM($ER21:EY21)&lt;$P21,$P21/$EQ21,0),0)</f>
        <v>0</v>
      </c>
      <c r="FA21" s="201">
        <f>IF($EQ21&lt;&gt;0,IF(SUM($ER21:EZ21)&lt;$P21,$P21/$EQ21,0),0)</f>
        <v>0</v>
      </c>
      <c r="FB21" s="201">
        <f>IF($EQ21&lt;&gt;0,IF(SUM($ER21:FA21)&lt;$P21,$P21/$EQ21,0),0)</f>
        <v>0</v>
      </c>
      <c r="FC21" s="201">
        <f>IF($EQ21&lt;&gt;0,IF(SUM($ER21:FB21)&lt;$P21,$P21/$EQ21,0),0)</f>
        <v>0</v>
      </c>
      <c r="FD21" s="193">
        <f t="shared" si="59"/>
        <v>0</v>
      </c>
    </row>
    <row r="22" spans="1:160" ht="15" customHeight="1" x14ac:dyDescent="0.25">
      <c r="A22" s="1"/>
      <c r="B22" s="127" t="str">
        <f>+Basisgegevens!A227</f>
        <v xml:space="preserve"> (-)</v>
      </c>
      <c r="C22" s="151">
        <f>+YEAR(Basisgegevens!E227)</f>
        <v>2027</v>
      </c>
      <c r="D22" s="151">
        <f>IF(Basisgegevens!G227&lt;&gt;0,MONTH(Basisgegevens!E227),0)</f>
        <v>0</v>
      </c>
      <c r="E22" s="79">
        <f>1/Basisgegevens!I227</f>
        <v>0.2</v>
      </c>
      <c r="F22" s="184">
        <f>+Basisgegevens!G227</f>
        <v>0</v>
      </c>
      <c r="G22" s="184"/>
      <c r="H22" s="184"/>
      <c r="I22" s="184"/>
      <c r="J22" s="184">
        <f>+IF(J$6=$C22,$F22," ")</f>
        <v>0</v>
      </c>
      <c r="K22" s="184"/>
      <c r="L22" s="184"/>
      <c r="M22" s="184"/>
      <c r="N22" s="184"/>
      <c r="O22" s="184">
        <f>+$F22*$E22*(12-$D22+1)/12</f>
        <v>0</v>
      </c>
      <c r="P22" s="184">
        <f t="shared" si="34"/>
        <v>0</v>
      </c>
      <c r="Q22" s="184"/>
      <c r="R22" s="184"/>
      <c r="S22" s="184"/>
      <c r="T22" s="184">
        <f>+J22-O22</f>
        <v>0</v>
      </c>
      <c r="U22" s="184">
        <f t="shared" si="48"/>
        <v>0</v>
      </c>
      <c r="W22" s="1" t="str">
        <f t="shared" si="35"/>
        <v xml:space="preserve"> (-)</v>
      </c>
      <c r="X22" s="201">
        <f t="shared" si="36"/>
        <v>0</v>
      </c>
      <c r="Y22" s="201">
        <f t="shared" si="36"/>
        <v>0</v>
      </c>
      <c r="Z22" s="201">
        <f t="shared" si="36"/>
        <v>0</v>
      </c>
      <c r="AA22" s="201">
        <f t="shared" si="36"/>
        <v>0</v>
      </c>
      <c r="AB22" s="201">
        <f t="shared" si="36"/>
        <v>0</v>
      </c>
      <c r="AC22" s="201">
        <f t="shared" si="36"/>
        <v>0</v>
      </c>
      <c r="AD22" s="201">
        <f t="shared" si="36"/>
        <v>0</v>
      </c>
      <c r="AE22" s="201">
        <f t="shared" si="36"/>
        <v>0</v>
      </c>
      <c r="AF22" s="201">
        <f t="shared" si="36"/>
        <v>0</v>
      </c>
      <c r="AG22" s="201">
        <f t="shared" si="36"/>
        <v>0</v>
      </c>
      <c r="AH22" s="201">
        <f t="shared" si="36"/>
        <v>0</v>
      </c>
      <c r="AI22" s="201">
        <f t="shared" si="36"/>
        <v>0</v>
      </c>
      <c r="AJ22" s="193">
        <f t="shared" si="49"/>
        <v>0</v>
      </c>
      <c r="AK22" s="201">
        <f t="shared" si="37"/>
        <v>0</v>
      </c>
      <c r="AL22" s="201">
        <f t="shared" si="37"/>
        <v>0</v>
      </c>
      <c r="AM22" s="201">
        <f t="shared" si="37"/>
        <v>0</v>
      </c>
      <c r="AN22" s="201">
        <f t="shared" si="37"/>
        <v>0</v>
      </c>
      <c r="AO22" s="201">
        <f t="shared" si="37"/>
        <v>0</v>
      </c>
      <c r="AP22" s="201">
        <f t="shared" si="37"/>
        <v>0</v>
      </c>
      <c r="AQ22" s="201">
        <f t="shared" si="37"/>
        <v>0</v>
      </c>
      <c r="AR22" s="201">
        <f t="shared" si="37"/>
        <v>0</v>
      </c>
      <c r="AS22" s="201">
        <f t="shared" si="37"/>
        <v>0</v>
      </c>
      <c r="AT22" s="201">
        <f t="shared" si="37"/>
        <v>0</v>
      </c>
      <c r="AU22" s="201">
        <f t="shared" si="37"/>
        <v>0</v>
      </c>
      <c r="AV22" s="201">
        <f t="shared" si="37"/>
        <v>0</v>
      </c>
      <c r="AW22" s="193">
        <f t="shared" si="50"/>
        <v>0</v>
      </c>
      <c r="AX22" s="201">
        <f t="shared" si="38"/>
        <v>0</v>
      </c>
      <c r="AY22" s="201">
        <f t="shared" si="38"/>
        <v>0</v>
      </c>
      <c r="AZ22" s="201">
        <f t="shared" si="38"/>
        <v>0</v>
      </c>
      <c r="BA22" s="201">
        <f t="shared" si="38"/>
        <v>0</v>
      </c>
      <c r="BB22" s="201">
        <f t="shared" si="38"/>
        <v>0</v>
      </c>
      <c r="BC22" s="201">
        <f t="shared" si="38"/>
        <v>0</v>
      </c>
      <c r="BD22" s="201">
        <f t="shared" si="38"/>
        <v>0</v>
      </c>
      <c r="BE22" s="201">
        <f t="shared" si="38"/>
        <v>0</v>
      </c>
      <c r="BF22" s="201">
        <f t="shared" si="38"/>
        <v>0</v>
      </c>
      <c r="BG22" s="201">
        <f t="shared" si="38"/>
        <v>0</v>
      </c>
      <c r="BH22" s="201">
        <f t="shared" si="38"/>
        <v>0</v>
      </c>
      <c r="BI22" s="201">
        <f t="shared" si="38"/>
        <v>0</v>
      </c>
      <c r="BJ22" s="193">
        <f t="shared" si="51"/>
        <v>0</v>
      </c>
      <c r="BK22" s="201">
        <f t="shared" si="39"/>
        <v>0</v>
      </c>
      <c r="BL22" s="201">
        <f t="shared" si="39"/>
        <v>0</v>
      </c>
      <c r="BM22" s="201">
        <f t="shared" si="39"/>
        <v>0</v>
      </c>
      <c r="BN22" s="201">
        <f t="shared" si="39"/>
        <v>0</v>
      </c>
      <c r="BO22" s="201">
        <f t="shared" si="39"/>
        <v>0</v>
      </c>
      <c r="BP22" s="201">
        <f t="shared" si="39"/>
        <v>0</v>
      </c>
      <c r="BQ22" s="201">
        <f t="shared" si="39"/>
        <v>0</v>
      </c>
      <c r="BR22" s="201">
        <f t="shared" si="39"/>
        <v>0</v>
      </c>
      <c r="BS22" s="201">
        <f t="shared" si="39"/>
        <v>0</v>
      </c>
      <c r="BT22" s="201">
        <f t="shared" si="39"/>
        <v>0</v>
      </c>
      <c r="BU22" s="201">
        <f t="shared" si="39"/>
        <v>0</v>
      </c>
      <c r="BV22" s="201">
        <f t="shared" si="39"/>
        <v>0</v>
      </c>
      <c r="BW22" s="193">
        <f t="shared" si="52"/>
        <v>0</v>
      </c>
      <c r="BX22" s="201">
        <f t="shared" si="40"/>
        <v>0</v>
      </c>
      <c r="BY22" s="201">
        <f t="shared" si="40"/>
        <v>0</v>
      </c>
      <c r="BZ22" s="201">
        <f t="shared" si="40"/>
        <v>0</v>
      </c>
      <c r="CA22" s="201">
        <f t="shared" si="40"/>
        <v>0</v>
      </c>
      <c r="CB22" s="201">
        <f t="shared" si="40"/>
        <v>0</v>
      </c>
      <c r="CC22" s="201">
        <f t="shared" si="40"/>
        <v>0</v>
      </c>
      <c r="CD22" s="201">
        <f t="shared" si="40"/>
        <v>0</v>
      </c>
      <c r="CE22" s="201">
        <f t="shared" si="40"/>
        <v>0</v>
      </c>
      <c r="CF22" s="201">
        <f t="shared" si="40"/>
        <v>0</v>
      </c>
      <c r="CG22" s="201">
        <f t="shared" si="40"/>
        <v>0</v>
      </c>
      <c r="CH22" s="201">
        <f t="shared" si="40"/>
        <v>0</v>
      </c>
      <c r="CI22" s="201">
        <f t="shared" si="40"/>
        <v>0</v>
      </c>
      <c r="CJ22" s="193">
        <f t="shared" si="53"/>
        <v>0</v>
      </c>
      <c r="CL22" s="1" t="str">
        <f t="shared" si="41"/>
        <v xml:space="preserve"> (-)</v>
      </c>
      <c r="CM22" s="45"/>
      <c r="CN22" s="1"/>
      <c r="CO22" s="1"/>
      <c r="CP22" s="1"/>
      <c r="CQ22" s="1"/>
      <c r="CR22" s="1"/>
      <c r="CS22" s="1"/>
      <c r="CT22" s="1"/>
      <c r="CU22" s="1"/>
      <c r="CV22" s="1"/>
      <c r="CW22" s="1"/>
      <c r="CX22" s="1"/>
      <c r="CY22" s="1"/>
      <c r="CZ22" s="193">
        <f t="shared" si="55"/>
        <v>0</v>
      </c>
      <c r="DA22" s="45"/>
      <c r="DB22" s="1"/>
      <c r="DC22" s="1"/>
      <c r="DD22" s="1"/>
      <c r="DE22" s="1"/>
      <c r="DF22" s="1"/>
      <c r="DG22" s="1"/>
      <c r="DH22" s="1"/>
      <c r="DI22" s="1"/>
      <c r="DJ22" s="1"/>
      <c r="DK22" s="1"/>
      <c r="DL22" s="1"/>
      <c r="DM22" s="1"/>
      <c r="DN22" s="193">
        <f t="shared" si="56"/>
        <v>0</v>
      </c>
      <c r="DO22" s="45"/>
      <c r="DP22" s="1"/>
      <c r="DQ22" s="1"/>
      <c r="DR22" s="1"/>
      <c r="DS22" s="1"/>
      <c r="DT22" s="1"/>
      <c r="DU22" s="1"/>
      <c r="DV22" s="1"/>
      <c r="DW22" s="1"/>
      <c r="DX22" s="1"/>
      <c r="DY22" s="1"/>
      <c r="DZ22" s="1"/>
      <c r="EA22" s="1"/>
      <c r="EB22" s="193">
        <f t="shared" si="57"/>
        <v>0</v>
      </c>
      <c r="EC22" s="45">
        <f>IF($D22&lt;&gt;0,12-$D22+1,0)</f>
        <v>0</v>
      </c>
      <c r="ED22" s="201">
        <f>IF($C22=$ED$4,IF((MONTH(ED$6)=$D22),$O22/(12-$D22+1),0),0)</f>
        <v>0</v>
      </c>
      <c r="EE22" s="201">
        <f>IF(ED22=0,IF($C22=$ED$4,IF((MONTH(EE$6)=$D22),$O22/(12-$D22+1),0),0),$O22/(12-$D22+1))</f>
        <v>0</v>
      </c>
      <c r="EF22" s="201">
        <f t="shared" ref="EF22:EO23" si="63">IF(EE22=0,IF($C22=$ED$4,IF((MONTH(EF$6)=$D22),$O22/(12-$D22+1),0),0),$O22/(12-$D22+1))</f>
        <v>0</v>
      </c>
      <c r="EG22" s="201">
        <f t="shared" si="63"/>
        <v>0</v>
      </c>
      <c r="EH22" s="201">
        <f t="shared" si="63"/>
        <v>0</v>
      </c>
      <c r="EI22" s="201">
        <f t="shared" si="63"/>
        <v>0</v>
      </c>
      <c r="EJ22" s="201">
        <f t="shared" si="63"/>
        <v>0</v>
      </c>
      <c r="EK22" s="201">
        <f t="shared" si="63"/>
        <v>0</v>
      </c>
      <c r="EL22" s="201">
        <f t="shared" si="63"/>
        <v>0</v>
      </c>
      <c r="EM22" s="201">
        <f t="shared" si="63"/>
        <v>0</v>
      </c>
      <c r="EN22" s="201">
        <f t="shared" si="63"/>
        <v>0</v>
      </c>
      <c r="EO22" s="201">
        <f t="shared" si="63"/>
        <v>0</v>
      </c>
      <c r="EP22" s="193">
        <f t="shared" si="58"/>
        <v>0</v>
      </c>
      <c r="EQ22" s="45">
        <f t="shared" si="11"/>
        <v>0</v>
      </c>
      <c r="ER22" s="201">
        <f t="shared" si="45"/>
        <v>0</v>
      </c>
      <c r="ES22" s="201">
        <f t="shared" si="46"/>
        <v>0</v>
      </c>
      <c r="ET22" s="201">
        <f>IF($EQ22&lt;&gt;0,IF(SUM($ER22:ES22)&lt;$P22,$P22/$EQ22,0),0)</f>
        <v>0</v>
      </c>
      <c r="EU22" s="201">
        <f>IF($EQ22&lt;&gt;0,IF(SUM($ER22:ET22)&lt;$P22,$P22/$EQ22,0),0)</f>
        <v>0</v>
      </c>
      <c r="EV22" s="201">
        <f>IF($EQ22&lt;&gt;0,IF(SUM($ER22:EU22)&lt;$P22,$P22/$EQ22,0),0)</f>
        <v>0</v>
      </c>
      <c r="EW22" s="201">
        <f>IF($EQ22&lt;&gt;0,IF(SUM($ER22:EV22)&lt;$P22,$P22/$EQ22,0),0)</f>
        <v>0</v>
      </c>
      <c r="EX22" s="201">
        <f>IF($EQ22&lt;&gt;0,IF(SUM($ER22:EW22)&lt;$P22,$P22/$EQ22,0),0)</f>
        <v>0</v>
      </c>
      <c r="EY22" s="201">
        <f>IF($EQ22&lt;&gt;0,IF(SUM($ER22:EX22)&lt;$P22,$P22/$EQ22,0),0)</f>
        <v>0</v>
      </c>
      <c r="EZ22" s="201">
        <f>IF($EQ22&lt;&gt;0,IF(SUM($ER22:EY22)&lt;$P22,$P22/$EQ22,0),0)</f>
        <v>0</v>
      </c>
      <c r="FA22" s="201">
        <f>IF($EQ22&lt;&gt;0,IF(SUM($ER22:EZ22)&lt;$P22,$P22/$EQ22,0),0)</f>
        <v>0</v>
      </c>
      <c r="FB22" s="201">
        <f>IF($EQ22&lt;&gt;0,IF(SUM($ER22:FA22)&lt;$P22,$P22/$EQ22,0),0)</f>
        <v>0</v>
      </c>
      <c r="FC22" s="201">
        <f>IF($EQ22&lt;&gt;0,IF(SUM($ER22:FB22)&lt;$P22,$P22/$EQ22,0),0)</f>
        <v>0</v>
      </c>
      <c r="FD22" s="193">
        <f t="shared" si="59"/>
        <v>0</v>
      </c>
    </row>
    <row r="23" spans="1:160" ht="15" customHeight="1" x14ac:dyDescent="0.25">
      <c r="A23" s="1"/>
      <c r="B23" s="127" t="str">
        <f>+Basisgegevens!A228</f>
        <v xml:space="preserve"> (-)</v>
      </c>
      <c r="C23" s="151">
        <f>+YEAR(Basisgegevens!E228)</f>
        <v>2027</v>
      </c>
      <c r="D23" s="151">
        <f>IF(Basisgegevens!G228&lt;&gt;0,MONTH(Basisgegevens!E228),0)</f>
        <v>0</v>
      </c>
      <c r="E23" s="79">
        <f>1/Basisgegevens!I228</f>
        <v>0.2</v>
      </c>
      <c r="F23" s="184">
        <f>+Basisgegevens!G228</f>
        <v>0</v>
      </c>
      <c r="G23" s="184"/>
      <c r="H23" s="184"/>
      <c r="I23" s="184"/>
      <c r="J23" s="184">
        <f>+IF(J$6=$C23,$F23," ")</f>
        <v>0</v>
      </c>
      <c r="K23" s="184"/>
      <c r="L23" s="184"/>
      <c r="M23" s="184"/>
      <c r="N23" s="184"/>
      <c r="O23" s="184">
        <f>+$F23*$E23*(12-$D23+1)/12</f>
        <v>0</v>
      </c>
      <c r="P23" s="184">
        <f t="shared" si="34"/>
        <v>0</v>
      </c>
      <c r="Q23" s="184"/>
      <c r="R23" s="184"/>
      <c r="S23" s="184"/>
      <c r="T23" s="184">
        <f>+J23-O23</f>
        <v>0</v>
      </c>
      <c r="U23" s="184">
        <f t="shared" si="48"/>
        <v>0</v>
      </c>
      <c r="W23" s="1" t="str">
        <f t="shared" si="35"/>
        <v xml:space="preserve"> (-)</v>
      </c>
      <c r="X23" s="201">
        <f t="shared" si="36"/>
        <v>0</v>
      </c>
      <c r="Y23" s="201">
        <f t="shared" si="36"/>
        <v>0</v>
      </c>
      <c r="Z23" s="201">
        <f t="shared" si="36"/>
        <v>0</v>
      </c>
      <c r="AA23" s="201">
        <f t="shared" si="36"/>
        <v>0</v>
      </c>
      <c r="AB23" s="201">
        <f t="shared" si="36"/>
        <v>0</v>
      </c>
      <c r="AC23" s="201">
        <f t="shared" si="36"/>
        <v>0</v>
      </c>
      <c r="AD23" s="201">
        <f t="shared" si="36"/>
        <v>0</v>
      </c>
      <c r="AE23" s="201">
        <f t="shared" si="36"/>
        <v>0</v>
      </c>
      <c r="AF23" s="201">
        <f t="shared" si="36"/>
        <v>0</v>
      </c>
      <c r="AG23" s="201">
        <f t="shared" si="36"/>
        <v>0</v>
      </c>
      <c r="AH23" s="201">
        <f t="shared" si="36"/>
        <v>0</v>
      </c>
      <c r="AI23" s="201">
        <f t="shared" si="36"/>
        <v>0</v>
      </c>
      <c r="AJ23" s="193">
        <f t="shared" si="49"/>
        <v>0</v>
      </c>
      <c r="AK23" s="201">
        <f t="shared" si="37"/>
        <v>0</v>
      </c>
      <c r="AL23" s="201">
        <f t="shared" si="37"/>
        <v>0</v>
      </c>
      <c r="AM23" s="201">
        <f t="shared" si="37"/>
        <v>0</v>
      </c>
      <c r="AN23" s="201">
        <f t="shared" si="37"/>
        <v>0</v>
      </c>
      <c r="AO23" s="201">
        <f t="shared" si="37"/>
        <v>0</v>
      </c>
      <c r="AP23" s="201">
        <f t="shared" si="37"/>
        <v>0</v>
      </c>
      <c r="AQ23" s="201">
        <f t="shared" si="37"/>
        <v>0</v>
      </c>
      <c r="AR23" s="201">
        <f t="shared" si="37"/>
        <v>0</v>
      </c>
      <c r="AS23" s="201">
        <f t="shared" si="37"/>
        <v>0</v>
      </c>
      <c r="AT23" s="201">
        <f t="shared" si="37"/>
        <v>0</v>
      </c>
      <c r="AU23" s="201">
        <f t="shared" si="37"/>
        <v>0</v>
      </c>
      <c r="AV23" s="201">
        <f t="shared" si="37"/>
        <v>0</v>
      </c>
      <c r="AW23" s="193">
        <f t="shared" si="50"/>
        <v>0</v>
      </c>
      <c r="AX23" s="201">
        <f t="shared" si="38"/>
        <v>0</v>
      </c>
      <c r="AY23" s="201">
        <f t="shared" si="38"/>
        <v>0</v>
      </c>
      <c r="AZ23" s="201">
        <f t="shared" si="38"/>
        <v>0</v>
      </c>
      <c r="BA23" s="201">
        <f t="shared" si="38"/>
        <v>0</v>
      </c>
      <c r="BB23" s="201">
        <f t="shared" si="38"/>
        <v>0</v>
      </c>
      <c r="BC23" s="201">
        <f t="shared" si="38"/>
        <v>0</v>
      </c>
      <c r="BD23" s="201">
        <f t="shared" si="38"/>
        <v>0</v>
      </c>
      <c r="BE23" s="201">
        <f t="shared" si="38"/>
        <v>0</v>
      </c>
      <c r="BF23" s="201">
        <f t="shared" si="38"/>
        <v>0</v>
      </c>
      <c r="BG23" s="201">
        <f t="shared" si="38"/>
        <v>0</v>
      </c>
      <c r="BH23" s="201">
        <f t="shared" si="38"/>
        <v>0</v>
      </c>
      <c r="BI23" s="201">
        <f t="shared" si="38"/>
        <v>0</v>
      </c>
      <c r="BJ23" s="193">
        <f t="shared" si="51"/>
        <v>0</v>
      </c>
      <c r="BK23" s="201">
        <f t="shared" si="39"/>
        <v>0</v>
      </c>
      <c r="BL23" s="201">
        <f t="shared" si="39"/>
        <v>0</v>
      </c>
      <c r="BM23" s="201">
        <f t="shared" si="39"/>
        <v>0</v>
      </c>
      <c r="BN23" s="201">
        <f t="shared" si="39"/>
        <v>0</v>
      </c>
      <c r="BO23" s="201">
        <f t="shared" si="39"/>
        <v>0</v>
      </c>
      <c r="BP23" s="201">
        <f t="shared" si="39"/>
        <v>0</v>
      </c>
      <c r="BQ23" s="201">
        <f t="shared" si="39"/>
        <v>0</v>
      </c>
      <c r="BR23" s="201">
        <f t="shared" si="39"/>
        <v>0</v>
      </c>
      <c r="BS23" s="201">
        <f t="shared" si="39"/>
        <v>0</v>
      </c>
      <c r="BT23" s="201">
        <f t="shared" si="39"/>
        <v>0</v>
      </c>
      <c r="BU23" s="201">
        <f t="shared" si="39"/>
        <v>0</v>
      </c>
      <c r="BV23" s="201">
        <f t="shared" si="39"/>
        <v>0</v>
      </c>
      <c r="BW23" s="193">
        <f t="shared" si="52"/>
        <v>0</v>
      </c>
      <c r="BX23" s="201">
        <f t="shared" si="40"/>
        <v>0</v>
      </c>
      <c r="BY23" s="201">
        <f t="shared" si="40"/>
        <v>0</v>
      </c>
      <c r="BZ23" s="201">
        <f t="shared" si="40"/>
        <v>0</v>
      </c>
      <c r="CA23" s="201">
        <f t="shared" si="40"/>
        <v>0</v>
      </c>
      <c r="CB23" s="201">
        <f t="shared" si="40"/>
        <v>0</v>
      </c>
      <c r="CC23" s="201">
        <f t="shared" si="40"/>
        <v>0</v>
      </c>
      <c r="CD23" s="201">
        <f t="shared" si="40"/>
        <v>0</v>
      </c>
      <c r="CE23" s="201">
        <f t="shared" si="40"/>
        <v>0</v>
      </c>
      <c r="CF23" s="201">
        <f t="shared" si="40"/>
        <v>0</v>
      </c>
      <c r="CG23" s="201">
        <f t="shared" si="40"/>
        <v>0</v>
      </c>
      <c r="CH23" s="201">
        <f t="shared" si="40"/>
        <v>0</v>
      </c>
      <c r="CI23" s="201">
        <f t="shared" si="40"/>
        <v>0</v>
      </c>
      <c r="CJ23" s="193">
        <f t="shared" si="53"/>
        <v>0</v>
      </c>
      <c r="CL23" s="1" t="str">
        <f t="shared" si="41"/>
        <v xml:space="preserve"> (-)</v>
      </c>
      <c r="CM23" s="45"/>
      <c r="CN23" s="1"/>
      <c r="CO23" s="1"/>
      <c r="CP23" s="1"/>
      <c r="CQ23" s="1"/>
      <c r="CR23" s="1"/>
      <c r="CS23" s="1"/>
      <c r="CT23" s="1"/>
      <c r="CU23" s="1"/>
      <c r="CV23" s="1"/>
      <c r="CW23" s="1"/>
      <c r="CX23" s="1"/>
      <c r="CY23" s="1"/>
      <c r="CZ23" s="193">
        <f t="shared" si="55"/>
        <v>0</v>
      </c>
      <c r="DA23" s="45"/>
      <c r="DB23" s="1"/>
      <c r="DC23" s="1"/>
      <c r="DD23" s="1"/>
      <c r="DE23" s="1"/>
      <c r="DF23" s="1"/>
      <c r="DG23" s="1"/>
      <c r="DH23" s="1"/>
      <c r="DI23" s="1"/>
      <c r="DJ23" s="1"/>
      <c r="DK23" s="1"/>
      <c r="DL23" s="1"/>
      <c r="DM23" s="1"/>
      <c r="DN23" s="193">
        <f t="shared" si="56"/>
        <v>0</v>
      </c>
      <c r="DO23" s="45"/>
      <c r="DP23" s="1"/>
      <c r="DQ23" s="1"/>
      <c r="DR23" s="1"/>
      <c r="DS23" s="1"/>
      <c r="DT23" s="1"/>
      <c r="DU23" s="1"/>
      <c r="DV23" s="1"/>
      <c r="DW23" s="1"/>
      <c r="DX23" s="1"/>
      <c r="DY23" s="1"/>
      <c r="DZ23" s="1"/>
      <c r="EA23" s="1"/>
      <c r="EB23" s="193">
        <f t="shared" si="57"/>
        <v>0</v>
      </c>
      <c r="EC23" s="45">
        <f>IF($D23&lt;&gt;0,12-$D23+1,0)</f>
        <v>0</v>
      </c>
      <c r="ED23" s="201">
        <f>IF($C23=$ED$4,IF((MONTH(ED$6)=$D23),$O23/(12-$D23+1),0),0)</f>
        <v>0</v>
      </c>
      <c r="EE23" s="201">
        <f>IF(ED23=0,IF($C23=$ED$4,IF((MONTH(EE$6)=$D23),$O23/(12-$D23+1),0),0),$O23/(12-$D23+1))</f>
        <v>0</v>
      </c>
      <c r="EF23" s="201">
        <f t="shared" si="63"/>
        <v>0</v>
      </c>
      <c r="EG23" s="201">
        <f t="shared" si="63"/>
        <v>0</v>
      </c>
      <c r="EH23" s="201">
        <f t="shared" si="63"/>
        <v>0</v>
      </c>
      <c r="EI23" s="201">
        <f t="shared" si="63"/>
        <v>0</v>
      </c>
      <c r="EJ23" s="201">
        <f t="shared" si="63"/>
        <v>0</v>
      </c>
      <c r="EK23" s="201">
        <f t="shared" si="63"/>
        <v>0</v>
      </c>
      <c r="EL23" s="201">
        <f t="shared" si="63"/>
        <v>0</v>
      </c>
      <c r="EM23" s="201">
        <f t="shared" si="63"/>
        <v>0</v>
      </c>
      <c r="EN23" s="201">
        <f t="shared" si="63"/>
        <v>0</v>
      </c>
      <c r="EO23" s="201">
        <f t="shared" si="63"/>
        <v>0</v>
      </c>
      <c r="EP23" s="193">
        <f t="shared" si="58"/>
        <v>0</v>
      </c>
      <c r="EQ23" s="45">
        <f t="shared" si="11"/>
        <v>0</v>
      </c>
      <c r="ER23" s="201">
        <f t="shared" si="45"/>
        <v>0</v>
      </c>
      <c r="ES23" s="201">
        <f t="shared" si="46"/>
        <v>0</v>
      </c>
      <c r="ET23" s="201">
        <f>IF($EQ23&lt;&gt;0,IF(SUM($ER23:ES23)&lt;$P23,$P23/$EQ23,0),0)</f>
        <v>0</v>
      </c>
      <c r="EU23" s="201">
        <f>IF($EQ23&lt;&gt;0,IF(SUM($ER23:ET23)&lt;$P23,$P23/$EQ23,0),0)</f>
        <v>0</v>
      </c>
      <c r="EV23" s="201">
        <f>IF($EQ23&lt;&gt;0,IF(SUM($ER23:EU23)&lt;$P23,$P23/$EQ23,0),0)</f>
        <v>0</v>
      </c>
      <c r="EW23" s="201">
        <f>IF($EQ23&lt;&gt;0,IF(SUM($ER23:EV23)&lt;$P23,$P23/$EQ23,0),0)</f>
        <v>0</v>
      </c>
      <c r="EX23" s="201">
        <f>IF($EQ23&lt;&gt;0,IF(SUM($ER23:EW23)&lt;$P23,$P23/$EQ23,0),0)</f>
        <v>0</v>
      </c>
      <c r="EY23" s="201">
        <f>IF($EQ23&lt;&gt;0,IF(SUM($ER23:EX23)&lt;$P23,$P23/$EQ23,0),0)</f>
        <v>0</v>
      </c>
      <c r="EZ23" s="201">
        <f>IF($EQ23&lt;&gt;0,IF(SUM($ER23:EY23)&lt;$P23,$P23/$EQ23,0),0)</f>
        <v>0</v>
      </c>
      <c r="FA23" s="201">
        <f>IF($EQ23&lt;&gt;0,IF(SUM($ER23:EZ23)&lt;$P23,$P23/$EQ23,0),0)</f>
        <v>0</v>
      </c>
      <c r="FB23" s="201">
        <f>IF($EQ23&lt;&gt;0,IF(SUM($ER23:FA23)&lt;$P23,$P23/$EQ23,0),0)</f>
        <v>0</v>
      </c>
      <c r="FC23" s="201">
        <f>IF($EQ23&lt;&gt;0,IF(SUM($ER23:FB23)&lt;$P23,$P23/$EQ23,0),0)</f>
        <v>0</v>
      </c>
      <c r="FD23" s="193">
        <f t="shared" si="59"/>
        <v>0</v>
      </c>
    </row>
    <row r="24" spans="1:160" ht="15" customHeight="1" x14ac:dyDescent="0.25">
      <c r="A24" s="1"/>
      <c r="B24" s="127" t="str">
        <f>+Basisgegevens!A242</f>
        <v xml:space="preserve"> (-)</v>
      </c>
      <c r="C24" s="151">
        <f>+YEAR(Basisgegevens!E242)</f>
        <v>2028</v>
      </c>
      <c r="D24" s="151">
        <f>IF(Basisgegevens!G242&lt;&gt;0,MONTH(Basisgegevens!E242),0)</f>
        <v>0</v>
      </c>
      <c r="E24" s="79">
        <f>1/Basisgegevens!I242</f>
        <v>0.2</v>
      </c>
      <c r="F24" s="184">
        <f>+Basisgegevens!G242</f>
        <v>0</v>
      </c>
      <c r="G24" s="184"/>
      <c r="H24" s="184"/>
      <c r="I24" s="184"/>
      <c r="J24" s="184"/>
      <c r="K24" s="184">
        <f>+IF(K$6=$C24,$F24," ")</f>
        <v>0</v>
      </c>
      <c r="L24" s="184"/>
      <c r="M24" s="184"/>
      <c r="N24" s="184"/>
      <c r="O24" s="184"/>
      <c r="P24" s="184">
        <f>+$F24*$E24*(12-$D24+1)/12</f>
        <v>0</v>
      </c>
      <c r="Q24" s="184"/>
      <c r="R24" s="184"/>
      <c r="S24" s="184"/>
      <c r="T24" s="184"/>
      <c r="U24" s="184">
        <f>K24-P24</f>
        <v>0</v>
      </c>
      <c r="W24" s="1" t="str">
        <f t="shared" si="35"/>
        <v xml:space="preserve"> (-)</v>
      </c>
      <c r="X24" s="201">
        <f t="shared" si="36"/>
        <v>0</v>
      </c>
      <c r="Y24" s="201">
        <f t="shared" si="36"/>
        <v>0</v>
      </c>
      <c r="Z24" s="201">
        <f t="shared" si="36"/>
        <v>0</v>
      </c>
      <c r="AA24" s="201">
        <f t="shared" si="36"/>
        <v>0</v>
      </c>
      <c r="AB24" s="201">
        <f t="shared" si="36"/>
        <v>0</v>
      </c>
      <c r="AC24" s="201">
        <f t="shared" si="36"/>
        <v>0</v>
      </c>
      <c r="AD24" s="201">
        <f t="shared" si="36"/>
        <v>0</v>
      </c>
      <c r="AE24" s="201">
        <f t="shared" si="36"/>
        <v>0</v>
      </c>
      <c r="AF24" s="201">
        <f t="shared" si="36"/>
        <v>0</v>
      </c>
      <c r="AG24" s="201">
        <f t="shared" si="36"/>
        <v>0</v>
      </c>
      <c r="AH24" s="201">
        <f t="shared" si="36"/>
        <v>0</v>
      </c>
      <c r="AI24" s="201">
        <f t="shared" si="36"/>
        <v>0</v>
      </c>
      <c r="AJ24" s="193">
        <f t="shared" si="49"/>
        <v>0</v>
      </c>
      <c r="AK24" s="201">
        <f t="shared" si="37"/>
        <v>0</v>
      </c>
      <c r="AL24" s="201">
        <f t="shared" si="37"/>
        <v>0</v>
      </c>
      <c r="AM24" s="201">
        <f t="shared" si="37"/>
        <v>0</v>
      </c>
      <c r="AN24" s="201">
        <f t="shared" si="37"/>
        <v>0</v>
      </c>
      <c r="AO24" s="201">
        <f t="shared" si="37"/>
        <v>0</v>
      </c>
      <c r="AP24" s="201">
        <f t="shared" si="37"/>
        <v>0</v>
      </c>
      <c r="AQ24" s="201">
        <f t="shared" si="37"/>
        <v>0</v>
      </c>
      <c r="AR24" s="201">
        <f t="shared" si="37"/>
        <v>0</v>
      </c>
      <c r="AS24" s="201">
        <f t="shared" si="37"/>
        <v>0</v>
      </c>
      <c r="AT24" s="201">
        <f t="shared" si="37"/>
        <v>0</v>
      </c>
      <c r="AU24" s="201">
        <f t="shared" si="37"/>
        <v>0</v>
      </c>
      <c r="AV24" s="201">
        <f t="shared" si="37"/>
        <v>0</v>
      </c>
      <c r="AW24" s="193">
        <f t="shared" si="50"/>
        <v>0</v>
      </c>
      <c r="AX24" s="201">
        <f t="shared" si="38"/>
        <v>0</v>
      </c>
      <c r="AY24" s="201">
        <f t="shared" si="38"/>
        <v>0</v>
      </c>
      <c r="AZ24" s="201">
        <f t="shared" si="38"/>
        <v>0</v>
      </c>
      <c r="BA24" s="201">
        <f t="shared" si="38"/>
        <v>0</v>
      </c>
      <c r="BB24" s="201">
        <f t="shared" si="38"/>
        <v>0</v>
      </c>
      <c r="BC24" s="201">
        <f t="shared" si="38"/>
        <v>0</v>
      </c>
      <c r="BD24" s="201">
        <f t="shared" si="38"/>
        <v>0</v>
      </c>
      <c r="BE24" s="201">
        <f t="shared" si="38"/>
        <v>0</v>
      </c>
      <c r="BF24" s="201">
        <f t="shared" si="38"/>
        <v>0</v>
      </c>
      <c r="BG24" s="201">
        <f t="shared" si="38"/>
        <v>0</v>
      </c>
      <c r="BH24" s="201">
        <f t="shared" si="38"/>
        <v>0</v>
      </c>
      <c r="BI24" s="201">
        <f t="shared" si="38"/>
        <v>0</v>
      </c>
      <c r="BJ24" s="193">
        <f t="shared" si="51"/>
        <v>0</v>
      </c>
      <c r="BK24" s="201">
        <f t="shared" si="39"/>
        <v>0</v>
      </c>
      <c r="BL24" s="201">
        <f t="shared" si="39"/>
        <v>0</v>
      </c>
      <c r="BM24" s="201">
        <f t="shared" si="39"/>
        <v>0</v>
      </c>
      <c r="BN24" s="201">
        <f t="shared" si="39"/>
        <v>0</v>
      </c>
      <c r="BO24" s="201">
        <f t="shared" si="39"/>
        <v>0</v>
      </c>
      <c r="BP24" s="201">
        <f t="shared" si="39"/>
        <v>0</v>
      </c>
      <c r="BQ24" s="201">
        <f t="shared" si="39"/>
        <v>0</v>
      </c>
      <c r="BR24" s="201">
        <f t="shared" si="39"/>
        <v>0</v>
      </c>
      <c r="BS24" s="201">
        <f t="shared" si="39"/>
        <v>0</v>
      </c>
      <c r="BT24" s="201">
        <f t="shared" si="39"/>
        <v>0</v>
      </c>
      <c r="BU24" s="201">
        <f t="shared" si="39"/>
        <v>0</v>
      </c>
      <c r="BV24" s="201">
        <f t="shared" si="39"/>
        <v>0</v>
      </c>
      <c r="BW24" s="193">
        <f t="shared" si="52"/>
        <v>0</v>
      </c>
      <c r="BX24" s="201">
        <f t="shared" si="40"/>
        <v>0</v>
      </c>
      <c r="BY24" s="201">
        <f t="shared" si="40"/>
        <v>0</v>
      </c>
      <c r="BZ24" s="201">
        <f t="shared" si="40"/>
        <v>0</v>
      </c>
      <c r="CA24" s="201">
        <f t="shared" si="40"/>
        <v>0</v>
      </c>
      <c r="CB24" s="201">
        <f t="shared" si="40"/>
        <v>0</v>
      </c>
      <c r="CC24" s="201">
        <f t="shared" si="40"/>
        <v>0</v>
      </c>
      <c r="CD24" s="201">
        <f t="shared" si="40"/>
        <v>0</v>
      </c>
      <c r="CE24" s="201">
        <f t="shared" si="40"/>
        <v>0</v>
      </c>
      <c r="CF24" s="201">
        <f t="shared" si="40"/>
        <v>0</v>
      </c>
      <c r="CG24" s="201">
        <f t="shared" si="40"/>
        <v>0</v>
      </c>
      <c r="CH24" s="201">
        <f t="shared" si="40"/>
        <v>0</v>
      </c>
      <c r="CI24" s="201">
        <f t="shared" si="40"/>
        <v>0</v>
      </c>
      <c r="CJ24" s="193">
        <f t="shared" si="53"/>
        <v>0</v>
      </c>
      <c r="CL24" s="1" t="str">
        <f t="shared" si="41"/>
        <v xml:space="preserve"> (-)</v>
      </c>
      <c r="CM24" s="45"/>
      <c r="CN24" s="1"/>
      <c r="CO24" s="1"/>
      <c r="CP24" s="1"/>
      <c r="CQ24" s="1"/>
      <c r="CR24" s="1"/>
      <c r="CS24" s="1"/>
      <c r="CT24" s="1"/>
      <c r="CU24" s="1"/>
      <c r="CV24" s="1"/>
      <c r="CW24" s="1"/>
      <c r="CX24" s="1"/>
      <c r="CY24" s="1"/>
      <c r="CZ24" s="193">
        <f t="shared" si="55"/>
        <v>0</v>
      </c>
      <c r="DA24" s="45"/>
      <c r="DB24" s="1"/>
      <c r="DC24" s="1"/>
      <c r="DD24" s="1"/>
      <c r="DE24" s="1"/>
      <c r="DF24" s="1"/>
      <c r="DG24" s="1"/>
      <c r="DH24" s="1"/>
      <c r="DI24" s="1"/>
      <c r="DJ24" s="1"/>
      <c r="DK24" s="1"/>
      <c r="DL24" s="1"/>
      <c r="DM24" s="1"/>
      <c r="DN24" s="193">
        <f t="shared" si="56"/>
        <v>0</v>
      </c>
      <c r="DO24" s="45"/>
      <c r="DP24" s="1"/>
      <c r="DQ24" s="1"/>
      <c r="DR24" s="1"/>
      <c r="DS24" s="1"/>
      <c r="DT24" s="1"/>
      <c r="DU24" s="1"/>
      <c r="DV24" s="1"/>
      <c r="DW24" s="1"/>
      <c r="DX24" s="1"/>
      <c r="DY24" s="1"/>
      <c r="DZ24" s="1"/>
      <c r="EA24" s="1"/>
      <c r="EB24" s="193">
        <f t="shared" si="57"/>
        <v>0</v>
      </c>
      <c r="EC24" s="45"/>
      <c r="ED24" s="1"/>
      <c r="EE24" s="1"/>
      <c r="EF24" s="1"/>
      <c r="EG24" s="1"/>
      <c r="EH24" s="1"/>
      <c r="EI24" s="1"/>
      <c r="EJ24" s="1"/>
      <c r="EK24" s="1"/>
      <c r="EL24" s="1"/>
      <c r="EM24" s="1"/>
      <c r="EN24" s="1"/>
      <c r="EO24" s="1"/>
      <c r="EP24" s="193">
        <f t="shared" si="58"/>
        <v>0</v>
      </c>
      <c r="EQ24" s="45">
        <f>IF($D24&lt;&gt;0,12-$D24+1,0)</f>
        <v>0</v>
      </c>
      <c r="ER24" s="201">
        <f>IF($C24=$ER$4,IF((MONTH(ER$6)=$D24),$P24/(12-$D24+1),0),0)</f>
        <v>0</v>
      </c>
      <c r="ES24" s="201">
        <f>IF(ER24=0,IF($C24=$ER$4,IF((MONTH(ES$6)=$D24),$P24/(12-$D24+1),0),0),$P24/(12-$D24+1))</f>
        <v>0</v>
      </c>
      <c r="ET24" s="201">
        <f t="shared" ref="ET24:FC25" si="64">IF(ES24=0,IF($C24=$ER$4,IF((MONTH(ET$6)=$D24),$P24/(12-$D24+1),0),0),$P24/(12-$D24+1))</f>
        <v>0</v>
      </c>
      <c r="EU24" s="201">
        <f t="shared" si="64"/>
        <v>0</v>
      </c>
      <c r="EV24" s="201">
        <f t="shared" si="64"/>
        <v>0</v>
      </c>
      <c r="EW24" s="201">
        <f t="shared" si="64"/>
        <v>0</v>
      </c>
      <c r="EX24" s="201">
        <f t="shared" si="64"/>
        <v>0</v>
      </c>
      <c r="EY24" s="201">
        <f t="shared" si="64"/>
        <v>0</v>
      </c>
      <c r="EZ24" s="201">
        <f t="shared" si="64"/>
        <v>0</v>
      </c>
      <c r="FA24" s="201">
        <f t="shared" si="64"/>
        <v>0</v>
      </c>
      <c r="FB24" s="201">
        <f t="shared" si="64"/>
        <v>0</v>
      </c>
      <c r="FC24" s="201">
        <f t="shared" si="64"/>
        <v>0</v>
      </c>
      <c r="FD24" s="193">
        <f t="shared" si="59"/>
        <v>0</v>
      </c>
    </row>
    <row r="25" spans="1:160" ht="15" customHeight="1" x14ac:dyDescent="0.25">
      <c r="A25" s="1"/>
      <c r="B25" s="127" t="str">
        <f>+Basisgegevens!A243</f>
        <v xml:space="preserve"> (-)</v>
      </c>
      <c r="C25" s="151">
        <f>+YEAR(Basisgegevens!E243)</f>
        <v>2028</v>
      </c>
      <c r="D25" s="151">
        <f>IF(Basisgegevens!G243&lt;&gt;0,MONTH(Basisgegevens!E243),0)</f>
        <v>0</v>
      </c>
      <c r="E25" s="79">
        <f>1/Basisgegevens!I243</f>
        <v>0.2</v>
      </c>
      <c r="F25" s="184">
        <f>+Basisgegevens!G243</f>
        <v>0</v>
      </c>
      <c r="G25" s="184"/>
      <c r="H25" s="184"/>
      <c r="I25" s="184"/>
      <c r="J25" s="184"/>
      <c r="K25" s="184">
        <f>+IF(K$6=$C25,$F25," ")</f>
        <v>0</v>
      </c>
      <c r="L25" s="184"/>
      <c r="M25" s="184"/>
      <c r="N25" s="184"/>
      <c r="O25" s="184"/>
      <c r="P25" s="184">
        <f>+$F25*$E25*(12-$D25+1)/12</f>
        <v>0</v>
      </c>
      <c r="Q25" s="184"/>
      <c r="R25" s="184"/>
      <c r="S25" s="184"/>
      <c r="T25" s="184"/>
      <c r="U25" s="184">
        <f>K25-P25</f>
        <v>0</v>
      </c>
      <c r="W25" s="1" t="str">
        <f t="shared" si="35"/>
        <v xml:space="preserve"> (-)</v>
      </c>
      <c r="X25" s="201">
        <f t="shared" si="36"/>
        <v>0</v>
      </c>
      <c r="Y25" s="201">
        <f t="shared" si="36"/>
        <v>0</v>
      </c>
      <c r="Z25" s="201">
        <f t="shared" si="36"/>
        <v>0</v>
      </c>
      <c r="AA25" s="201">
        <f t="shared" si="36"/>
        <v>0</v>
      </c>
      <c r="AB25" s="201">
        <f t="shared" si="36"/>
        <v>0</v>
      </c>
      <c r="AC25" s="201">
        <f t="shared" si="36"/>
        <v>0</v>
      </c>
      <c r="AD25" s="201">
        <f t="shared" si="36"/>
        <v>0</v>
      </c>
      <c r="AE25" s="201">
        <f t="shared" si="36"/>
        <v>0</v>
      </c>
      <c r="AF25" s="201">
        <f t="shared" si="36"/>
        <v>0</v>
      </c>
      <c r="AG25" s="201">
        <f t="shared" si="36"/>
        <v>0</v>
      </c>
      <c r="AH25" s="201">
        <f t="shared" si="36"/>
        <v>0</v>
      </c>
      <c r="AI25" s="201">
        <f t="shared" si="36"/>
        <v>0</v>
      </c>
      <c r="AJ25" s="193">
        <f t="shared" si="49"/>
        <v>0</v>
      </c>
      <c r="AK25" s="201">
        <f t="shared" si="37"/>
        <v>0</v>
      </c>
      <c r="AL25" s="201">
        <f t="shared" si="37"/>
        <v>0</v>
      </c>
      <c r="AM25" s="201">
        <f t="shared" si="37"/>
        <v>0</v>
      </c>
      <c r="AN25" s="201">
        <f t="shared" si="37"/>
        <v>0</v>
      </c>
      <c r="AO25" s="201">
        <f t="shared" si="37"/>
        <v>0</v>
      </c>
      <c r="AP25" s="201">
        <f t="shared" si="37"/>
        <v>0</v>
      </c>
      <c r="AQ25" s="201">
        <f t="shared" si="37"/>
        <v>0</v>
      </c>
      <c r="AR25" s="201">
        <f t="shared" si="37"/>
        <v>0</v>
      </c>
      <c r="AS25" s="201">
        <f t="shared" si="37"/>
        <v>0</v>
      </c>
      <c r="AT25" s="201">
        <f t="shared" si="37"/>
        <v>0</v>
      </c>
      <c r="AU25" s="201">
        <f t="shared" si="37"/>
        <v>0</v>
      </c>
      <c r="AV25" s="201">
        <f t="shared" si="37"/>
        <v>0</v>
      </c>
      <c r="AW25" s="193">
        <f t="shared" si="50"/>
        <v>0</v>
      </c>
      <c r="AX25" s="201">
        <f t="shared" si="38"/>
        <v>0</v>
      </c>
      <c r="AY25" s="201">
        <f t="shared" si="38"/>
        <v>0</v>
      </c>
      <c r="AZ25" s="201">
        <f t="shared" si="38"/>
        <v>0</v>
      </c>
      <c r="BA25" s="201">
        <f t="shared" si="38"/>
        <v>0</v>
      </c>
      <c r="BB25" s="201">
        <f t="shared" si="38"/>
        <v>0</v>
      </c>
      <c r="BC25" s="201">
        <f t="shared" si="38"/>
        <v>0</v>
      </c>
      <c r="BD25" s="201">
        <f t="shared" si="38"/>
        <v>0</v>
      </c>
      <c r="BE25" s="201">
        <f t="shared" si="38"/>
        <v>0</v>
      </c>
      <c r="BF25" s="201">
        <f t="shared" si="38"/>
        <v>0</v>
      </c>
      <c r="BG25" s="201">
        <f t="shared" si="38"/>
        <v>0</v>
      </c>
      <c r="BH25" s="201">
        <f t="shared" si="38"/>
        <v>0</v>
      </c>
      <c r="BI25" s="201">
        <f t="shared" si="38"/>
        <v>0</v>
      </c>
      <c r="BJ25" s="193">
        <f t="shared" si="51"/>
        <v>0</v>
      </c>
      <c r="BK25" s="201">
        <f t="shared" si="39"/>
        <v>0</v>
      </c>
      <c r="BL25" s="201">
        <f t="shared" si="39"/>
        <v>0</v>
      </c>
      <c r="BM25" s="201">
        <f t="shared" si="39"/>
        <v>0</v>
      </c>
      <c r="BN25" s="201">
        <f t="shared" si="39"/>
        <v>0</v>
      </c>
      <c r="BO25" s="201">
        <f t="shared" si="39"/>
        <v>0</v>
      </c>
      <c r="BP25" s="201">
        <f t="shared" si="39"/>
        <v>0</v>
      </c>
      <c r="BQ25" s="201">
        <f t="shared" si="39"/>
        <v>0</v>
      </c>
      <c r="BR25" s="201">
        <f t="shared" si="39"/>
        <v>0</v>
      </c>
      <c r="BS25" s="201">
        <f t="shared" si="39"/>
        <v>0</v>
      </c>
      <c r="BT25" s="201">
        <f t="shared" si="39"/>
        <v>0</v>
      </c>
      <c r="BU25" s="201">
        <f t="shared" si="39"/>
        <v>0</v>
      </c>
      <c r="BV25" s="201">
        <f t="shared" si="39"/>
        <v>0</v>
      </c>
      <c r="BW25" s="193">
        <f t="shared" si="52"/>
        <v>0</v>
      </c>
      <c r="BX25" s="201">
        <f t="shared" si="40"/>
        <v>0</v>
      </c>
      <c r="BY25" s="201">
        <f t="shared" si="40"/>
        <v>0</v>
      </c>
      <c r="BZ25" s="201">
        <f t="shared" si="40"/>
        <v>0</v>
      </c>
      <c r="CA25" s="201">
        <f t="shared" si="40"/>
        <v>0</v>
      </c>
      <c r="CB25" s="201">
        <f t="shared" si="40"/>
        <v>0</v>
      </c>
      <c r="CC25" s="201">
        <f t="shared" si="40"/>
        <v>0</v>
      </c>
      <c r="CD25" s="201">
        <f t="shared" si="40"/>
        <v>0</v>
      </c>
      <c r="CE25" s="201">
        <f t="shared" si="40"/>
        <v>0</v>
      </c>
      <c r="CF25" s="201">
        <f t="shared" si="40"/>
        <v>0</v>
      </c>
      <c r="CG25" s="201">
        <f t="shared" si="40"/>
        <v>0</v>
      </c>
      <c r="CH25" s="201">
        <f t="shared" si="40"/>
        <v>0</v>
      </c>
      <c r="CI25" s="201">
        <f t="shared" si="40"/>
        <v>0</v>
      </c>
      <c r="CJ25" s="193">
        <f t="shared" si="53"/>
        <v>0</v>
      </c>
      <c r="CL25" s="1" t="str">
        <f t="shared" si="41"/>
        <v xml:space="preserve"> (-)</v>
      </c>
      <c r="CM25" s="45"/>
      <c r="CN25" s="1"/>
      <c r="CO25" s="1"/>
      <c r="CP25" s="1"/>
      <c r="CQ25" s="1"/>
      <c r="CR25" s="1"/>
      <c r="CS25" s="1"/>
      <c r="CT25" s="1"/>
      <c r="CU25" s="1"/>
      <c r="CV25" s="1"/>
      <c r="CW25" s="1"/>
      <c r="CX25" s="1"/>
      <c r="CY25" s="1"/>
      <c r="CZ25" s="193">
        <f t="shared" si="55"/>
        <v>0</v>
      </c>
      <c r="DA25" s="45"/>
      <c r="DB25" s="1"/>
      <c r="DC25" s="1"/>
      <c r="DD25" s="1"/>
      <c r="DE25" s="1"/>
      <c r="DF25" s="1"/>
      <c r="DG25" s="1"/>
      <c r="DH25" s="1"/>
      <c r="DI25" s="1"/>
      <c r="DJ25" s="1"/>
      <c r="DK25" s="1"/>
      <c r="DL25" s="1"/>
      <c r="DM25" s="1"/>
      <c r="DN25" s="193">
        <f t="shared" si="56"/>
        <v>0</v>
      </c>
      <c r="DO25" s="45"/>
      <c r="DP25" s="1"/>
      <c r="DQ25" s="1"/>
      <c r="DR25" s="1"/>
      <c r="DS25" s="1"/>
      <c r="DT25" s="1"/>
      <c r="DU25" s="1"/>
      <c r="DV25" s="1"/>
      <c r="DW25" s="1"/>
      <c r="DX25" s="1"/>
      <c r="DY25" s="1"/>
      <c r="DZ25" s="1"/>
      <c r="EA25" s="1"/>
      <c r="EB25" s="193">
        <f t="shared" si="57"/>
        <v>0</v>
      </c>
      <c r="EC25" s="45"/>
      <c r="ED25" s="1"/>
      <c r="EE25" s="1"/>
      <c r="EF25" s="1"/>
      <c r="EG25" s="1"/>
      <c r="EH25" s="1"/>
      <c r="EI25" s="1"/>
      <c r="EJ25" s="1"/>
      <c r="EK25" s="1"/>
      <c r="EL25" s="1"/>
      <c r="EM25" s="1"/>
      <c r="EN25" s="1"/>
      <c r="EO25" s="1"/>
      <c r="EP25" s="193">
        <f t="shared" si="58"/>
        <v>0</v>
      </c>
      <c r="EQ25" s="45">
        <f>IF($D25&lt;&gt;0,12-$D25+1,0)</f>
        <v>0</v>
      </c>
      <c r="ER25" s="201">
        <f>IF($C25=$ER$4,IF((MONTH(ER$6)=$D25),$P25/(12-$D25+1),0),0)</f>
        <v>0</v>
      </c>
      <c r="ES25" s="201">
        <f>IF(ER25=0,IF($C25=$ER$4,IF((MONTH(ES$6)=$D25),$P25/(12-$D25+1),0),0),$P25/(12-$D25+1))</f>
        <v>0</v>
      </c>
      <c r="ET25" s="201">
        <f t="shared" si="64"/>
        <v>0</v>
      </c>
      <c r="EU25" s="201">
        <f t="shared" si="64"/>
        <v>0</v>
      </c>
      <c r="EV25" s="201">
        <f t="shared" si="64"/>
        <v>0</v>
      </c>
      <c r="EW25" s="201">
        <f t="shared" si="64"/>
        <v>0</v>
      </c>
      <c r="EX25" s="201">
        <f t="shared" si="64"/>
        <v>0</v>
      </c>
      <c r="EY25" s="201">
        <f t="shared" si="64"/>
        <v>0</v>
      </c>
      <c r="EZ25" s="201">
        <f t="shared" si="64"/>
        <v>0</v>
      </c>
      <c r="FA25" s="201">
        <f t="shared" si="64"/>
        <v>0</v>
      </c>
      <c r="FB25" s="201">
        <f t="shared" si="64"/>
        <v>0</v>
      </c>
      <c r="FC25" s="201">
        <f t="shared" si="64"/>
        <v>0</v>
      </c>
      <c r="FD25" s="193">
        <f t="shared" si="59"/>
        <v>0</v>
      </c>
    </row>
    <row r="26" spans="1:160" s="88" customFormat="1" ht="15" customHeight="1" x14ac:dyDescent="0.25">
      <c r="A26" s="8"/>
      <c r="B26" s="132" t="s">
        <v>28</v>
      </c>
      <c r="C26" s="207"/>
      <c r="D26" s="212"/>
      <c r="E26" s="208"/>
      <c r="F26" s="196">
        <f>+SUM(F15:F25)</f>
        <v>0</v>
      </c>
      <c r="G26" s="196">
        <f t="shared" ref="G26:U26" si="65">+SUM(G15:G25)</f>
        <v>0</v>
      </c>
      <c r="H26" s="196">
        <f t="shared" si="65"/>
        <v>0</v>
      </c>
      <c r="I26" s="196">
        <f t="shared" si="65"/>
        <v>0</v>
      </c>
      <c r="J26" s="196">
        <f t="shared" si="65"/>
        <v>0</v>
      </c>
      <c r="K26" s="196">
        <f t="shared" si="65"/>
        <v>0</v>
      </c>
      <c r="L26" s="196">
        <f t="shared" si="65"/>
        <v>0</v>
      </c>
      <c r="M26" s="196">
        <f t="shared" si="65"/>
        <v>0</v>
      </c>
      <c r="N26" s="196">
        <f t="shared" si="65"/>
        <v>0</v>
      </c>
      <c r="O26" s="196">
        <f t="shared" si="65"/>
        <v>0</v>
      </c>
      <c r="P26" s="196">
        <f t="shared" si="65"/>
        <v>0</v>
      </c>
      <c r="Q26" s="196">
        <f t="shared" si="65"/>
        <v>0</v>
      </c>
      <c r="R26" s="196">
        <f t="shared" si="65"/>
        <v>0</v>
      </c>
      <c r="S26" s="196">
        <f t="shared" si="65"/>
        <v>0</v>
      </c>
      <c r="T26" s="196">
        <f t="shared" si="65"/>
        <v>0</v>
      </c>
      <c r="U26" s="197">
        <f t="shared" si="65"/>
        <v>0</v>
      </c>
      <c r="W26" s="194" t="s">
        <v>28</v>
      </c>
      <c r="X26" s="196">
        <f t="shared" ref="X26:BC26" si="66">+SUM(X15:X25)</f>
        <v>0</v>
      </c>
      <c r="Y26" s="196">
        <f t="shared" si="66"/>
        <v>0</v>
      </c>
      <c r="Z26" s="196">
        <f t="shared" si="66"/>
        <v>0</v>
      </c>
      <c r="AA26" s="196">
        <f t="shared" si="66"/>
        <v>0</v>
      </c>
      <c r="AB26" s="196">
        <f t="shared" si="66"/>
        <v>0</v>
      </c>
      <c r="AC26" s="196">
        <f t="shared" si="66"/>
        <v>0</v>
      </c>
      <c r="AD26" s="196">
        <f t="shared" si="66"/>
        <v>0</v>
      </c>
      <c r="AE26" s="196">
        <f t="shared" si="66"/>
        <v>0</v>
      </c>
      <c r="AF26" s="196">
        <f t="shared" si="66"/>
        <v>0</v>
      </c>
      <c r="AG26" s="196">
        <f t="shared" si="66"/>
        <v>0</v>
      </c>
      <c r="AH26" s="196">
        <f t="shared" si="66"/>
        <v>0</v>
      </c>
      <c r="AI26" s="196">
        <f t="shared" si="66"/>
        <v>0</v>
      </c>
      <c r="AJ26" s="196">
        <f t="shared" si="66"/>
        <v>0</v>
      </c>
      <c r="AK26" s="196">
        <f t="shared" si="66"/>
        <v>0</v>
      </c>
      <c r="AL26" s="196">
        <f t="shared" si="66"/>
        <v>0</v>
      </c>
      <c r="AM26" s="196">
        <f t="shared" si="66"/>
        <v>0</v>
      </c>
      <c r="AN26" s="196">
        <f t="shared" si="66"/>
        <v>0</v>
      </c>
      <c r="AO26" s="196">
        <f t="shared" si="66"/>
        <v>0</v>
      </c>
      <c r="AP26" s="196">
        <f t="shared" si="66"/>
        <v>0</v>
      </c>
      <c r="AQ26" s="196">
        <f t="shared" si="66"/>
        <v>0</v>
      </c>
      <c r="AR26" s="196">
        <f t="shared" si="66"/>
        <v>0</v>
      </c>
      <c r="AS26" s="196">
        <f t="shared" si="66"/>
        <v>0</v>
      </c>
      <c r="AT26" s="196">
        <f t="shared" si="66"/>
        <v>0</v>
      </c>
      <c r="AU26" s="196">
        <f t="shared" si="66"/>
        <v>0</v>
      </c>
      <c r="AV26" s="196">
        <f t="shared" si="66"/>
        <v>0</v>
      </c>
      <c r="AW26" s="196">
        <f t="shared" si="66"/>
        <v>0</v>
      </c>
      <c r="AX26" s="196">
        <f t="shared" si="66"/>
        <v>0</v>
      </c>
      <c r="AY26" s="196">
        <f t="shared" si="66"/>
        <v>0</v>
      </c>
      <c r="AZ26" s="196">
        <f t="shared" si="66"/>
        <v>0</v>
      </c>
      <c r="BA26" s="196">
        <f t="shared" si="66"/>
        <v>0</v>
      </c>
      <c r="BB26" s="196">
        <f t="shared" si="66"/>
        <v>0</v>
      </c>
      <c r="BC26" s="196">
        <f t="shared" si="66"/>
        <v>0</v>
      </c>
      <c r="BD26" s="196">
        <f t="shared" ref="BD26:CI26" si="67">+SUM(BD15:BD25)</f>
        <v>0</v>
      </c>
      <c r="BE26" s="196">
        <f t="shared" si="67"/>
        <v>0</v>
      </c>
      <c r="BF26" s="196">
        <f t="shared" si="67"/>
        <v>0</v>
      </c>
      <c r="BG26" s="196">
        <f t="shared" si="67"/>
        <v>0</v>
      </c>
      <c r="BH26" s="196">
        <f t="shared" si="67"/>
        <v>0</v>
      </c>
      <c r="BI26" s="196">
        <f t="shared" si="67"/>
        <v>0</v>
      </c>
      <c r="BJ26" s="196">
        <f t="shared" si="67"/>
        <v>0</v>
      </c>
      <c r="BK26" s="196">
        <f t="shared" si="67"/>
        <v>0</v>
      </c>
      <c r="BL26" s="196">
        <f t="shared" si="67"/>
        <v>0</v>
      </c>
      <c r="BM26" s="196">
        <f t="shared" si="67"/>
        <v>0</v>
      </c>
      <c r="BN26" s="196">
        <f t="shared" si="67"/>
        <v>0</v>
      </c>
      <c r="BO26" s="196">
        <f t="shared" si="67"/>
        <v>0</v>
      </c>
      <c r="BP26" s="196">
        <f t="shared" si="67"/>
        <v>0</v>
      </c>
      <c r="BQ26" s="196">
        <f t="shared" si="67"/>
        <v>0</v>
      </c>
      <c r="BR26" s="196">
        <f t="shared" si="67"/>
        <v>0</v>
      </c>
      <c r="BS26" s="196">
        <f t="shared" si="67"/>
        <v>0</v>
      </c>
      <c r="BT26" s="196">
        <f t="shared" si="67"/>
        <v>0</v>
      </c>
      <c r="BU26" s="196">
        <f t="shared" si="67"/>
        <v>0</v>
      </c>
      <c r="BV26" s="196">
        <f t="shared" si="67"/>
        <v>0</v>
      </c>
      <c r="BW26" s="196">
        <f t="shared" si="67"/>
        <v>0</v>
      </c>
      <c r="BX26" s="196">
        <f t="shared" si="67"/>
        <v>0</v>
      </c>
      <c r="BY26" s="196">
        <f t="shared" si="67"/>
        <v>0</v>
      </c>
      <c r="BZ26" s="196">
        <f t="shared" si="67"/>
        <v>0</v>
      </c>
      <c r="CA26" s="196">
        <f t="shared" si="67"/>
        <v>0</v>
      </c>
      <c r="CB26" s="196">
        <f t="shared" si="67"/>
        <v>0</v>
      </c>
      <c r="CC26" s="196">
        <f t="shared" si="67"/>
        <v>0</v>
      </c>
      <c r="CD26" s="196">
        <f t="shared" si="67"/>
        <v>0</v>
      </c>
      <c r="CE26" s="196">
        <f t="shared" si="67"/>
        <v>0</v>
      </c>
      <c r="CF26" s="196">
        <f t="shared" si="67"/>
        <v>0</v>
      </c>
      <c r="CG26" s="196">
        <f t="shared" si="67"/>
        <v>0</v>
      </c>
      <c r="CH26" s="196">
        <f t="shared" si="67"/>
        <v>0</v>
      </c>
      <c r="CI26" s="196">
        <f t="shared" si="67"/>
        <v>0</v>
      </c>
      <c r="CJ26" s="197">
        <f>+SUM(CJ15:CJ25)</f>
        <v>0</v>
      </c>
      <c r="CL26" s="194" t="s">
        <v>28</v>
      </c>
      <c r="CM26" s="213"/>
      <c r="CN26" s="196">
        <f t="shared" ref="CN26:CZ26" si="68">+SUM(CN15:CN25)</f>
        <v>0</v>
      </c>
      <c r="CO26" s="196">
        <f t="shared" si="68"/>
        <v>0</v>
      </c>
      <c r="CP26" s="196">
        <f t="shared" si="68"/>
        <v>0</v>
      </c>
      <c r="CQ26" s="196">
        <f t="shared" si="68"/>
        <v>0</v>
      </c>
      <c r="CR26" s="196">
        <f t="shared" si="68"/>
        <v>0</v>
      </c>
      <c r="CS26" s="196">
        <f t="shared" si="68"/>
        <v>0</v>
      </c>
      <c r="CT26" s="196">
        <f t="shared" si="68"/>
        <v>0</v>
      </c>
      <c r="CU26" s="196">
        <f t="shared" si="68"/>
        <v>0</v>
      </c>
      <c r="CV26" s="196">
        <f t="shared" si="68"/>
        <v>0</v>
      </c>
      <c r="CW26" s="196">
        <f t="shared" si="68"/>
        <v>0</v>
      </c>
      <c r="CX26" s="196">
        <f t="shared" si="68"/>
        <v>0</v>
      </c>
      <c r="CY26" s="196">
        <f t="shared" si="68"/>
        <v>0</v>
      </c>
      <c r="CZ26" s="196">
        <f t="shared" si="68"/>
        <v>0</v>
      </c>
      <c r="DA26" s="213"/>
      <c r="DB26" s="196">
        <f t="shared" ref="DB26:DN26" si="69">+SUM(DB15:DB25)</f>
        <v>0</v>
      </c>
      <c r="DC26" s="196">
        <f t="shared" si="69"/>
        <v>0</v>
      </c>
      <c r="DD26" s="196">
        <f t="shared" si="69"/>
        <v>0</v>
      </c>
      <c r="DE26" s="196">
        <f t="shared" si="69"/>
        <v>0</v>
      </c>
      <c r="DF26" s="196">
        <f t="shared" si="69"/>
        <v>0</v>
      </c>
      <c r="DG26" s="196">
        <f t="shared" si="69"/>
        <v>0</v>
      </c>
      <c r="DH26" s="196">
        <f t="shared" si="69"/>
        <v>0</v>
      </c>
      <c r="DI26" s="196">
        <f t="shared" si="69"/>
        <v>0</v>
      </c>
      <c r="DJ26" s="196">
        <f t="shared" si="69"/>
        <v>0</v>
      </c>
      <c r="DK26" s="196">
        <f t="shared" si="69"/>
        <v>0</v>
      </c>
      <c r="DL26" s="196">
        <f t="shared" si="69"/>
        <v>0</v>
      </c>
      <c r="DM26" s="196">
        <f t="shared" si="69"/>
        <v>0</v>
      </c>
      <c r="DN26" s="196">
        <f t="shared" si="69"/>
        <v>0</v>
      </c>
      <c r="DO26" s="213"/>
      <c r="DP26" s="196">
        <f t="shared" ref="DP26:EB26" si="70">+SUM(DP15:DP25)</f>
        <v>0</v>
      </c>
      <c r="DQ26" s="196">
        <f t="shared" si="70"/>
        <v>0</v>
      </c>
      <c r="DR26" s="196">
        <f t="shared" si="70"/>
        <v>0</v>
      </c>
      <c r="DS26" s="196">
        <f t="shared" si="70"/>
        <v>0</v>
      </c>
      <c r="DT26" s="196">
        <f t="shared" si="70"/>
        <v>0</v>
      </c>
      <c r="DU26" s="196">
        <f t="shared" si="70"/>
        <v>0</v>
      </c>
      <c r="DV26" s="196">
        <f t="shared" si="70"/>
        <v>0</v>
      </c>
      <c r="DW26" s="196">
        <f t="shared" si="70"/>
        <v>0</v>
      </c>
      <c r="DX26" s="196">
        <f t="shared" si="70"/>
        <v>0</v>
      </c>
      <c r="DY26" s="196">
        <f t="shared" si="70"/>
        <v>0</v>
      </c>
      <c r="DZ26" s="196">
        <f t="shared" si="70"/>
        <v>0</v>
      </c>
      <c r="EA26" s="196">
        <f t="shared" si="70"/>
        <v>0</v>
      </c>
      <c r="EB26" s="196">
        <f t="shared" si="70"/>
        <v>0</v>
      </c>
      <c r="EC26" s="213"/>
      <c r="ED26" s="196">
        <f t="shared" ref="ED26:EP26" si="71">+SUM(ED15:ED25)</f>
        <v>0</v>
      </c>
      <c r="EE26" s="196">
        <f t="shared" si="71"/>
        <v>0</v>
      </c>
      <c r="EF26" s="196">
        <f t="shared" si="71"/>
        <v>0</v>
      </c>
      <c r="EG26" s="196">
        <f t="shared" si="71"/>
        <v>0</v>
      </c>
      <c r="EH26" s="196">
        <f t="shared" si="71"/>
        <v>0</v>
      </c>
      <c r="EI26" s="196">
        <f t="shared" si="71"/>
        <v>0</v>
      </c>
      <c r="EJ26" s="196">
        <f t="shared" si="71"/>
        <v>0</v>
      </c>
      <c r="EK26" s="196">
        <f t="shared" si="71"/>
        <v>0</v>
      </c>
      <c r="EL26" s="196">
        <f t="shared" si="71"/>
        <v>0</v>
      </c>
      <c r="EM26" s="196">
        <f t="shared" si="71"/>
        <v>0</v>
      </c>
      <c r="EN26" s="196">
        <f t="shared" si="71"/>
        <v>0</v>
      </c>
      <c r="EO26" s="196">
        <f t="shared" si="71"/>
        <v>0</v>
      </c>
      <c r="EP26" s="196">
        <f t="shared" si="71"/>
        <v>0</v>
      </c>
      <c r="EQ26" s="213"/>
      <c r="ER26" s="196">
        <f t="shared" ref="ER26:FD26" si="72">+SUM(ER15:ER25)</f>
        <v>0</v>
      </c>
      <c r="ES26" s="196">
        <f t="shared" si="72"/>
        <v>0</v>
      </c>
      <c r="ET26" s="196">
        <f t="shared" si="72"/>
        <v>0</v>
      </c>
      <c r="EU26" s="196">
        <f t="shared" si="72"/>
        <v>0</v>
      </c>
      <c r="EV26" s="196">
        <f t="shared" si="72"/>
        <v>0</v>
      </c>
      <c r="EW26" s="196">
        <f t="shared" si="72"/>
        <v>0</v>
      </c>
      <c r="EX26" s="196">
        <f t="shared" si="72"/>
        <v>0</v>
      </c>
      <c r="EY26" s="196">
        <f t="shared" si="72"/>
        <v>0</v>
      </c>
      <c r="EZ26" s="196">
        <f t="shared" si="72"/>
        <v>0</v>
      </c>
      <c r="FA26" s="196">
        <f t="shared" si="72"/>
        <v>0</v>
      </c>
      <c r="FB26" s="196">
        <f t="shared" si="72"/>
        <v>0</v>
      </c>
      <c r="FC26" s="196">
        <f t="shared" si="72"/>
        <v>0</v>
      </c>
      <c r="FD26" s="197">
        <f t="shared" si="72"/>
        <v>0</v>
      </c>
    </row>
    <row r="27" spans="1:160" s="88" customFormat="1" ht="15" customHeight="1" x14ac:dyDescent="0.25">
      <c r="A27" s="8"/>
      <c r="B27" s="8"/>
      <c r="C27" s="80"/>
      <c r="D27" s="143"/>
      <c r="E27" s="142"/>
      <c r="F27" s="8"/>
      <c r="G27" s="8"/>
      <c r="H27" s="8"/>
      <c r="I27" s="8"/>
      <c r="J27" s="8"/>
      <c r="K27" s="8"/>
      <c r="L27" s="8"/>
      <c r="M27" s="8"/>
      <c r="N27" s="8"/>
      <c r="O27" s="8"/>
      <c r="P27" s="8"/>
      <c r="Q27" s="8"/>
      <c r="R27" s="8"/>
      <c r="S27" s="8"/>
      <c r="T27" s="8"/>
      <c r="U27" s="8"/>
      <c r="W27" s="88" t="s">
        <v>240</v>
      </c>
      <c r="X27" s="193">
        <f>X26</f>
        <v>0</v>
      </c>
      <c r="Y27" s="193">
        <f t="shared" ref="Y27:AI27" si="73">Y26+X27</f>
        <v>0</v>
      </c>
      <c r="Z27" s="193">
        <f t="shared" si="73"/>
        <v>0</v>
      </c>
      <c r="AA27" s="193">
        <f t="shared" si="73"/>
        <v>0</v>
      </c>
      <c r="AB27" s="193">
        <f t="shared" si="73"/>
        <v>0</v>
      </c>
      <c r="AC27" s="193">
        <f t="shared" si="73"/>
        <v>0</v>
      </c>
      <c r="AD27" s="193">
        <f t="shared" si="73"/>
        <v>0</v>
      </c>
      <c r="AE27" s="193">
        <f t="shared" si="73"/>
        <v>0</v>
      </c>
      <c r="AF27" s="193">
        <f t="shared" si="73"/>
        <v>0</v>
      </c>
      <c r="AG27" s="193">
        <f t="shared" si="73"/>
        <v>0</v>
      </c>
      <c r="AH27" s="193">
        <f t="shared" si="73"/>
        <v>0</v>
      </c>
      <c r="AI27" s="193">
        <f t="shared" si="73"/>
        <v>0</v>
      </c>
      <c r="AJ27" s="45"/>
      <c r="AK27" s="193">
        <f>AI27+AK26</f>
        <v>0</v>
      </c>
      <c r="AL27" s="193">
        <f t="shared" ref="AL27:AV27" si="74">AL26+AK27</f>
        <v>0</v>
      </c>
      <c r="AM27" s="193">
        <f t="shared" si="74"/>
        <v>0</v>
      </c>
      <c r="AN27" s="193">
        <f t="shared" si="74"/>
        <v>0</v>
      </c>
      <c r="AO27" s="193">
        <f t="shared" si="74"/>
        <v>0</v>
      </c>
      <c r="AP27" s="193">
        <f t="shared" si="74"/>
        <v>0</v>
      </c>
      <c r="AQ27" s="193">
        <f t="shared" si="74"/>
        <v>0</v>
      </c>
      <c r="AR27" s="193">
        <f t="shared" si="74"/>
        <v>0</v>
      </c>
      <c r="AS27" s="193">
        <f t="shared" si="74"/>
        <v>0</v>
      </c>
      <c r="AT27" s="193">
        <f t="shared" si="74"/>
        <v>0</v>
      </c>
      <c r="AU27" s="193">
        <f t="shared" si="74"/>
        <v>0</v>
      </c>
      <c r="AV27" s="193">
        <f t="shared" si="74"/>
        <v>0</v>
      </c>
      <c r="AW27" s="45"/>
      <c r="AX27" s="193">
        <f>AV27+AX26</f>
        <v>0</v>
      </c>
      <c r="AY27" s="193">
        <f t="shared" ref="AY27:BI27" si="75">AY26+AX27</f>
        <v>0</v>
      </c>
      <c r="AZ27" s="193">
        <f t="shared" si="75"/>
        <v>0</v>
      </c>
      <c r="BA27" s="193">
        <f t="shared" si="75"/>
        <v>0</v>
      </c>
      <c r="BB27" s="193">
        <f t="shared" si="75"/>
        <v>0</v>
      </c>
      <c r="BC27" s="193">
        <f t="shared" si="75"/>
        <v>0</v>
      </c>
      <c r="BD27" s="193">
        <f t="shared" si="75"/>
        <v>0</v>
      </c>
      <c r="BE27" s="193">
        <f t="shared" si="75"/>
        <v>0</v>
      </c>
      <c r="BF27" s="193">
        <f t="shared" si="75"/>
        <v>0</v>
      </c>
      <c r="BG27" s="193">
        <f t="shared" si="75"/>
        <v>0</v>
      </c>
      <c r="BH27" s="193">
        <f t="shared" si="75"/>
        <v>0</v>
      </c>
      <c r="BI27" s="193">
        <f t="shared" si="75"/>
        <v>0</v>
      </c>
      <c r="BJ27" s="45"/>
      <c r="BK27" s="193">
        <f>BI27+BK26</f>
        <v>0</v>
      </c>
      <c r="BL27" s="193">
        <f t="shared" ref="BL27:BV27" si="76">BL26+BK27</f>
        <v>0</v>
      </c>
      <c r="BM27" s="193">
        <f t="shared" si="76"/>
        <v>0</v>
      </c>
      <c r="BN27" s="193">
        <f t="shared" si="76"/>
        <v>0</v>
      </c>
      <c r="BO27" s="193">
        <f t="shared" si="76"/>
        <v>0</v>
      </c>
      <c r="BP27" s="193">
        <f t="shared" si="76"/>
        <v>0</v>
      </c>
      <c r="BQ27" s="193">
        <f t="shared" si="76"/>
        <v>0</v>
      </c>
      <c r="BR27" s="193">
        <f t="shared" si="76"/>
        <v>0</v>
      </c>
      <c r="BS27" s="193">
        <f t="shared" si="76"/>
        <v>0</v>
      </c>
      <c r="BT27" s="193">
        <f t="shared" si="76"/>
        <v>0</v>
      </c>
      <c r="BU27" s="193">
        <f t="shared" si="76"/>
        <v>0</v>
      </c>
      <c r="BV27" s="193">
        <f t="shared" si="76"/>
        <v>0</v>
      </c>
      <c r="BW27" s="45"/>
      <c r="BX27" s="193">
        <f>BV27+BX26</f>
        <v>0</v>
      </c>
      <c r="BY27" s="193">
        <f t="shared" ref="BY27:CI27" si="77">BY26+BX27</f>
        <v>0</v>
      </c>
      <c r="BZ27" s="193">
        <f t="shared" si="77"/>
        <v>0</v>
      </c>
      <c r="CA27" s="193">
        <f t="shared" si="77"/>
        <v>0</v>
      </c>
      <c r="CB27" s="193">
        <f t="shared" si="77"/>
        <v>0</v>
      </c>
      <c r="CC27" s="193">
        <f t="shared" si="77"/>
        <v>0</v>
      </c>
      <c r="CD27" s="193">
        <f t="shared" si="77"/>
        <v>0</v>
      </c>
      <c r="CE27" s="193">
        <f t="shared" si="77"/>
        <v>0</v>
      </c>
      <c r="CF27" s="193">
        <f t="shared" si="77"/>
        <v>0</v>
      </c>
      <c r="CG27" s="193">
        <f t="shared" si="77"/>
        <v>0</v>
      </c>
      <c r="CH27" s="193">
        <f t="shared" si="77"/>
        <v>0</v>
      </c>
      <c r="CI27" s="193">
        <f t="shared" si="77"/>
        <v>0</v>
      </c>
      <c r="CJ27" s="45"/>
      <c r="CM27" s="45"/>
      <c r="CN27" s="8"/>
      <c r="CO27" s="8" t="str">
        <f t="shared" ref="CO27:CY27" si="78">IF($C85=Y$5,IF((Y$6=$D85),$F85," ")," ")</f>
        <v xml:space="preserve"> </v>
      </c>
      <c r="CP27" s="8" t="str">
        <f t="shared" si="78"/>
        <v xml:space="preserve"> </v>
      </c>
      <c r="CQ27" s="8" t="str">
        <f t="shared" si="78"/>
        <v xml:space="preserve"> </v>
      </c>
      <c r="CR27" s="8" t="str">
        <f t="shared" si="78"/>
        <v xml:space="preserve"> </v>
      </c>
      <c r="CS27" s="8" t="str">
        <f t="shared" si="78"/>
        <v xml:space="preserve"> </v>
      </c>
      <c r="CT27" s="8" t="str">
        <f t="shared" si="78"/>
        <v xml:space="preserve"> </v>
      </c>
      <c r="CU27" s="8" t="str">
        <f t="shared" si="78"/>
        <v xml:space="preserve"> </v>
      </c>
      <c r="CV27" s="8" t="str">
        <f t="shared" si="78"/>
        <v xml:space="preserve"> </v>
      </c>
      <c r="CW27" s="8" t="str">
        <f t="shared" si="78"/>
        <v xml:space="preserve"> </v>
      </c>
      <c r="CX27" s="8" t="str">
        <f t="shared" si="78"/>
        <v xml:space="preserve"> </v>
      </c>
      <c r="CY27" s="8" t="str">
        <f t="shared" si="78"/>
        <v xml:space="preserve"> </v>
      </c>
      <c r="CZ27" s="45"/>
      <c r="DA27" s="45"/>
      <c r="DB27" s="8" t="str">
        <f t="shared" ref="DB27:DM27" si="79">IF($C85=AK$5,IF((AK$6=$D85),$F85," ")," ")</f>
        <v xml:space="preserve"> </v>
      </c>
      <c r="DC27" s="8" t="str">
        <f t="shared" si="79"/>
        <v xml:space="preserve"> </v>
      </c>
      <c r="DD27" s="8" t="str">
        <f t="shared" si="79"/>
        <v xml:space="preserve"> </v>
      </c>
      <c r="DE27" s="8" t="str">
        <f t="shared" si="79"/>
        <v xml:space="preserve"> </v>
      </c>
      <c r="DF27" s="8" t="str">
        <f t="shared" si="79"/>
        <v xml:space="preserve"> </v>
      </c>
      <c r="DG27" s="8" t="str">
        <f t="shared" si="79"/>
        <v xml:space="preserve"> </v>
      </c>
      <c r="DH27" s="8" t="str">
        <f t="shared" si="79"/>
        <v xml:space="preserve"> </v>
      </c>
      <c r="DI27" s="8" t="str">
        <f t="shared" si="79"/>
        <v xml:space="preserve"> </v>
      </c>
      <c r="DJ27" s="8" t="str">
        <f t="shared" si="79"/>
        <v xml:space="preserve"> </v>
      </c>
      <c r="DK27" s="8" t="str">
        <f t="shared" si="79"/>
        <v xml:space="preserve"> </v>
      </c>
      <c r="DL27" s="8" t="str">
        <f t="shared" si="79"/>
        <v xml:space="preserve"> </v>
      </c>
      <c r="DM27" s="8" t="str">
        <f t="shared" si="79"/>
        <v xml:space="preserve"> </v>
      </c>
      <c r="DN27" s="45"/>
      <c r="DO27" s="45"/>
      <c r="DP27" s="8" t="str">
        <f t="shared" ref="DP27:EA27" si="80">IF($C85=AX$5,IF((AX$6=$D85),$F85," ")," ")</f>
        <v xml:space="preserve"> </v>
      </c>
      <c r="DQ27" s="8" t="str">
        <f t="shared" si="80"/>
        <v xml:space="preserve"> </v>
      </c>
      <c r="DR27" s="8" t="str">
        <f t="shared" si="80"/>
        <v xml:space="preserve"> </v>
      </c>
      <c r="DS27" s="8" t="str">
        <f t="shared" si="80"/>
        <v xml:space="preserve"> </v>
      </c>
      <c r="DT27" s="8" t="str">
        <f t="shared" si="80"/>
        <v xml:space="preserve"> </v>
      </c>
      <c r="DU27" s="8" t="str">
        <f t="shared" si="80"/>
        <v xml:space="preserve"> </v>
      </c>
      <c r="DV27" s="8" t="str">
        <f t="shared" si="80"/>
        <v xml:space="preserve"> </v>
      </c>
      <c r="DW27" s="8" t="str">
        <f t="shared" si="80"/>
        <v xml:space="preserve"> </v>
      </c>
      <c r="DX27" s="8" t="str">
        <f t="shared" si="80"/>
        <v xml:space="preserve"> </v>
      </c>
      <c r="DY27" s="8" t="str">
        <f t="shared" si="80"/>
        <v xml:space="preserve"> </v>
      </c>
      <c r="DZ27" s="8" t="str">
        <f t="shared" si="80"/>
        <v xml:space="preserve"> </v>
      </c>
      <c r="EA27" s="8" t="str">
        <f t="shared" si="80"/>
        <v xml:space="preserve"> </v>
      </c>
      <c r="EB27" s="45"/>
      <c r="EC27" s="45"/>
      <c r="ED27" s="8" t="str">
        <f t="shared" ref="ED27:EO27" si="81">IF($C85=BK$5,IF((BK$6=$D85),$F85," ")," ")</f>
        <v xml:space="preserve"> </v>
      </c>
      <c r="EE27" s="8" t="str">
        <f t="shared" si="81"/>
        <v xml:space="preserve"> </v>
      </c>
      <c r="EF27" s="8" t="str">
        <f t="shared" si="81"/>
        <v xml:space="preserve"> </v>
      </c>
      <c r="EG27" s="8" t="str">
        <f t="shared" si="81"/>
        <v xml:space="preserve"> </v>
      </c>
      <c r="EH27" s="8" t="str">
        <f t="shared" si="81"/>
        <v xml:space="preserve"> </v>
      </c>
      <c r="EI27" s="8" t="str">
        <f t="shared" si="81"/>
        <v xml:space="preserve"> </v>
      </c>
      <c r="EJ27" s="8" t="str">
        <f t="shared" si="81"/>
        <v xml:space="preserve"> </v>
      </c>
      <c r="EK27" s="8" t="str">
        <f t="shared" si="81"/>
        <v xml:space="preserve"> </v>
      </c>
      <c r="EL27" s="8" t="str">
        <f t="shared" si="81"/>
        <v xml:space="preserve"> </v>
      </c>
      <c r="EM27" s="8" t="str">
        <f t="shared" si="81"/>
        <v xml:space="preserve"> </v>
      </c>
      <c r="EN27" s="8" t="str">
        <f t="shared" si="81"/>
        <v xml:space="preserve"> </v>
      </c>
      <c r="EO27" s="8" t="str">
        <f t="shared" si="81"/>
        <v xml:space="preserve"> </v>
      </c>
      <c r="EP27" s="45"/>
      <c r="EQ27" s="45"/>
      <c r="ER27" s="8" t="str">
        <f t="shared" ref="ER27:FC27" si="82">IF($C85=BX$5,IF((BX$6=$D85),$F85," ")," ")</f>
        <v xml:space="preserve"> </v>
      </c>
      <c r="ES27" s="8" t="str">
        <f t="shared" si="82"/>
        <v xml:space="preserve"> </v>
      </c>
      <c r="ET27" s="8" t="str">
        <f t="shared" si="82"/>
        <v xml:space="preserve"> </v>
      </c>
      <c r="EU27" s="8" t="str">
        <f t="shared" si="82"/>
        <v xml:space="preserve"> </v>
      </c>
      <c r="EV27" s="8" t="str">
        <f t="shared" si="82"/>
        <v xml:space="preserve"> </v>
      </c>
      <c r="EW27" s="8" t="str">
        <f t="shared" si="82"/>
        <v xml:space="preserve"> </v>
      </c>
      <c r="EX27" s="8" t="str">
        <f t="shared" si="82"/>
        <v xml:space="preserve"> </v>
      </c>
      <c r="EY27" s="8" t="str">
        <f t="shared" si="82"/>
        <v xml:space="preserve"> </v>
      </c>
      <c r="EZ27" s="8" t="str">
        <f t="shared" si="82"/>
        <v xml:space="preserve"> </v>
      </c>
      <c r="FA27" s="8" t="str">
        <f t="shared" si="82"/>
        <v xml:space="preserve"> </v>
      </c>
      <c r="FB27" s="8" t="str">
        <f t="shared" si="82"/>
        <v xml:space="preserve"> </v>
      </c>
      <c r="FC27" s="8" t="str">
        <f t="shared" si="82"/>
        <v xml:space="preserve"> </v>
      </c>
      <c r="FD27" s="45"/>
    </row>
    <row r="28" spans="1:160" s="88" customFormat="1" ht="15" customHeight="1" x14ac:dyDescent="0.25">
      <c r="A28" s="8"/>
      <c r="B28" s="132" t="s">
        <v>228</v>
      </c>
      <c r="C28" s="207"/>
      <c r="D28" s="207"/>
      <c r="E28" s="208"/>
      <c r="F28" s="210"/>
      <c r="G28" s="210"/>
      <c r="H28" s="210"/>
      <c r="I28" s="210"/>
      <c r="J28" s="210"/>
      <c r="K28" s="210"/>
      <c r="L28" s="210"/>
      <c r="M28" s="210"/>
      <c r="N28" s="210"/>
      <c r="O28" s="210"/>
      <c r="P28" s="210"/>
      <c r="Q28" s="210"/>
      <c r="R28" s="210"/>
      <c r="S28" s="210"/>
      <c r="T28" s="210"/>
      <c r="U28" s="209"/>
      <c r="W28" s="132" t="s">
        <v>241</v>
      </c>
      <c r="X28" s="215"/>
      <c r="Y28" s="215"/>
      <c r="Z28" s="215"/>
      <c r="AA28" s="215"/>
      <c r="AB28" s="215"/>
      <c r="AC28" s="215"/>
      <c r="AD28" s="215"/>
      <c r="AE28" s="215"/>
      <c r="AF28" s="215"/>
      <c r="AG28" s="215"/>
      <c r="AH28" s="215"/>
      <c r="AI28" s="215"/>
      <c r="AJ28" s="213"/>
      <c r="AK28" s="215"/>
      <c r="AL28" s="215"/>
      <c r="AM28" s="215"/>
      <c r="AN28" s="215"/>
      <c r="AO28" s="215"/>
      <c r="AP28" s="215"/>
      <c r="AQ28" s="215"/>
      <c r="AR28" s="215"/>
      <c r="AS28" s="215"/>
      <c r="AT28" s="215"/>
      <c r="AU28" s="215"/>
      <c r="AV28" s="215"/>
      <c r="AW28" s="213"/>
      <c r="AX28" s="215"/>
      <c r="AY28" s="215"/>
      <c r="AZ28" s="215"/>
      <c r="BA28" s="215"/>
      <c r="BB28" s="215"/>
      <c r="BC28" s="215"/>
      <c r="BD28" s="215"/>
      <c r="BE28" s="215"/>
      <c r="BF28" s="215"/>
      <c r="BG28" s="215"/>
      <c r="BH28" s="215"/>
      <c r="BI28" s="215"/>
      <c r="BJ28" s="213"/>
      <c r="BK28" s="215"/>
      <c r="BL28" s="215"/>
      <c r="BM28" s="215"/>
      <c r="BN28" s="215"/>
      <c r="BO28" s="215"/>
      <c r="BP28" s="215"/>
      <c r="BQ28" s="215"/>
      <c r="BR28" s="215"/>
      <c r="BS28" s="215"/>
      <c r="BT28" s="215"/>
      <c r="BU28" s="215"/>
      <c r="BV28" s="215"/>
      <c r="BW28" s="213"/>
      <c r="BX28" s="215"/>
      <c r="BY28" s="215"/>
      <c r="BZ28" s="215"/>
      <c r="CA28" s="215"/>
      <c r="CB28" s="215"/>
      <c r="CC28" s="215"/>
      <c r="CD28" s="215"/>
      <c r="CE28" s="215"/>
      <c r="CF28" s="215"/>
      <c r="CG28" s="215"/>
      <c r="CH28" s="215"/>
      <c r="CI28" s="215"/>
      <c r="CJ28" s="214"/>
      <c r="CL28" s="132" t="s">
        <v>241</v>
      </c>
      <c r="CM28" s="213"/>
      <c r="CN28" s="215"/>
      <c r="CO28" s="215"/>
      <c r="CP28" s="215"/>
      <c r="CQ28" s="215"/>
      <c r="CR28" s="215"/>
      <c r="CS28" s="215"/>
      <c r="CT28" s="215"/>
      <c r="CU28" s="215"/>
      <c r="CV28" s="215"/>
      <c r="CW28" s="215"/>
      <c r="CX28" s="215"/>
      <c r="CY28" s="215"/>
      <c r="CZ28" s="213"/>
      <c r="DA28" s="213"/>
      <c r="DB28" s="215"/>
      <c r="DC28" s="215"/>
      <c r="DD28" s="215"/>
      <c r="DE28" s="215"/>
      <c r="DF28" s="215"/>
      <c r="DG28" s="215"/>
      <c r="DH28" s="215"/>
      <c r="DI28" s="215"/>
      <c r="DJ28" s="215"/>
      <c r="DK28" s="215"/>
      <c r="DL28" s="215"/>
      <c r="DM28" s="215"/>
      <c r="DN28" s="213"/>
      <c r="DO28" s="213"/>
      <c r="DP28" s="215"/>
      <c r="DQ28" s="215"/>
      <c r="DR28" s="215"/>
      <c r="DS28" s="215"/>
      <c r="DT28" s="215"/>
      <c r="DU28" s="215"/>
      <c r="DV28" s="215"/>
      <c r="DW28" s="215"/>
      <c r="DX28" s="215"/>
      <c r="DY28" s="215"/>
      <c r="DZ28" s="215"/>
      <c r="EA28" s="215"/>
      <c r="EB28" s="213"/>
      <c r="EC28" s="213"/>
      <c r="ED28" s="215"/>
      <c r="EE28" s="215"/>
      <c r="EF28" s="215"/>
      <c r="EG28" s="215"/>
      <c r="EH28" s="215"/>
      <c r="EI28" s="215"/>
      <c r="EJ28" s="215"/>
      <c r="EK28" s="215"/>
      <c r="EL28" s="215"/>
      <c r="EM28" s="215"/>
      <c r="EN28" s="215"/>
      <c r="EO28" s="215"/>
      <c r="EP28" s="213"/>
      <c r="EQ28" s="213"/>
      <c r="ER28" s="215"/>
      <c r="ES28" s="215"/>
      <c r="ET28" s="215"/>
      <c r="EU28" s="215"/>
      <c r="EV28" s="215"/>
      <c r="EW28" s="215"/>
      <c r="EX28" s="215"/>
      <c r="EY28" s="215"/>
      <c r="EZ28" s="215"/>
      <c r="FA28" s="215"/>
      <c r="FB28" s="215"/>
      <c r="FC28" s="215"/>
      <c r="FD28" s="213"/>
    </row>
    <row r="29" spans="1:160" ht="15" customHeight="1" x14ac:dyDescent="0.25">
      <c r="A29" s="1"/>
      <c r="B29" s="127" t="str">
        <f>+Basisgegevens!A183</f>
        <v xml:space="preserve"> (-)</v>
      </c>
      <c r="C29" s="151">
        <f>+YEAR(Basisgegevens!E183)</f>
        <v>2024</v>
      </c>
      <c r="D29" s="151">
        <f>IF(Basisgegevens!G183&lt;&gt;0,MONTH(Basisgegevens!E183),0)</f>
        <v>0</v>
      </c>
      <c r="E29" s="79">
        <f>1/Basisgegevens!I183</f>
        <v>0.2</v>
      </c>
      <c r="F29" s="184">
        <f>+Basisgegevens!G183</f>
        <v>0</v>
      </c>
      <c r="G29" s="184">
        <f t="shared" ref="G29:G36" si="83">+IF(G$6=$C29,$F29," ")</f>
        <v>0</v>
      </c>
      <c r="H29" s="184"/>
      <c r="I29" s="184"/>
      <c r="J29" s="184"/>
      <c r="K29" s="184"/>
      <c r="L29" s="184">
        <f t="shared" ref="L29:L36" si="84">+$F29*$E29*(12-$D29+1)/12</f>
        <v>0</v>
      </c>
      <c r="M29" s="184">
        <f>+IF(Q29&gt;0,IF(($F29*$E29)&lt;Q29,($F29*$E29),Q29),0)</f>
        <v>0</v>
      </c>
      <c r="N29" s="184">
        <f t="shared" ref="N29:N41" si="85">+IF(R29&gt;0,IF(($F29*$E29)&lt;R29,($F29*$E29),R29),0)</f>
        <v>0</v>
      </c>
      <c r="O29" s="184">
        <f t="shared" ref="O29:P47" si="86">+IF(S29&gt;0,IF(($F29*$E29)&lt;S29,($F29*$E29),S29),0)</f>
        <v>0</v>
      </c>
      <c r="P29" s="184">
        <f t="shared" si="86"/>
        <v>0</v>
      </c>
      <c r="Q29" s="184">
        <f t="shared" ref="Q29:Q36" si="87">+G29-L29</f>
        <v>0</v>
      </c>
      <c r="R29" s="184">
        <f>+Q29-M29</f>
        <v>0</v>
      </c>
      <c r="S29" s="184">
        <f>+R29-N29</f>
        <v>0</v>
      </c>
      <c r="T29" s="184">
        <f>+S29-O29</f>
        <v>0</v>
      </c>
      <c r="U29" s="184">
        <f>T29-P29</f>
        <v>0</v>
      </c>
      <c r="W29" s="1" t="str">
        <f t="shared" ref="W29:W56" si="88">B29</f>
        <v xml:space="preserve"> (-)</v>
      </c>
      <c r="X29" s="201">
        <f t="shared" ref="X29:AI38" si="89">IF($C29=$X$4,IF((MONTH(X$6)=$D29),$F29,0),0)</f>
        <v>0</v>
      </c>
      <c r="Y29" s="201">
        <f t="shared" si="89"/>
        <v>0</v>
      </c>
      <c r="Z29" s="201">
        <f t="shared" si="89"/>
        <v>0</v>
      </c>
      <c r="AA29" s="201">
        <f t="shared" si="89"/>
        <v>0</v>
      </c>
      <c r="AB29" s="201">
        <f t="shared" si="89"/>
        <v>0</v>
      </c>
      <c r="AC29" s="201">
        <f t="shared" si="89"/>
        <v>0</v>
      </c>
      <c r="AD29" s="201">
        <f t="shared" si="89"/>
        <v>0</v>
      </c>
      <c r="AE29" s="201">
        <f t="shared" si="89"/>
        <v>0</v>
      </c>
      <c r="AF29" s="201">
        <f t="shared" si="89"/>
        <v>0</v>
      </c>
      <c r="AG29" s="201">
        <f t="shared" si="89"/>
        <v>0</v>
      </c>
      <c r="AH29" s="201">
        <f t="shared" si="89"/>
        <v>0</v>
      </c>
      <c r="AI29" s="201">
        <f t="shared" si="89"/>
        <v>0</v>
      </c>
      <c r="AJ29" s="193">
        <f>SUM(X29:AI29)</f>
        <v>0</v>
      </c>
      <c r="AK29" s="201">
        <f t="shared" ref="AK29:AV38" si="90">IF($C29=$AK$4,IF((MONTH(AK$6)=$D29),$F29,0),0)</f>
        <v>0</v>
      </c>
      <c r="AL29" s="201">
        <f t="shared" si="90"/>
        <v>0</v>
      </c>
      <c r="AM29" s="201">
        <f t="shared" si="90"/>
        <v>0</v>
      </c>
      <c r="AN29" s="201">
        <f t="shared" si="90"/>
        <v>0</v>
      </c>
      <c r="AO29" s="201">
        <f t="shared" si="90"/>
        <v>0</v>
      </c>
      <c r="AP29" s="201">
        <f t="shared" si="90"/>
        <v>0</v>
      </c>
      <c r="AQ29" s="201">
        <f t="shared" si="90"/>
        <v>0</v>
      </c>
      <c r="AR29" s="201">
        <f t="shared" si="90"/>
        <v>0</v>
      </c>
      <c r="AS29" s="201">
        <f t="shared" si="90"/>
        <v>0</v>
      </c>
      <c r="AT29" s="201">
        <f t="shared" si="90"/>
        <v>0</v>
      </c>
      <c r="AU29" s="201">
        <f t="shared" si="90"/>
        <v>0</v>
      </c>
      <c r="AV29" s="201">
        <f t="shared" si="90"/>
        <v>0</v>
      </c>
      <c r="AW29" s="193">
        <f>SUM(AK29:AV29)</f>
        <v>0</v>
      </c>
      <c r="AX29" s="201">
        <f t="shared" ref="AX29:BI38" si="91">IF($C29=$AX$4,IF((MONTH(AX$6)=$D29),$F29,0),0)</f>
        <v>0</v>
      </c>
      <c r="AY29" s="201">
        <f t="shared" si="91"/>
        <v>0</v>
      </c>
      <c r="AZ29" s="201">
        <f t="shared" si="91"/>
        <v>0</v>
      </c>
      <c r="BA29" s="201">
        <f t="shared" si="91"/>
        <v>0</v>
      </c>
      <c r="BB29" s="201">
        <f t="shared" si="91"/>
        <v>0</v>
      </c>
      <c r="BC29" s="201">
        <f t="shared" si="91"/>
        <v>0</v>
      </c>
      <c r="BD29" s="201">
        <f t="shared" si="91"/>
        <v>0</v>
      </c>
      <c r="BE29" s="201">
        <f t="shared" si="91"/>
        <v>0</v>
      </c>
      <c r="BF29" s="201">
        <f t="shared" si="91"/>
        <v>0</v>
      </c>
      <c r="BG29" s="201">
        <f t="shared" si="91"/>
        <v>0</v>
      </c>
      <c r="BH29" s="201">
        <f t="shared" si="91"/>
        <v>0</v>
      </c>
      <c r="BI29" s="201">
        <f t="shared" si="91"/>
        <v>0</v>
      </c>
      <c r="BJ29" s="193">
        <f>SUM(AX29:BI29)</f>
        <v>0</v>
      </c>
      <c r="BK29" s="201">
        <f t="shared" ref="BK29:BV38" si="92">IF($C29=$BK$4,IF((MONTH(BK$6)=$D29),$F29,0),0)</f>
        <v>0</v>
      </c>
      <c r="BL29" s="201">
        <f t="shared" si="92"/>
        <v>0</v>
      </c>
      <c r="BM29" s="201">
        <f t="shared" si="92"/>
        <v>0</v>
      </c>
      <c r="BN29" s="201">
        <f t="shared" si="92"/>
        <v>0</v>
      </c>
      <c r="BO29" s="201">
        <f t="shared" si="92"/>
        <v>0</v>
      </c>
      <c r="BP29" s="201">
        <f t="shared" si="92"/>
        <v>0</v>
      </c>
      <c r="BQ29" s="201">
        <f t="shared" si="92"/>
        <v>0</v>
      </c>
      <c r="BR29" s="201">
        <f t="shared" si="92"/>
        <v>0</v>
      </c>
      <c r="BS29" s="201">
        <f t="shared" si="92"/>
        <v>0</v>
      </c>
      <c r="BT29" s="201">
        <f t="shared" si="92"/>
        <v>0</v>
      </c>
      <c r="BU29" s="201">
        <f t="shared" si="92"/>
        <v>0</v>
      </c>
      <c r="BV29" s="201">
        <f t="shared" si="92"/>
        <v>0</v>
      </c>
      <c r="BW29" s="193">
        <f>SUM(BK29:BV29)</f>
        <v>0</v>
      </c>
      <c r="BX29" s="201">
        <f t="shared" ref="BX29:CI38" si="93">IF($C29=$BX$4,IF((MONTH(BX$6)=$D29),$F29,0),0)</f>
        <v>0</v>
      </c>
      <c r="BY29" s="201">
        <f t="shared" si="93"/>
        <v>0</v>
      </c>
      <c r="BZ29" s="201">
        <f t="shared" si="93"/>
        <v>0</v>
      </c>
      <c r="CA29" s="201">
        <f t="shared" si="93"/>
        <v>0</v>
      </c>
      <c r="CB29" s="201">
        <f t="shared" si="93"/>
        <v>0</v>
      </c>
      <c r="CC29" s="201">
        <f t="shared" si="93"/>
        <v>0</v>
      </c>
      <c r="CD29" s="201">
        <f t="shared" si="93"/>
        <v>0</v>
      </c>
      <c r="CE29" s="201">
        <f t="shared" si="93"/>
        <v>0</v>
      </c>
      <c r="CF29" s="201">
        <f t="shared" si="93"/>
        <v>0</v>
      </c>
      <c r="CG29" s="201">
        <f t="shared" si="93"/>
        <v>0</v>
      </c>
      <c r="CH29" s="201">
        <f t="shared" si="93"/>
        <v>0</v>
      </c>
      <c r="CI29" s="201">
        <f t="shared" si="93"/>
        <v>0</v>
      </c>
      <c r="CJ29" s="193">
        <f>SUM(BX29:CI29)</f>
        <v>0</v>
      </c>
      <c r="CL29" s="1" t="str">
        <f t="shared" ref="CL29:CL56" si="94">B29</f>
        <v xml:space="preserve"> (-)</v>
      </c>
      <c r="CM29" s="45">
        <f t="shared" ref="CM29:CM36" si="95">IF($D29&lt;&gt;0,12-$D29+1,0)</f>
        <v>0</v>
      </c>
      <c r="CN29" s="201">
        <f t="shared" ref="CN29:CN36" si="96">IF($C29=$CN$4,IF((MONTH(CN$6)=$D29),$L29/(12-$D29+1),0),0)</f>
        <v>0</v>
      </c>
      <c r="CO29" s="201">
        <f t="shared" ref="CO29:CY29" si="97">IF(CN29=0,IF($C29=$CN$4,IF((MONTH(CO$6)=$D29),$L29/(12-$D29+1),0),0),$L29/(12-$D29+1))</f>
        <v>0</v>
      </c>
      <c r="CP29" s="201">
        <f t="shared" si="97"/>
        <v>0</v>
      </c>
      <c r="CQ29" s="201">
        <f t="shared" si="97"/>
        <v>0</v>
      </c>
      <c r="CR29" s="201">
        <f t="shared" si="97"/>
        <v>0</v>
      </c>
      <c r="CS29" s="201">
        <f t="shared" si="97"/>
        <v>0</v>
      </c>
      <c r="CT29" s="201">
        <f t="shared" si="97"/>
        <v>0</v>
      </c>
      <c r="CU29" s="201">
        <f t="shared" si="97"/>
        <v>0</v>
      </c>
      <c r="CV29" s="201">
        <f t="shared" si="97"/>
        <v>0</v>
      </c>
      <c r="CW29" s="201">
        <f t="shared" si="97"/>
        <v>0</v>
      </c>
      <c r="CX29" s="201">
        <f t="shared" si="97"/>
        <v>0</v>
      </c>
      <c r="CY29" s="201">
        <f t="shared" si="97"/>
        <v>0</v>
      </c>
      <c r="CZ29" s="193">
        <f>SUM(CN29:CY29)</f>
        <v>0</v>
      </c>
      <c r="DA29" s="45">
        <f t="shared" ref="DA29:DA36" si="98">IF($Q29&lt;&gt;0,IF($M29&lt;&gt;($F29*$E29),($M29*12)/($F29*$E29),12),0)</f>
        <v>0</v>
      </c>
      <c r="DB29" s="201">
        <f>IF($DA29&lt;&gt;0,$M29/$DA29,0)</f>
        <v>0</v>
      </c>
      <c r="DC29" s="201">
        <f>IF($DA29&lt;&gt;0,IF($DB29&lt;$M29,$M29/$DA29,0),0)</f>
        <v>0</v>
      </c>
      <c r="DD29" s="201">
        <f>IF($DA29&lt;&gt;0,IF(SUM($DB29:DC29)&lt;$M29,$M29/$DA29,0),0)</f>
        <v>0</v>
      </c>
      <c r="DE29" s="201">
        <f>IF($DA29&lt;&gt;0,IF(SUM($DB29:DD29)&lt;$M29,$M29/$DA29,0),0)</f>
        <v>0</v>
      </c>
      <c r="DF29" s="201">
        <f>IF($DA29&lt;&gt;0,IF(SUM($DB29:DE29)&lt;$M29,$M29/$DA29,0),0)</f>
        <v>0</v>
      </c>
      <c r="DG29" s="201">
        <f>IF($DA29&lt;&gt;0,IF(SUM($DB29:DF29)&lt;$M29,$M29/$DA29,0),0)</f>
        <v>0</v>
      </c>
      <c r="DH29" s="201">
        <f>IF($DA29&lt;&gt;0,IF(SUM($DB29:DG29)&lt;$M29,$M29/$DA29,0),0)</f>
        <v>0</v>
      </c>
      <c r="DI29" s="201">
        <f>IF($DA29&lt;&gt;0,IF(SUM($DB29:DH29)&lt;$M29,$M29/$DA29,0),0)</f>
        <v>0</v>
      </c>
      <c r="DJ29" s="201">
        <f>IF($DA29&lt;&gt;0,IF(SUM($DB29:DI29)&lt;$M29,$M29/$DA29,0),0)</f>
        <v>0</v>
      </c>
      <c r="DK29" s="201">
        <f>IF($DA29&lt;&gt;0,IF(SUM($DB29:DJ29)&lt;$M29,$M29/$DA29,0),0)</f>
        <v>0</v>
      </c>
      <c r="DL29" s="201">
        <f>IF($DA29&lt;&gt;0,IF(SUM($DB29:DK29)&lt;$M29,$M29/$DA29,0),0)</f>
        <v>0</v>
      </c>
      <c r="DM29" s="201">
        <f>IF($DA29&lt;&gt;0,IF(SUM($DB29:DL29)&lt;$M29,$M29/$DA29,0),0)</f>
        <v>0</v>
      </c>
      <c r="DN29" s="193">
        <f>SUM(DB29:DM29)</f>
        <v>0</v>
      </c>
      <c r="DO29" s="45">
        <f t="shared" si="9"/>
        <v>0</v>
      </c>
      <c r="DP29" s="201">
        <f t="shared" ref="DP29:DP41" si="99">IF($DO29&lt;&gt;0,$N29/$DO29,0)</f>
        <v>0</v>
      </c>
      <c r="DQ29" s="201">
        <f t="shared" ref="DQ29:DQ41" si="100">IF($DO29&lt;&gt;0,IF($DP29&lt;$N29,$N29/$DO29,0),0)</f>
        <v>0</v>
      </c>
      <c r="DR29" s="201">
        <f>IF($DO29&lt;&gt;0,IF(SUM($DP29:DQ29)&lt;$N29,$N29/$DO29,0),0)</f>
        <v>0</v>
      </c>
      <c r="DS29" s="201">
        <f>IF($DO29&lt;&gt;0,IF(SUM($DP29:DR29)&lt;$N29,$N29/$DO29,0),0)</f>
        <v>0</v>
      </c>
      <c r="DT29" s="201">
        <f>IF($DO29&lt;&gt;0,IF(SUM($DP29:DS29)&lt;$N29,$N29/$DO29,0),0)</f>
        <v>0</v>
      </c>
      <c r="DU29" s="201">
        <f>IF($DO29&lt;&gt;0,IF(SUM($DP29:DT29)&lt;$N29,$N29/$DO29,0),0)</f>
        <v>0</v>
      </c>
      <c r="DV29" s="201">
        <f>IF($DO29&lt;&gt;0,IF(SUM($DP29:DU29)&lt;$N29,$N29/$DO29,0),0)</f>
        <v>0</v>
      </c>
      <c r="DW29" s="201">
        <f>IF($DO29&lt;&gt;0,IF(SUM($DP29:DV29)&lt;$N29,$N29/$DO29,0),0)</f>
        <v>0</v>
      </c>
      <c r="DX29" s="201">
        <f>IF($DO29&lt;&gt;0,IF(SUM($DP29:DW29)&lt;$N29,$N29/$DO29,0),0)</f>
        <v>0</v>
      </c>
      <c r="DY29" s="201">
        <f>IF($DO29&lt;&gt;0,IF(SUM($DP29:DX29)&lt;$N29,$N29/$DO29,0),0)</f>
        <v>0</v>
      </c>
      <c r="DZ29" s="201">
        <f>IF($DO29&lt;&gt;0,IF(SUM($DP29:DY29)&lt;$N29,$N29/$DO29,0),0)</f>
        <v>0</v>
      </c>
      <c r="EA29" s="201">
        <f>IF($DO29&lt;&gt;0,IF(SUM($DP29:DZ29)&lt;$N29,$N29/$DO29,0),0)</f>
        <v>0</v>
      </c>
      <c r="EB29" s="193">
        <f>SUM(DP29:EA29)</f>
        <v>0</v>
      </c>
      <c r="EC29" s="45">
        <f t="shared" si="10"/>
        <v>0</v>
      </c>
      <c r="ED29" s="201">
        <f t="shared" ref="ED29:ED46" si="101">IF($EC29&lt;&gt;0,$O29/$EC29,0)</f>
        <v>0</v>
      </c>
      <c r="EE29" s="201">
        <f t="shared" ref="EE29:EE46" si="102">IF($EC29&lt;&gt;0,IF($ED29&lt;$O29,$O29/$EC29,0),0)</f>
        <v>0</v>
      </c>
      <c r="EF29" s="201">
        <f>IF($EC29&lt;&gt;0,IF(SUM($ED29:EE29)&lt;$O29,$O29/$EC29,0),0)</f>
        <v>0</v>
      </c>
      <c r="EG29" s="201">
        <f>IF($EC29&lt;&gt;0,IF(SUM($ED29:EF29)&lt;$O29,$O29/$EC29,0),0)</f>
        <v>0</v>
      </c>
      <c r="EH29" s="201">
        <f>IF($EC29&lt;&gt;0,IF(SUM($ED29:EG29)&lt;$O29,$O29/$EC29,0),0)</f>
        <v>0</v>
      </c>
      <c r="EI29" s="201">
        <f>IF($EC29&lt;&gt;0,IF(SUM($ED29:EH29)&lt;$O29,$O29/$EC29,0),0)</f>
        <v>0</v>
      </c>
      <c r="EJ29" s="201">
        <f>IF($EC29&lt;&gt;0,IF(SUM($ED29:EI29)&lt;$O29,$O29/$EC29,0),0)</f>
        <v>0</v>
      </c>
      <c r="EK29" s="201">
        <f>IF($EC29&lt;&gt;0,IF(SUM($ED29:EJ29)&lt;$O29,$O29/$EC29,0),0)</f>
        <v>0</v>
      </c>
      <c r="EL29" s="201">
        <f>IF($EC29&lt;&gt;0,IF(SUM($ED29:EK29)&lt;$O29,$O29/$EC29,0),0)</f>
        <v>0</v>
      </c>
      <c r="EM29" s="201">
        <f>IF($EC29&lt;&gt;0,IF(SUM($ED29:EL29)&lt;$O29,$O29/$EC29,0),0)</f>
        <v>0</v>
      </c>
      <c r="EN29" s="201">
        <f>IF($EC29&lt;&gt;0,IF(SUM($ED29:EM29)&lt;$O29,$O29/$EC29,0),0)</f>
        <v>0</v>
      </c>
      <c r="EO29" s="201">
        <f>IF($EC29&lt;&gt;0,IF(SUM($ED29:EN29)&lt;$O29,$O29/$EC29,0),0)</f>
        <v>0</v>
      </c>
      <c r="EP29" s="193">
        <f>SUM(ED29:EO29)</f>
        <v>0</v>
      </c>
      <c r="EQ29" s="45">
        <f t="shared" si="11"/>
        <v>0</v>
      </c>
      <c r="ER29" s="201">
        <f t="shared" ref="ER29:ER51" si="103">IF($EQ29&lt;&gt;0,$P29/$EQ29,0)</f>
        <v>0</v>
      </c>
      <c r="ES29" s="201">
        <f t="shared" ref="ES29:ES51" si="104">IF($EQ29&lt;&gt;0,IF($ER29&lt;$P29,$P29/$EQ29,0),0)</f>
        <v>0</v>
      </c>
      <c r="ET29" s="201">
        <f>IF($EQ29&lt;&gt;0,IF(SUM($ER29:ES29)&lt;$P29,$P29/$EQ29,0),0)</f>
        <v>0</v>
      </c>
      <c r="EU29" s="201">
        <f>IF($EQ29&lt;&gt;0,IF(SUM($ER29:ET29)&lt;$P29,$P29/$EQ29,0),0)</f>
        <v>0</v>
      </c>
      <c r="EV29" s="201">
        <f>IF($EQ29&lt;&gt;0,IF(SUM($ER29:EU29)&lt;$P29,$P29/$EQ29,0),0)</f>
        <v>0</v>
      </c>
      <c r="EW29" s="201">
        <f>IF($EQ29&lt;&gt;0,IF(SUM($ER29:EV29)&lt;$P29,$P29/$EQ29,0),0)</f>
        <v>0</v>
      </c>
      <c r="EX29" s="201">
        <f>IF($EQ29&lt;&gt;0,IF(SUM($ER29:EW29)&lt;$P29,$P29/$EQ29,0),0)</f>
        <v>0</v>
      </c>
      <c r="EY29" s="201">
        <f>IF($EQ29&lt;&gt;0,IF(SUM($ER29:EX29)&lt;$P29,$P29/$EQ29,0),0)</f>
        <v>0</v>
      </c>
      <c r="EZ29" s="201">
        <f>IF($EQ29&lt;&gt;0,IF(SUM($ER29:EY29)&lt;$P29,$P29/$EQ29,0),0)</f>
        <v>0</v>
      </c>
      <c r="FA29" s="201">
        <f>IF($EQ29&lt;&gt;0,IF(SUM($ER29:EZ29)&lt;$P29,$P29/$EQ29,0),0)</f>
        <v>0</v>
      </c>
      <c r="FB29" s="201">
        <f>IF($EQ29&lt;&gt;0,IF(SUM($ER29:FA29)&lt;$P29,$P29/$EQ29,0),0)</f>
        <v>0</v>
      </c>
      <c r="FC29" s="201">
        <f>IF($EQ29&lt;&gt;0,IF(SUM($ER29:FB29)&lt;$P29,$P29/$EQ29,0),0)</f>
        <v>0</v>
      </c>
      <c r="FD29" s="193">
        <f>SUM(ER29:FC29)</f>
        <v>0</v>
      </c>
    </row>
    <row r="30" spans="1:160" ht="15" customHeight="1" x14ac:dyDescent="0.25">
      <c r="A30" s="1"/>
      <c r="B30" s="127" t="str">
        <f>+Basisgegevens!A184</f>
        <v xml:space="preserve"> (-)</v>
      </c>
      <c r="C30" s="151">
        <f>+YEAR(Basisgegevens!E184)</f>
        <v>2024</v>
      </c>
      <c r="D30" s="151">
        <f>IF(Basisgegevens!G184&lt;&gt;0,MONTH(Basisgegevens!E184),0)</f>
        <v>0</v>
      </c>
      <c r="E30" s="79">
        <f>1/Basisgegevens!I184</f>
        <v>0.2</v>
      </c>
      <c r="F30" s="184">
        <f>+Basisgegevens!G184</f>
        <v>0</v>
      </c>
      <c r="G30" s="184">
        <f t="shared" si="83"/>
        <v>0</v>
      </c>
      <c r="H30" s="184"/>
      <c r="I30" s="184"/>
      <c r="J30" s="184"/>
      <c r="K30" s="184"/>
      <c r="L30" s="184">
        <f t="shared" si="84"/>
        <v>0</v>
      </c>
      <c r="M30" s="184">
        <f t="shared" ref="M30:M36" si="105">+IF(Q30&gt;0,IF(($F30*$E30)&lt;Q30,($F30*$E30),Q30),0)</f>
        <v>0</v>
      </c>
      <c r="N30" s="184">
        <f t="shared" si="85"/>
        <v>0</v>
      </c>
      <c r="O30" s="184">
        <f t="shared" si="86"/>
        <v>0</v>
      </c>
      <c r="P30" s="184">
        <f t="shared" si="86"/>
        <v>0</v>
      </c>
      <c r="Q30" s="184">
        <f t="shared" si="87"/>
        <v>0</v>
      </c>
      <c r="R30" s="184">
        <f t="shared" ref="R30:R36" si="106">+Q30-M30</f>
        <v>0</v>
      </c>
      <c r="S30" s="184">
        <f t="shared" ref="S30:S41" si="107">+R30-N30</f>
        <v>0</v>
      </c>
      <c r="T30" s="184">
        <f t="shared" ref="T30:T46" si="108">+S30-O30</f>
        <v>0</v>
      </c>
      <c r="U30" s="184">
        <f t="shared" ref="U30:U51" si="109">T30-P30</f>
        <v>0</v>
      </c>
      <c r="W30" s="1" t="str">
        <f t="shared" si="88"/>
        <v xml:space="preserve"> (-)</v>
      </c>
      <c r="X30" s="201">
        <f t="shared" si="89"/>
        <v>0</v>
      </c>
      <c r="Y30" s="201">
        <f t="shared" si="89"/>
        <v>0</v>
      </c>
      <c r="Z30" s="201">
        <f t="shared" si="89"/>
        <v>0</v>
      </c>
      <c r="AA30" s="201">
        <f t="shared" si="89"/>
        <v>0</v>
      </c>
      <c r="AB30" s="201">
        <f t="shared" si="89"/>
        <v>0</v>
      </c>
      <c r="AC30" s="201">
        <f t="shared" si="89"/>
        <v>0</v>
      </c>
      <c r="AD30" s="201">
        <f t="shared" si="89"/>
        <v>0</v>
      </c>
      <c r="AE30" s="201">
        <f t="shared" si="89"/>
        <v>0</v>
      </c>
      <c r="AF30" s="201">
        <f t="shared" si="89"/>
        <v>0</v>
      </c>
      <c r="AG30" s="201">
        <f t="shared" si="89"/>
        <v>0</v>
      </c>
      <c r="AH30" s="201">
        <f t="shared" si="89"/>
        <v>0</v>
      </c>
      <c r="AI30" s="201">
        <f t="shared" si="89"/>
        <v>0</v>
      </c>
      <c r="AJ30" s="193">
        <f t="shared" ref="AJ30:AJ56" si="110">SUM(X30:AI30)</f>
        <v>0</v>
      </c>
      <c r="AK30" s="201">
        <f t="shared" si="90"/>
        <v>0</v>
      </c>
      <c r="AL30" s="201">
        <f t="shared" si="90"/>
        <v>0</v>
      </c>
      <c r="AM30" s="201">
        <f t="shared" si="90"/>
        <v>0</v>
      </c>
      <c r="AN30" s="201">
        <f t="shared" si="90"/>
        <v>0</v>
      </c>
      <c r="AO30" s="201">
        <f t="shared" si="90"/>
        <v>0</v>
      </c>
      <c r="AP30" s="201">
        <f t="shared" si="90"/>
        <v>0</v>
      </c>
      <c r="AQ30" s="201">
        <f t="shared" si="90"/>
        <v>0</v>
      </c>
      <c r="AR30" s="201">
        <f t="shared" si="90"/>
        <v>0</v>
      </c>
      <c r="AS30" s="201">
        <f t="shared" si="90"/>
        <v>0</v>
      </c>
      <c r="AT30" s="201">
        <f t="shared" si="90"/>
        <v>0</v>
      </c>
      <c r="AU30" s="201">
        <f t="shared" si="90"/>
        <v>0</v>
      </c>
      <c r="AV30" s="201">
        <f t="shared" si="90"/>
        <v>0</v>
      </c>
      <c r="AW30" s="193">
        <f t="shared" ref="AW30:AW56" si="111">SUM(AK30:AV30)</f>
        <v>0</v>
      </c>
      <c r="AX30" s="201">
        <f t="shared" si="91"/>
        <v>0</v>
      </c>
      <c r="AY30" s="201">
        <f t="shared" si="91"/>
        <v>0</v>
      </c>
      <c r="AZ30" s="201">
        <f t="shared" si="91"/>
        <v>0</v>
      </c>
      <c r="BA30" s="201">
        <f t="shared" si="91"/>
        <v>0</v>
      </c>
      <c r="BB30" s="201">
        <f t="shared" si="91"/>
        <v>0</v>
      </c>
      <c r="BC30" s="201">
        <f t="shared" si="91"/>
        <v>0</v>
      </c>
      <c r="BD30" s="201">
        <f t="shared" si="91"/>
        <v>0</v>
      </c>
      <c r="BE30" s="201">
        <f t="shared" si="91"/>
        <v>0</v>
      </c>
      <c r="BF30" s="201">
        <f t="shared" si="91"/>
        <v>0</v>
      </c>
      <c r="BG30" s="201">
        <f t="shared" si="91"/>
        <v>0</v>
      </c>
      <c r="BH30" s="201">
        <f t="shared" si="91"/>
        <v>0</v>
      </c>
      <c r="BI30" s="201">
        <f t="shared" si="91"/>
        <v>0</v>
      </c>
      <c r="BJ30" s="193">
        <f t="shared" ref="BJ30:BJ56" si="112">SUM(AX30:BI30)</f>
        <v>0</v>
      </c>
      <c r="BK30" s="201">
        <f t="shared" si="92"/>
        <v>0</v>
      </c>
      <c r="BL30" s="201">
        <f t="shared" si="92"/>
        <v>0</v>
      </c>
      <c r="BM30" s="201">
        <f t="shared" si="92"/>
        <v>0</v>
      </c>
      <c r="BN30" s="201">
        <f t="shared" si="92"/>
        <v>0</v>
      </c>
      <c r="BO30" s="201">
        <f t="shared" si="92"/>
        <v>0</v>
      </c>
      <c r="BP30" s="201">
        <f t="shared" si="92"/>
        <v>0</v>
      </c>
      <c r="BQ30" s="201">
        <f t="shared" si="92"/>
        <v>0</v>
      </c>
      <c r="BR30" s="201">
        <f t="shared" si="92"/>
        <v>0</v>
      </c>
      <c r="BS30" s="201">
        <f t="shared" si="92"/>
        <v>0</v>
      </c>
      <c r="BT30" s="201">
        <f t="shared" si="92"/>
        <v>0</v>
      </c>
      <c r="BU30" s="201">
        <f t="shared" si="92"/>
        <v>0</v>
      </c>
      <c r="BV30" s="201">
        <f t="shared" si="92"/>
        <v>0</v>
      </c>
      <c r="BW30" s="193">
        <f t="shared" ref="BW30:BW56" si="113">SUM(BK30:BV30)</f>
        <v>0</v>
      </c>
      <c r="BX30" s="201">
        <f t="shared" si="93"/>
        <v>0</v>
      </c>
      <c r="BY30" s="201">
        <f t="shared" si="93"/>
        <v>0</v>
      </c>
      <c r="BZ30" s="201">
        <f t="shared" si="93"/>
        <v>0</v>
      </c>
      <c r="CA30" s="201">
        <f t="shared" si="93"/>
        <v>0</v>
      </c>
      <c r="CB30" s="201">
        <f t="shared" si="93"/>
        <v>0</v>
      </c>
      <c r="CC30" s="201">
        <f t="shared" si="93"/>
        <v>0</v>
      </c>
      <c r="CD30" s="201">
        <f t="shared" si="93"/>
        <v>0</v>
      </c>
      <c r="CE30" s="201">
        <f t="shared" si="93"/>
        <v>0</v>
      </c>
      <c r="CF30" s="201">
        <f t="shared" si="93"/>
        <v>0</v>
      </c>
      <c r="CG30" s="201">
        <f t="shared" si="93"/>
        <v>0</v>
      </c>
      <c r="CH30" s="201">
        <f t="shared" si="93"/>
        <v>0</v>
      </c>
      <c r="CI30" s="201">
        <f t="shared" si="93"/>
        <v>0</v>
      </c>
      <c r="CJ30" s="193">
        <f t="shared" ref="CJ30:CJ56" si="114">SUM(BX30:CI30)</f>
        <v>0</v>
      </c>
      <c r="CL30" s="1" t="str">
        <f t="shared" si="94"/>
        <v xml:space="preserve"> (-)</v>
      </c>
      <c r="CM30" s="45">
        <f t="shared" si="95"/>
        <v>0</v>
      </c>
      <c r="CN30" s="201">
        <f t="shared" si="96"/>
        <v>0</v>
      </c>
      <c r="CO30" s="201">
        <f t="shared" ref="CO30:CY30" si="115">IF(CN30=0,IF($C30=$CN$4,IF((MONTH(CO$6)=$D30),$L30/(12-$D30+1),0),0),$L30/(12-$D30+1))</f>
        <v>0</v>
      </c>
      <c r="CP30" s="201">
        <f t="shared" si="115"/>
        <v>0</v>
      </c>
      <c r="CQ30" s="201">
        <f t="shared" si="115"/>
        <v>0</v>
      </c>
      <c r="CR30" s="201">
        <f t="shared" si="115"/>
        <v>0</v>
      </c>
      <c r="CS30" s="201">
        <f t="shared" si="115"/>
        <v>0</v>
      </c>
      <c r="CT30" s="201">
        <f t="shared" si="115"/>
        <v>0</v>
      </c>
      <c r="CU30" s="201">
        <f t="shared" si="115"/>
        <v>0</v>
      </c>
      <c r="CV30" s="201">
        <f t="shared" si="115"/>
        <v>0</v>
      </c>
      <c r="CW30" s="201">
        <f t="shared" si="115"/>
        <v>0</v>
      </c>
      <c r="CX30" s="201">
        <f t="shared" si="115"/>
        <v>0</v>
      </c>
      <c r="CY30" s="201">
        <f t="shared" si="115"/>
        <v>0</v>
      </c>
      <c r="CZ30" s="193">
        <f t="shared" ref="CZ30:CZ56" si="116">SUM(CN30:CY30)</f>
        <v>0</v>
      </c>
      <c r="DA30" s="45">
        <f t="shared" si="98"/>
        <v>0</v>
      </c>
      <c r="DB30" s="201">
        <f t="shared" ref="DB30:DB36" si="117">IF($DA30&lt;&gt;0,$M30/$DA30,0)</f>
        <v>0</v>
      </c>
      <c r="DC30" s="201">
        <f t="shared" ref="DC30:DC36" si="118">IF($DA30&lt;&gt;0,IF($DB30&lt;$M30,$M30/$DA30,0),0)</f>
        <v>0</v>
      </c>
      <c r="DD30" s="201">
        <f>IF($DA30&lt;&gt;0,IF(SUM($DB30:DC30)&lt;$M30,$M30/$DA30,0),0)</f>
        <v>0</v>
      </c>
      <c r="DE30" s="201">
        <f>IF($DA30&lt;&gt;0,IF(SUM($DB30:DD30)&lt;$M30,$M30/$DA30,0),0)</f>
        <v>0</v>
      </c>
      <c r="DF30" s="201">
        <f>IF($DA30&lt;&gt;0,IF(SUM($DB30:DE30)&lt;$M30,$M30/$DA30,0),0)</f>
        <v>0</v>
      </c>
      <c r="DG30" s="201">
        <f>IF($DA30&lt;&gt;0,IF(SUM($DB30:DF30)&lt;$M30,$M30/$DA30,0),0)</f>
        <v>0</v>
      </c>
      <c r="DH30" s="201">
        <f>IF($DA30&lt;&gt;0,IF(SUM($DB30:DG30)&lt;$M30,$M30/$DA30,0),0)</f>
        <v>0</v>
      </c>
      <c r="DI30" s="201">
        <f>IF($DA30&lt;&gt;0,IF(SUM($DB30:DH30)&lt;$M30,$M30/$DA30,0),0)</f>
        <v>0</v>
      </c>
      <c r="DJ30" s="201">
        <f>IF($DA30&lt;&gt;0,IF(SUM($DB30:DI30)&lt;$M30,$M30/$DA30,0),0)</f>
        <v>0</v>
      </c>
      <c r="DK30" s="201">
        <f>IF($DA30&lt;&gt;0,IF(SUM($DB30:DJ30)&lt;$M30,$M30/$DA30,0),0)</f>
        <v>0</v>
      </c>
      <c r="DL30" s="201">
        <f>IF($DA30&lt;&gt;0,IF(SUM($DB30:DK30)&lt;$M30,$M30/$DA30,0),0)</f>
        <v>0</v>
      </c>
      <c r="DM30" s="201">
        <f>IF($DA30&lt;&gt;0,IF(SUM($DB30:DL30)&lt;$M30,$M30/$DA30,0),0)</f>
        <v>0</v>
      </c>
      <c r="DN30" s="193">
        <f t="shared" ref="DN30:DN56" si="119">SUM(DB30:DM30)</f>
        <v>0</v>
      </c>
      <c r="DO30" s="45">
        <f t="shared" si="9"/>
        <v>0</v>
      </c>
      <c r="DP30" s="201">
        <f t="shared" si="99"/>
        <v>0</v>
      </c>
      <c r="DQ30" s="201">
        <f t="shared" si="100"/>
        <v>0</v>
      </c>
      <c r="DR30" s="201">
        <f>IF($DO30&lt;&gt;0,IF(SUM($DP30:DQ30)&lt;$N30,$N30/$DO30,0),0)</f>
        <v>0</v>
      </c>
      <c r="DS30" s="201">
        <f>IF($DO30&lt;&gt;0,IF(SUM($DP30:DR30)&lt;$N30,$N30/$DO30,0),0)</f>
        <v>0</v>
      </c>
      <c r="DT30" s="201">
        <f>IF($DO30&lt;&gt;0,IF(SUM($DP30:DS30)&lt;$N30,$N30/$DO30,0),0)</f>
        <v>0</v>
      </c>
      <c r="DU30" s="201">
        <f>IF($DO30&lt;&gt;0,IF(SUM($DP30:DT30)&lt;$N30,$N30/$DO30,0),0)</f>
        <v>0</v>
      </c>
      <c r="DV30" s="201">
        <f>IF($DO30&lt;&gt;0,IF(SUM($DP30:DU30)&lt;$N30,$N30/$DO30,0),0)</f>
        <v>0</v>
      </c>
      <c r="DW30" s="201">
        <f>IF($DO30&lt;&gt;0,IF(SUM($DP30:DV30)&lt;$N30,$N30/$DO30,0),0)</f>
        <v>0</v>
      </c>
      <c r="DX30" s="201">
        <f>IF($DO30&lt;&gt;0,IF(SUM($DP30:DW30)&lt;$N30,$N30/$DO30,0),0)</f>
        <v>0</v>
      </c>
      <c r="DY30" s="201">
        <f>IF($DO30&lt;&gt;0,IF(SUM($DP30:DX30)&lt;$N30,$N30/$DO30,0),0)</f>
        <v>0</v>
      </c>
      <c r="DZ30" s="201">
        <f>IF($DO30&lt;&gt;0,IF(SUM($DP30:DY30)&lt;$N30,$N30/$DO30,0),0)</f>
        <v>0</v>
      </c>
      <c r="EA30" s="201">
        <f>IF($DO30&lt;&gt;0,IF(SUM($DP30:DZ30)&lt;$N30,$N30/$DO30,0),0)</f>
        <v>0</v>
      </c>
      <c r="EB30" s="193">
        <f t="shared" ref="EB30:EB56" si="120">SUM(DP30:EA30)</f>
        <v>0</v>
      </c>
      <c r="EC30" s="45">
        <f t="shared" si="10"/>
        <v>0</v>
      </c>
      <c r="ED30" s="201">
        <f t="shared" si="101"/>
        <v>0</v>
      </c>
      <c r="EE30" s="201">
        <f t="shared" si="102"/>
        <v>0</v>
      </c>
      <c r="EF30" s="201">
        <f>IF($EC30&lt;&gt;0,IF(SUM($ED30:EE30)&lt;$O30,$O30/$EC30,0),0)</f>
        <v>0</v>
      </c>
      <c r="EG30" s="201">
        <f>IF($EC30&lt;&gt;0,IF(SUM($ED30:EF30)&lt;$O30,$O30/$EC30,0),0)</f>
        <v>0</v>
      </c>
      <c r="EH30" s="201">
        <f>IF($EC30&lt;&gt;0,IF(SUM($ED30:EG30)&lt;$O30,$O30/$EC30,0),0)</f>
        <v>0</v>
      </c>
      <c r="EI30" s="201">
        <f>IF($EC30&lt;&gt;0,IF(SUM($ED30:EH30)&lt;$O30,$O30/$EC30,0),0)</f>
        <v>0</v>
      </c>
      <c r="EJ30" s="201">
        <f>IF($EC30&lt;&gt;0,IF(SUM($ED30:EI30)&lt;$O30,$O30/$EC30,0),0)</f>
        <v>0</v>
      </c>
      <c r="EK30" s="201">
        <f>IF($EC30&lt;&gt;0,IF(SUM($ED30:EJ30)&lt;$O30,$O30/$EC30,0),0)</f>
        <v>0</v>
      </c>
      <c r="EL30" s="201">
        <f>IF($EC30&lt;&gt;0,IF(SUM($ED30:EK30)&lt;$O30,$O30/$EC30,0),0)</f>
        <v>0</v>
      </c>
      <c r="EM30" s="201">
        <f>IF($EC30&lt;&gt;0,IF(SUM($ED30:EL30)&lt;$O30,$O30/$EC30,0),0)</f>
        <v>0</v>
      </c>
      <c r="EN30" s="201">
        <f>IF($EC30&lt;&gt;0,IF(SUM($ED30:EM30)&lt;$O30,$O30/$EC30,0),0)</f>
        <v>0</v>
      </c>
      <c r="EO30" s="201">
        <f>IF($EC30&lt;&gt;0,IF(SUM($ED30:EN30)&lt;$O30,$O30/$EC30,0),0)</f>
        <v>0</v>
      </c>
      <c r="EP30" s="193">
        <f t="shared" ref="EP30:EP56" si="121">SUM(ED30:EO30)</f>
        <v>0</v>
      </c>
      <c r="EQ30" s="45">
        <f t="shared" si="11"/>
        <v>0</v>
      </c>
      <c r="ER30" s="201">
        <f t="shared" si="103"/>
        <v>0</v>
      </c>
      <c r="ES30" s="201">
        <f t="shared" si="104"/>
        <v>0</v>
      </c>
      <c r="ET30" s="201">
        <f>IF($EQ30&lt;&gt;0,IF(SUM($ER30:ES30)&lt;$P30,$P30/$EQ30,0),0)</f>
        <v>0</v>
      </c>
      <c r="EU30" s="201">
        <f>IF($EQ30&lt;&gt;0,IF(SUM($ER30:ET30)&lt;$P30,$P30/$EQ30,0),0)</f>
        <v>0</v>
      </c>
      <c r="EV30" s="201">
        <f>IF($EQ30&lt;&gt;0,IF(SUM($ER30:EU30)&lt;$P30,$P30/$EQ30,0),0)</f>
        <v>0</v>
      </c>
      <c r="EW30" s="201">
        <f>IF($EQ30&lt;&gt;0,IF(SUM($ER30:EV30)&lt;$P30,$P30/$EQ30,0),0)</f>
        <v>0</v>
      </c>
      <c r="EX30" s="201">
        <f>IF($EQ30&lt;&gt;0,IF(SUM($ER30:EW30)&lt;$P30,$P30/$EQ30,0),0)</f>
        <v>0</v>
      </c>
      <c r="EY30" s="201">
        <f>IF($EQ30&lt;&gt;0,IF(SUM($ER30:EX30)&lt;$P30,$P30/$EQ30,0),0)</f>
        <v>0</v>
      </c>
      <c r="EZ30" s="201">
        <f>IF($EQ30&lt;&gt;0,IF(SUM($ER30:EY30)&lt;$P30,$P30/$EQ30,0),0)</f>
        <v>0</v>
      </c>
      <c r="FA30" s="201">
        <f>IF($EQ30&lt;&gt;0,IF(SUM($ER30:EZ30)&lt;$P30,$P30/$EQ30,0),0)</f>
        <v>0</v>
      </c>
      <c r="FB30" s="201">
        <f>IF($EQ30&lt;&gt;0,IF(SUM($ER30:FA30)&lt;$P30,$P30/$EQ30,0),0)</f>
        <v>0</v>
      </c>
      <c r="FC30" s="201">
        <f>IF($EQ30&lt;&gt;0,IF(SUM($ER30:FB30)&lt;$P30,$P30/$EQ30,0),0)</f>
        <v>0</v>
      </c>
      <c r="FD30" s="193">
        <f t="shared" ref="FD30:FD56" si="122">SUM(ER30:FC30)</f>
        <v>0</v>
      </c>
    </row>
    <row r="31" spans="1:160" ht="15" customHeight="1" x14ac:dyDescent="0.25">
      <c r="A31" s="1"/>
      <c r="B31" s="127" t="str">
        <f>+Basisgegevens!A185</f>
        <v xml:space="preserve"> (-)</v>
      </c>
      <c r="C31" s="151">
        <f>+YEAR(Basisgegevens!E185)</f>
        <v>2024</v>
      </c>
      <c r="D31" s="151">
        <f>IF(Basisgegevens!G185&lt;&gt;0,MONTH(Basisgegevens!E185),0)</f>
        <v>0</v>
      </c>
      <c r="E31" s="79">
        <f>1/Basisgegevens!I185</f>
        <v>0.2</v>
      </c>
      <c r="F31" s="184">
        <f>+Basisgegevens!G185</f>
        <v>0</v>
      </c>
      <c r="G31" s="184">
        <f t="shared" si="83"/>
        <v>0</v>
      </c>
      <c r="H31" s="184"/>
      <c r="I31" s="184"/>
      <c r="J31" s="184"/>
      <c r="K31" s="184"/>
      <c r="L31" s="184">
        <f t="shared" si="84"/>
        <v>0</v>
      </c>
      <c r="M31" s="184">
        <f t="shared" si="105"/>
        <v>0</v>
      </c>
      <c r="N31" s="184">
        <f t="shared" si="85"/>
        <v>0</v>
      </c>
      <c r="O31" s="184">
        <f t="shared" si="86"/>
        <v>0</v>
      </c>
      <c r="P31" s="184">
        <f t="shared" si="86"/>
        <v>0</v>
      </c>
      <c r="Q31" s="184">
        <f t="shared" si="87"/>
        <v>0</v>
      </c>
      <c r="R31" s="184">
        <f t="shared" si="106"/>
        <v>0</v>
      </c>
      <c r="S31" s="184">
        <f t="shared" si="107"/>
        <v>0</v>
      </c>
      <c r="T31" s="184">
        <f t="shared" si="108"/>
        <v>0</v>
      </c>
      <c r="U31" s="184">
        <f t="shared" si="109"/>
        <v>0</v>
      </c>
      <c r="W31" s="1" t="str">
        <f t="shared" si="88"/>
        <v xml:space="preserve"> (-)</v>
      </c>
      <c r="X31" s="201">
        <f t="shared" si="89"/>
        <v>0</v>
      </c>
      <c r="Y31" s="201">
        <f t="shared" si="89"/>
        <v>0</v>
      </c>
      <c r="Z31" s="201">
        <f t="shared" si="89"/>
        <v>0</v>
      </c>
      <c r="AA31" s="201">
        <f t="shared" si="89"/>
        <v>0</v>
      </c>
      <c r="AB31" s="201">
        <f t="shared" si="89"/>
        <v>0</v>
      </c>
      <c r="AC31" s="201">
        <f t="shared" si="89"/>
        <v>0</v>
      </c>
      <c r="AD31" s="201">
        <f t="shared" si="89"/>
        <v>0</v>
      </c>
      <c r="AE31" s="201">
        <f t="shared" si="89"/>
        <v>0</v>
      </c>
      <c r="AF31" s="201">
        <f t="shared" si="89"/>
        <v>0</v>
      </c>
      <c r="AG31" s="201">
        <f t="shared" si="89"/>
        <v>0</v>
      </c>
      <c r="AH31" s="201">
        <f t="shared" si="89"/>
        <v>0</v>
      </c>
      <c r="AI31" s="201">
        <f t="shared" si="89"/>
        <v>0</v>
      </c>
      <c r="AJ31" s="193">
        <f t="shared" si="110"/>
        <v>0</v>
      </c>
      <c r="AK31" s="201">
        <f t="shared" si="90"/>
        <v>0</v>
      </c>
      <c r="AL31" s="201">
        <f t="shared" si="90"/>
        <v>0</v>
      </c>
      <c r="AM31" s="201">
        <f t="shared" si="90"/>
        <v>0</v>
      </c>
      <c r="AN31" s="201">
        <f t="shared" si="90"/>
        <v>0</v>
      </c>
      <c r="AO31" s="201">
        <f t="shared" si="90"/>
        <v>0</v>
      </c>
      <c r="AP31" s="201">
        <f t="shared" si="90"/>
        <v>0</v>
      </c>
      <c r="AQ31" s="201">
        <f t="shared" si="90"/>
        <v>0</v>
      </c>
      <c r="AR31" s="201">
        <f t="shared" si="90"/>
        <v>0</v>
      </c>
      <c r="AS31" s="201">
        <f t="shared" si="90"/>
        <v>0</v>
      </c>
      <c r="AT31" s="201">
        <f t="shared" si="90"/>
        <v>0</v>
      </c>
      <c r="AU31" s="201">
        <f t="shared" si="90"/>
        <v>0</v>
      </c>
      <c r="AV31" s="201">
        <f t="shared" si="90"/>
        <v>0</v>
      </c>
      <c r="AW31" s="193">
        <f t="shared" si="111"/>
        <v>0</v>
      </c>
      <c r="AX31" s="201">
        <f t="shared" si="91"/>
        <v>0</v>
      </c>
      <c r="AY31" s="201">
        <f t="shared" si="91"/>
        <v>0</v>
      </c>
      <c r="AZ31" s="201">
        <f t="shared" si="91"/>
        <v>0</v>
      </c>
      <c r="BA31" s="201">
        <f t="shared" si="91"/>
        <v>0</v>
      </c>
      <c r="BB31" s="201">
        <f t="shared" si="91"/>
        <v>0</v>
      </c>
      <c r="BC31" s="201">
        <f t="shared" si="91"/>
        <v>0</v>
      </c>
      <c r="BD31" s="201">
        <f t="shared" si="91"/>
        <v>0</v>
      </c>
      <c r="BE31" s="201">
        <f t="shared" si="91"/>
        <v>0</v>
      </c>
      <c r="BF31" s="201">
        <f t="shared" si="91"/>
        <v>0</v>
      </c>
      <c r="BG31" s="201">
        <f t="shared" si="91"/>
        <v>0</v>
      </c>
      <c r="BH31" s="201">
        <f t="shared" si="91"/>
        <v>0</v>
      </c>
      <c r="BI31" s="201">
        <f t="shared" si="91"/>
        <v>0</v>
      </c>
      <c r="BJ31" s="193">
        <f t="shared" si="112"/>
        <v>0</v>
      </c>
      <c r="BK31" s="201">
        <f t="shared" si="92"/>
        <v>0</v>
      </c>
      <c r="BL31" s="201">
        <f t="shared" si="92"/>
        <v>0</v>
      </c>
      <c r="BM31" s="201">
        <f t="shared" si="92"/>
        <v>0</v>
      </c>
      <c r="BN31" s="201">
        <f t="shared" si="92"/>
        <v>0</v>
      </c>
      <c r="BO31" s="201">
        <f t="shared" si="92"/>
        <v>0</v>
      </c>
      <c r="BP31" s="201">
        <f t="shared" si="92"/>
        <v>0</v>
      </c>
      <c r="BQ31" s="201">
        <f t="shared" si="92"/>
        <v>0</v>
      </c>
      <c r="BR31" s="201">
        <f t="shared" si="92"/>
        <v>0</v>
      </c>
      <c r="BS31" s="201">
        <f t="shared" si="92"/>
        <v>0</v>
      </c>
      <c r="BT31" s="201">
        <f t="shared" si="92"/>
        <v>0</v>
      </c>
      <c r="BU31" s="201">
        <f t="shared" si="92"/>
        <v>0</v>
      </c>
      <c r="BV31" s="201">
        <f t="shared" si="92"/>
        <v>0</v>
      </c>
      <c r="BW31" s="193">
        <f t="shared" si="113"/>
        <v>0</v>
      </c>
      <c r="BX31" s="201">
        <f t="shared" si="93"/>
        <v>0</v>
      </c>
      <c r="BY31" s="201">
        <f t="shared" si="93"/>
        <v>0</v>
      </c>
      <c r="BZ31" s="201">
        <f t="shared" si="93"/>
        <v>0</v>
      </c>
      <c r="CA31" s="201">
        <f t="shared" si="93"/>
        <v>0</v>
      </c>
      <c r="CB31" s="201">
        <f t="shared" si="93"/>
        <v>0</v>
      </c>
      <c r="CC31" s="201">
        <f t="shared" si="93"/>
        <v>0</v>
      </c>
      <c r="CD31" s="201">
        <f t="shared" si="93"/>
        <v>0</v>
      </c>
      <c r="CE31" s="201">
        <f t="shared" si="93"/>
        <v>0</v>
      </c>
      <c r="CF31" s="201">
        <f t="shared" si="93"/>
        <v>0</v>
      </c>
      <c r="CG31" s="201">
        <f t="shared" si="93"/>
        <v>0</v>
      </c>
      <c r="CH31" s="201">
        <f t="shared" si="93"/>
        <v>0</v>
      </c>
      <c r="CI31" s="201">
        <f t="shared" si="93"/>
        <v>0</v>
      </c>
      <c r="CJ31" s="193">
        <f t="shared" si="114"/>
        <v>0</v>
      </c>
      <c r="CL31" s="1" t="str">
        <f t="shared" si="94"/>
        <v xml:space="preserve"> (-)</v>
      </c>
      <c r="CM31" s="45">
        <f t="shared" si="95"/>
        <v>0</v>
      </c>
      <c r="CN31" s="201">
        <f t="shared" si="96"/>
        <v>0</v>
      </c>
      <c r="CO31" s="201">
        <f t="shared" ref="CO31:CY31" si="123">IF(CN31=0,IF($C31=$CN$4,IF((MONTH(CO$6)=$D31),$L31/(12-$D31+1),0),0),$L31/(12-$D31+1))</f>
        <v>0</v>
      </c>
      <c r="CP31" s="201">
        <f t="shared" si="123"/>
        <v>0</v>
      </c>
      <c r="CQ31" s="201">
        <f t="shared" si="123"/>
        <v>0</v>
      </c>
      <c r="CR31" s="201">
        <f t="shared" si="123"/>
        <v>0</v>
      </c>
      <c r="CS31" s="201">
        <f t="shared" si="123"/>
        <v>0</v>
      </c>
      <c r="CT31" s="201">
        <f t="shared" si="123"/>
        <v>0</v>
      </c>
      <c r="CU31" s="201">
        <f t="shared" si="123"/>
        <v>0</v>
      </c>
      <c r="CV31" s="201">
        <f t="shared" si="123"/>
        <v>0</v>
      </c>
      <c r="CW31" s="201">
        <f t="shared" si="123"/>
        <v>0</v>
      </c>
      <c r="CX31" s="201">
        <f t="shared" si="123"/>
        <v>0</v>
      </c>
      <c r="CY31" s="201">
        <f t="shared" si="123"/>
        <v>0</v>
      </c>
      <c r="CZ31" s="193">
        <f t="shared" si="116"/>
        <v>0</v>
      </c>
      <c r="DA31" s="45">
        <f t="shared" si="98"/>
        <v>0</v>
      </c>
      <c r="DB31" s="201">
        <f t="shared" si="117"/>
        <v>0</v>
      </c>
      <c r="DC31" s="201">
        <f t="shared" si="118"/>
        <v>0</v>
      </c>
      <c r="DD31" s="201">
        <f>IF($DA31&lt;&gt;0,IF(SUM($DB31:DC31)&lt;$M31,$M31/$DA31,0),0)</f>
        <v>0</v>
      </c>
      <c r="DE31" s="201">
        <f>IF($DA31&lt;&gt;0,IF(SUM($DB31:DD31)&lt;$M31,$M31/$DA31,0),0)</f>
        <v>0</v>
      </c>
      <c r="DF31" s="201">
        <f>IF($DA31&lt;&gt;0,IF(SUM($DB31:DE31)&lt;$M31,$M31/$DA31,0),0)</f>
        <v>0</v>
      </c>
      <c r="DG31" s="201">
        <f>IF($DA31&lt;&gt;0,IF(SUM($DB31:DF31)&lt;$M31,$M31/$DA31,0),0)</f>
        <v>0</v>
      </c>
      <c r="DH31" s="201">
        <f>IF($DA31&lt;&gt;0,IF(SUM($DB31:DG31)&lt;$M31,$M31/$DA31,0),0)</f>
        <v>0</v>
      </c>
      <c r="DI31" s="201">
        <f>IF($DA31&lt;&gt;0,IF(SUM($DB31:DH31)&lt;$M31,$M31/$DA31,0),0)</f>
        <v>0</v>
      </c>
      <c r="DJ31" s="201">
        <f>IF($DA31&lt;&gt;0,IF(SUM($DB31:DI31)&lt;$M31,$M31/$DA31,0),0)</f>
        <v>0</v>
      </c>
      <c r="DK31" s="201">
        <f>IF($DA31&lt;&gt;0,IF(SUM($DB31:DJ31)&lt;$M31,$M31/$DA31,0),0)</f>
        <v>0</v>
      </c>
      <c r="DL31" s="201">
        <f>IF($DA31&lt;&gt;0,IF(SUM($DB31:DK31)&lt;$M31,$M31/$DA31,0),0)</f>
        <v>0</v>
      </c>
      <c r="DM31" s="201">
        <f>IF($DA31&lt;&gt;0,IF(SUM($DB31:DL31)&lt;$M31,$M31/$DA31,0),0)</f>
        <v>0</v>
      </c>
      <c r="DN31" s="193">
        <f t="shared" si="119"/>
        <v>0</v>
      </c>
      <c r="DO31" s="45">
        <f t="shared" si="9"/>
        <v>0</v>
      </c>
      <c r="DP31" s="201">
        <f t="shared" si="99"/>
        <v>0</v>
      </c>
      <c r="DQ31" s="201">
        <f t="shared" si="100"/>
        <v>0</v>
      </c>
      <c r="DR31" s="201">
        <f>IF($DO31&lt;&gt;0,IF(SUM($DP31:DQ31)&lt;$N31,$N31/$DO31,0),0)</f>
        <v>0</v>
      </c>
      <c r="DS31" s="201">
        <f>IF($DO31&lt;&gt;0,IF(SUM($DP31:DR31)&lt;$N31,$N31/$DO31,0),0)</f>
        <v>0</v>
      </c>
      <c r="DT31" s="201">
        <f>IF($DO31&lt;&gt;0,IF(SUM($DP31:DS31)&lt;$N31,$N31/$DO31,0),0)</f>
        <v>0</v>
      </c>
      <c r="DU31" s="201">
        <f>IF($DO31&lt;&gt;0,IF(SUM($DP31:DT31)&lt;$N31,$N31/$DO31,0),0)</f>
        <v>0</v>
      </c>
      <c r="DV31" s="201">
        <f>IF($DO31&lt;&gt;0,IF(SUM($DP31:DU31)&lt;$N31,$N31/$DO31,0),0)</f>
        <v>0</v>
      </c>
      <c r="DW31" s="201">
        <f>IF($DO31&lt;&gt;0,IF(SUM($DP31:DV31)&lt;$N31,$N31/$DO31,0),0)</f>
        <v>0</v>
      </c>
      <c r="DX31" s="201">
        <f>IF($DO31&lt;&gt;0,IF(SUM($DP31:DW31)&lt;$N31,$N31/$DO31,0),0)</f>
        <v>0</v>
      </c>
      <c r="DY31" s="201">
        <f>IF($DO31&lt;&gt;0,IF(SUM($DP31:DX31)&lt;$N31,$N31/$DO31,0),0)</f>
        <v>0</v>
      </c>
      <c r="DZ31" s="201">
        <f>IF($DO31&lt;&gt;0,IF(SUM($DP31:DY31)&lt;$N31,$N31/$DO31,0),0)</f>
        <v>0</v>
      </c>
      <c r="EA31" s="201">
        <f>IF($DO31&lt;&gt;0,IF(SUM($DP31:DZ31)&lt;$N31,$N31/$DO31,0),0)</f>
        <v>0</v>
      </c>
      <c r="EB31" s="193">
        <f t="shared" si="120"/>
        <v>0</v>
      </c>
      <c r="EC31" s="45">
        <f t="shared" si="10"/>
        <v>0</v>
      </c>
      <c r="ED31" s="201">
        <f t="shared" si="101"/>
        <v>0</v>
      </c>
      <c r="EE31" s="201">
        <f t="shared" si="102"/>
        <v>0</v>
      </c>
      <c r="EF31" s="201">
        <f>IF($EC31&lt;&gt;0,IF(SUM($ED31:EE31)&lt;$O31,$O31/$EC31,0),0)</f>
        <v>0</v>
      </c>
      <c r="EG31" s="201">
        <f>IF($EC31&lt;&gt;0,IF(SUM($ED31:EF31)&lt;$O31,$O31/$EC31,0),0)</f>
        <v>0</v>
      </c>
      <c r="EH31" s="201">
        <f>IF($EC31&lt;&gt;0,IF(SUM($ED31:EG31)&lt;$O31,$O31/$EC31,0),0)</f>
        <v>0</v>
      </c>
      <c r="EI31" s="201">
        <f>IF($EC31&lt;&gt;0,IF(SUM($ED31:EH31)&lt;$O31,$O31/$EC31,0),0)</f>
        <v>0</v>
      </c>
      <c r="EJ31" s="201">
        <f>IF($EC31&lt;&gt;0,IF(SUM($ED31:EI31)&lt;$O31,$O31/$EC31,0),0)</f>
        <v>0</v>
      </c>
      <c r="EK31" s="201">
        <f>IF($EC31&lt;&gt;0,IF(SUM($ED31:EJ31)&lt;$O31,$O31/$EC31,0),0)</f>
        <v>0</v>
      </c>
      <c r="EL31" s="201">
        <f>IF($EC31&lt;&gt;0,IF(SUM($ED31:EK31)&lt;$O31,$O31/$EC31,0),0)</f>
        <v>0</v>
      </c>
      <c r="EM31" s="201">
        <f>IF($EC31&lt;&gt;0,IF(SUM($ED31:EL31)&lt;$O31,$O31/$EC31,0),0)</f>
        <v>0</v>
      </c>
      <c r="EN31" s="201">
        <f>IF($EC31&lt;&gt;0,IF(SUM($ED31:EM31)&lt;$O31,$O31/$EC31,0),0)</f>
        <v>0</v>
      </c>
      <c r="EO31" s="201">
        <f>IF($EC31&lt;&gt;0,IF(SUM($ED31:EN31)&lt;$O31,$O31/$EC31,0),0)</f>
        <v>0</v>
      </c>
      <c r="EP31" s="193">
        <f t="shared" si="121"/>
        <v>0</v>
      </c>
      <c r="EQ31" s="45">
        <f t="shared" si="11"/>
        <v>0</v>
      </c>
      <c r="ER31" s="201">
        <f t="shared" si="103"/>
        <v>0</v>
      </c>
      <c r="ES31" s="201">
        <f t="shared" si="104"/>
        <v>0</v>
      </c>
      <c r="ET31" s="201">
        <f>IF($EQ31&lt;&gt;0,IF(SUM($ER31:ES31)&lt;$P31,$P31/$EQ31,0),0)</f>
        <v>0</v>
      </c>
      <c r="EU31" s="201">
        <f>IF($EQ31&lt;&gt;0,IF(SUM($ER31:ET31)&lt;$P31,$P31/$EQ31,0),0)</f>
        <v>0</v>
      </c>
      <c r="EV31" s="201">
        <f>IF($EQ31&lt;&gt;0,IF(SUM($ER31:EU31)&lt;$P31,$P31/$EQ31,0),0)</f>
        <v>0</v>
      </c>
      <c r="EW31" s="201">
        <f>IF($EQ31&lt;&gt;0,IF(SUM($ER31:EV31)&lt;$P31,$P31/$EQ31,0),0)</f>
        <v>0</v>
      </c>
      <c r="EX31" s="201">
        <f>IF($EQ31&lt;&gt;0,IF(SUM($ER31:EW31)&lt;$P31,$P31/$EQ31,0),0)</f>
        <v>0</v>
      </c>
      <c r="EY31" s="201">
        <f>IF($EQ31&lt;&gt;0,IF(SUM($ER31:EX31)&lt;$P31,$P31/$EQ31,0),0)</f>
        <v>0</v>
      </c>
      <c r="EZ31" s="201">
        <f>IF($EQ31&lt;&gt;0,IF(SUM($ER31:EY31)&lt;$P31,$P31/$EQ31,0),0)</f>
        <v>0</v>
      </c>
      <c r="FA31" s="201">
        <f>IF($EQ31&lt;&gt;0,IF(SUM($ER31:EZ31)&lt;$P31,$P31/$EQ31,0),0)</f>
        <v>0</v>
      </c>
      <c r="FB31" s="201">
        <f>IF($EQ31&lt;&gt;0,IF(SUM($ER31:FA31)&lt;$P31,$P31/$EQ31,0),0)</f>
        <v>0</v>
      </c>
      <c r="FC31" s="201">
        <f>IF($EQ31&lt;&gt;0,IF(SUM($ER31:FB31)&lt;$P31,$P31/$EQ31,0),0)</f>
        <v>0</v>
      </c>
      <c r="FD31" s="193">
        <f t="shared" si="122"/>
        <v>0</v>
      </c>
    </row>
    <row r="32" spans="1:160" ht="15" customHeight="1" x14ac:dyDescent="0.25">
      <c r="A32" s="1"/>
      <c r="B32" s="127" t="str">
        <f>+Basisgegevens!A186</f>
        <v xml:space="preserve"> (-)</v>
      </c>
      <c r="C32" s="151">
        <f>+YEAR(Basisgegevens!E186)</f>
        <v>2024</v>
      </c>
      <c r="D32" s="151">
        <f>IF(Basisgegevens!G186&lt;&gt;0,MONTH(Basisgegevens!E186),0)</f>
        <v>0</v>
      </c>
      <c r="E32" s="79">
        <f>1/Basisgegevens!I186</f>
        <v>0.2</v>
      </c>
      <c r="F32" s="184">
        <f>+Basisgegevens!G186</f>
        <v>0</v>
      </c>
      <c r="G32" s="184">
        <f t="shared" si="83"/>
        <v>0</v>
      </c>
      <c r="H32" s="184"/>
      <c r="I32" s="184"/>
      <c r="J32" s="184"/>
      <c r="K32" s="184"/>
      <c r="L32" s="184">
        <f t="shared" si="84"/>
        <v>0</v>
      </c>
      <c r="M32" s="184">
        <f t="shared" si="105"/>
        <v>0</v>
      </c>
      <c r="N32" s="184">
        <f t="shared" si="85"/>
        <v>0</v>
      </c>
      <c r="O32" s="184">
        <f t="shared" si="86"/>
        <v>0</v>
      </c>
      <c r="P32" s="184">
        <f t="shared" si="86"/>
        <v>0</v>
      </c>
      <c r="Q32" s="184">
        <f t="shared" si="87"/>
        <v>0</v>
      </c>
      <c r="R32" s="184">
        <f t="shared" si="106"/>
        <v>0</v>
      </c>
      <c r="S32" s="184">
        <f t="shared" si="107"/>
        <v>0</v>
      </c>
      <c r="T32" s="184">
        <f t="shared" si="108"/>
        <v>0</v>
      </c>
      <c r="U32" s="184">
        <f t="shared" si="109"/>
        <v>0</v>
      </c>
      <c r="W32" s="1" t="str">
        <f t="shared" si="88"/>
        <v xml:space="preserve"> (-)</v>
      </c>
      <c r="X32" s="201">
        <f t="shared" si="89"/>
        <v>0</v>
      </c>
      <c r="Y32" s="201">
        <f t="shared" si="89"/>
        <v>0</v>
      </c>
      <c r="Z32" s="201">
        <f t="shared" si="89"/>
        <v>0</v>
      </c>
      <c r="AA32" s="201">
        <f t="shared" si="89"/>
        <v>0</v>
      </c>
      <c r="AB32" s="201">
        <f t="shared" si="89"/>
        <v>0</v>
      </c>
      <c r="AC32" s="201">
        <f t="shared" si="89"/>
        <v>0</v>
      </c>
      <c r="AD32" s="201">
        <f t="shared" si="89"/>
        <v>0</v>
      </c>
      <c r="AE32" s="201">
        <f t="shared" si="89"/>
        <v>0</v>
      </c>
      <c r="AF32" s="201">
        <f t="shared" si="89"/>
        <v>0</v>
      </c>
      <c r="AG32" s="201">
        <f t="shared" si="89"/>
        <v>0</v>
      </c>
      <c r="AH32" s="201">
        <f t="shared" si="89"/>
        <v>0</v>
      </c>
      <c r="AI32" s="201">
        <f t="shared" si="89"/>
        <v>0</v>
      </c>
      <c r="AJ32" s="193">
        <f t="shared" si="110"/>
        <v>0</v>
      </c>
      <c r="AK32" s="201">
        <f t="shared" si="90"/>
        <v>0</v>
      </c>
      <c r="AL32" s="201">
        <f t="shared" si="90"/>
        <v>0</v>
      </c>
      <c r="AM32" s="201">
        <f t="shared" si="90"/>
        <v>0</v>
      </c>
      <c r="AN32" s="201">
        <f t="shared" si="90"/>
        <v>0</v>
      </c>
      <c r="AO32" s="201">
        <f t="shared" si="90"/>
        <v>0</v>
      </c>
      <c r="AP32" s="201">
        <f t="shared" si="90"/>
        <v>0</v>
      </c>
      <c r="AQ32" s="201">
        <f t="shared" si="90"/>
        <v>0</v>
      </c>
      <c r="AR32" s="201">
        <f t="shared" si="90"/>
        <v>0</v>
      </c>
      <c r="AS32" s="201">
        <f t="shared" si="90"/>
        <v>0</v>
      </c>
      <c r="AT32" s="201">
        <f t="shared" si="90"/>
        <v>0</v>
      </c>
      <c r="AU32" s="201">
        <f t="shared" si="90"/>
        <v>0</v>
      </c>
      <c r="AV32" s="201">
        <f t="shared" si="90"/>
        <v>0</v>
      </c>
      <c r="AW32" s="193">
        <f t="shared" si="111"/>
        <v>0</v>
      </c>
      <c r="AX32" s="201">
        <f t="shared" si="91"/>
        <v>0</v>
      </c>
      <c r="AY32" s="201">
        <f t="shared" si="91"/>
        <v>0</v>
      </c>
      <c r="AZ32" s="201">
        <f t="shared" si="91"/>
        <v>0</v>
      </c>
      <c r="BA32" s="201">
        <f t="shared" si="91"/>
        <v>0</v>
      </c>
      <c r="BB32" s="201">
        <f t="shared" si="91"/>
        <v>0</v>
      </c>
      <c r="BC32" s="201">
        <f t="shared" si="91"/>
        <v>0</v>
      </c>
      <c r="BD32" s="201">
        <f t="shared" si="91"/>
        <v>0</v>
      </c>
      <c r="BE32" s="201">
        <f t="shared" si="91"/>
        <v>0</v>
      </c>
      <c r="BF32" s="201">
        <f t="shared" si="91"/>
        <v>0</v>
      </c>
      <c r="BG32" s="201">
        <f t="shared" si="91"/>
        <v>0</v>
      </c>
      <c r="BH32" s="201">
        <f t="shared" si="91"/>
        <v>0</v>
      </c>
      <c r="BI32" s="201">
        <f t="shared" si="91"/>
        <v>0</v>
      </c>
      <c r="BJ32" s="193">
        <f t="shared" si="112"/>
        <v>0</v>
      </c>
      <c r="BK32" s="201">
        <f t="shared" si="92"/>
        <v>0</v>
      </c>
      <c r="BL32" s="201">
        <f t="shared" si="92"/>
        <v>0</v>
      </c>
      <c r="BM32" s="201">
        <f t="shared" si="92"/>
        <v>0</v>
      </c>
      <c r="BN32" s="201">
        <f t="shared" si="92"/>
        <v>0</v>
      </c>
      <c r="BO32" s="201">
        <f t="shared" si="92"/>
        <v>0</v>
      </c>
      <c r="BP32" s="201">
        <f t="shared" si="92"/>
        <v>0</v>
      </c>
      <c r="BQ32" s="201">
        <f t="shared" si="92"/>
        <v>0</v>
      </c>
      <c r="BR32" s="201">
        <f t="shared" si="92"/>
        <v>0</v>
      </c>
      <c r="BS32" s="201">
        <f t="shared" si="92"/>
        <v>0</v>
      </c>
      <c r="BT32" s="201">
        <f t="shared" si="92"/>
        <v>0</v>
      </c>
      <c r="BU32" s="201">
        <f t="shared" si="92"/>
        <v>0</v>
      </c>
      <c r="BV32" s="201">
        <f t="shared" si="92"/>
        <v>0</v>
      </c>
      <c r="BW32" s="193">
        <f t="shared" si="113"/>
        <v>0</v>
      </c>
      <c r="BX32" s="201">
        <f t="shared" si="93"/>
        <v>0</v>
      </c>
      <c r="BY32" s="201">
        <f t="shared" si="93"/>
        <v>0</v>
      </c>
      <c r="BZ32" s="201">
        <f t="shared" si="93"/>
        <v>0</v>
      </c>
      <c r="CA32" s="201">
        <f t="shared" si="93"/>
        <v>0</v>
      </c>
      <c r="CB32" s="201">
        <f t="shared" si="93"/>
        <v>0</v>
      </c>
      <c r="CC32" s="201">
        <f t="shared" si="93"/>
        <v>0</v>
      </c>
      <c r="CD32" s="201">
        <f t="shared" si="93"/>
        <v>0</v>
      </c>
      <c r="CE32" s="201">
        <f t="shared" si="93"/>
        <v>0</v>
      </c>
      <c r="CF32" s="201">
        <f t="shared" si="93"/>
        <v>0</v>
      </c>
      <c r="CG32" s="201">
        <f t="shared" si="93"/>
        <v>0</v>
      </c>
      <c r="CH32" s="201">
        <f t="shared" si="93"/>
        <v>0</v>
      </c>
      <c r="CI32" s="201">
        <f t="shared" si="93"/>
        <v>0</v>
      </c>
      <c r="CJ32" s="193">
        <f t="shared" si="114"/>
        <v>0</v>
      </c>
      <c r="CL32" s="1" t="str">
        <f t="shared" si="94"/>
        <v xml:space="preserve"> (-)</v>
      </c>
      <c r="CM32" s="45">
        <f t="shared" si="95"/>
        <v>0</v>
      </c>
      <c r="CN32" s="201">
        <f t="shared" si="96"/>
        <v>0</v>
      </c>
      <c r="CO32" s="201">
        <f t="shared" ref="CO32:CY32" si="124">IF(CN32=0,IF($C32=$CN$4,IF((MONTH(CO$6)=$D32),$L32/(12-$D32+1),0),0),$L32/(12-$D32+1))</f>
        <v>0</v>
      </c>
      <c r="CP32" s="201">
        <f t="shared" si="124"/>
        <v>0</v>
      </c>
      <c r="CQ32" s="201">
        <f t="shared" si="124"/>
        <v>0</v>
      </c>
      <c r="CR32" s="201">
        <f t="shared" si="124"/>
        <v>0</v>
      </c>
      <c r="CS32" s="201">
        <f t="shared" si="124"/>
        <v>0</v>
      </c>
      <c r="CT32" s="201">
        <f t="shared" si="124"/>
        <v>0</v>
      </c>
      <c r="CU32" s="201">
        <f t="shared" si="124"/>
        <v>0</v>
      </c>
      <c r="CV32" s="201">
        <f t="shared" si="124"/>
        <v>0</v>
      </c>
      <c r="CW32" s="201">
        <f t="shared" si="124"/>
        <v>0</v>
      </c>
      <c r="CX32" s="201">
        <f t="shared" si="124"/>
        <v>0</v>
      </c>
      <c r="CY32" s="201">
        <f t="shared" si="124"/>
        <v>0</v>
      </c>
      <c r="CZ32" s="193">
        <f t="shared" si="116"/>
        <v>0</v>
      </c>
      <c r="DA32" s="45">
        <f t="shared" si="98"/>
        <v>0</v>
      </c>
      <c r="DB32" s="201">
        <f t="shared" si="117"/>
        <v>0</v>
      </c>
      <c r="DC32" s="201">
        <f t="shared" si="118"/>
        <v>0</v>
      </c>
      <c r="DD32" s="201">
        <f>IF($DA32&lt;&gt;0,IF(SUM($DB32:DC32)&lt;$M32,$M32/$DA32,0),0)</f>
        <v>0</v>
      </c>
      <c r="DE32" s="201">
        <f>IF($DA32&lt;&gt;0,IF(SUM($DB32:DD32)&lt;$M32,$M32/$DA32,0),0)</f>
        <v>0</v>
      </c>
      <c r="DF32" s="201">
        <f>IF($DA32&lt;&gt;0,IF(SUM($DB32:DE32)&lt;$M32,$M32/$DA32,0),0)</f>
        <v>0</v>
      </c>
      <c r="DG32" s="201">
        <f>IF($DA32&lt;&gt;0,IF(SUM($DB32:DF32)&lt;$M32,$M32/$DA32,0),0)</f>
        <v>0</v>
      </c>
      <c r="DH32" s="201">
        <f>IF($DA32&lt;&gt;0,IF(SUM($DB32:DG32)&lt;$M32,$M32/$DA32,0),0)</f>
        <v>0</v>
      </c>
      <c r="DI32" s="201">
        <f>IF($DA32&lt;&gt;0,IF(SUM($DB32:DH32)&lt;$M32,$M32/$DA32,0),0)</f>
        <v>0</v>
      </c>
      <c r="DJ32" s="201">
        <f>IF($DA32&lt;&gt;0,IF(SUM($DB32:DI32)&lt;$M32,$M32/$DA32,0),0)</f>
        <v>0</v>
      </c>
      <c r="DK32" s="201">
        <f>IF($DA32&lt;&gt;0,IF(SUM($DB32:DJ32)&lt;$M32,$M32/$DA32,0),0)</f>
        <v>0</v>
      </c>
      <c r="DL32" s="201">
        <f>IF($DA32&lt;&gt;0,IF(SUM($DB32:DK32)&lt;$M32,$M32/$DA32,0),0)</f>
        <v>0</v>
      </c>
      <c r="DM32" s="201">
        <f>IF($DA32&lt;&gt;0,IF(SUM($DB32:DL32)&lt;$M32,$M32/$DA32,0),0)</f>
        <v>0</v>
      </c>
      <c r="DN32" s="193">
        <f t="shared" si="119"/>
        <v>0</v>
      </c>
      <c r="DO32" s="45">
        <f t="shared" si="9"/>
        <v>0</v>
      </c>
      <c r="DP32" s="201">
        <f t="shared" si="99"/>
        <v>0</v>
      </c>
      <c r="DQ32" s="201">
        <f t="shared" si="100"/>
        <v>0</v>
      </c>
      <c r="DR32" s="201">
        <f>IF($DO32&lt;&gt;0,IF(SUM($DP32:DQ32)&lt;$N32,$N32/$DO32,0),0)</f>
        <v>0</v>
      </c>
      <c r="DS32" s="201">
        <f>IF($DO32&lt;&gt;0,IF(SUM($DP32:DR32)&lt;$N32,$N32/$DO32,0),0)</f>
        <v>0</v>
      </c>
      <c r="DT32" s="201">
        <f>IF($DO32&lt;&gt;0,IF(SUM($DP32:DS32)&lt;$N32,$N32/$DO32,0),0)</f>
        <v>0</v>
      </c>
      <c r="DU32" s="201">
        <f>IF($DO32&lt;&gt;0,IF(SUM($DP32:DT32)&lt;$N32,$N32/$DO32,0),0)</f>
        <v>0</v>
      </c>
      <c r="DV32" s="201">
        <f>IF($DO32&lt;&gt;0,IF(SUM($DP32:DU32)&lt;$N32,$N32/$DO32,0),0)</f>
        <v>0</v>
      </c>
      <c r="DW32" s="201">
        <f>IF($DO32&lt;&gt;0,IF(SUM($DP32:DV32)&lt;$N32,$N32/$DO32,0),0)</f>
        <v>0</v>
      </c>
      <c r="DX32" s="201">
        <f>IF($DO32&lt;&gt;0,IF(SUM($DP32:DW32)&lt;$N32,$N32/$DO32,0),0)</f>
        <v>0</v>
      </c>
      <c r="DY32" s="201">
        <f>IF($DO32&lt;&gt;0,IF(SUM($DP32:DX32)&lt;$N32,$N32/$DO32,0),0)</f>
        <v>0</v>
      </c>
      <c r="DZ32" s="201">
        <f>IF($DO32&lt;&gt;0,IF(SUM($DP32:DY32)&lt;$N32,$N32/$DO32,0),0)</f>
        <v>0</v>
      </c>
      <c r="EA32" s="201">
        <f>IF($DO32&lt;&gt;0,IF(SUM($DP32:DZ32)&lt;$N32,$N32/$DO32,0),0)</f>
        <v>0</v>
      </c>
      <c r="EB32" s="193">
        <f t="shared" si="120"/>
        <v>0</v>
      </c>
      <c r="EC32" s="45">
        <f t="shared" si="10"/>
        <v>0</v>
      </c>
      <c r="ED32" s="201">
        <f t="shared" si="101"/>
        <v>0</v>
      </c>
      <c r="EE32" s="201">
        <f t="shared" si="102"/>
        <v>0</v>
      </c>
      <c r="EF32" s="201">
        <f>IF($EC32&lt;&gt;0,IF(SUM($ED32:EE32)&lt;$O32,$O32/$EC32,0),0)</f>
        <v>0</v>
      </c>
      <c r="EG32" s="201">
        <f>IF($EC32&lt;&gt;0,IF(SUM($ED32:EF32)&lt;$O32,$O32/$EC32,0),0)</f>
        <v>0</v>
      </c>
      <c r="EH32" s="201">
        <f>IF($EC32&lt;&gt;0,IF(SUM($ED32:EG32)&lt;$O32,$O32/$EC32,0),0)</f>
        <v>0</v>
      </c>
      <c r="EI32" s="201">
        <f>IF($EC32&lt;&gt;0,IF(SUM($ED32:EH32)&lt;$O32,$O32/$EC32,0),0)</f>
        <v>0</v>
      </c>
      <c r="EJ32" s="201">
        <f>IF($EC32&lt;&gt;0,IF(SUM($ED32:EI32)&lt;$O32,$O32/$EC32,0),0)</f>
        <v>0</v>
      </c>
      <c r="EK32" s="201">
        <f>IF($EC32&lt;&gt;0,IF(SUM($ED32:EJ32)&lt;$O32,$O32/$EC32,0),0)</f>
        <v>0</v>
      </c>
      <c r="EL32" s="201">
        <f>IF($EC32&lt;&gt;0,IF(SUM($ED32:EK32)&lt;$O32,$O32/$EC32,0),0)</f>
        <v>0</v>
      </c>
      <c r="EM32" s="201">
        <f>IF($EC32&lt;&gt;0,IF(SUM($ED32:EL32)&lt;$O32,$O32/$EC32,0),0)</f>
        <v>0</v>
      </c>
      <c r="EN32" s="201">
        <f>IF($EC32&lt;&gt;0,IF(SUM($ED32:EM32)&lt;$O32,$O32/$EC32,0),0)</f>
        <v>0</v>
      </c>
      <c r="EO32" s="201">
        <f>IF($EC32&lt;&gt;0,IF(SUM($ED32:EN32)&lt;$O32,$O32/$EC32,0),0)</f>
        <v>0</v>
      </c>
      <c r="EP32" s="193">
        <f t="shared" si="121"/>
        <v>0</v>
      </c>
      <c r="EQ32" s="45">
        <f t="shared" si="11"/>
        <v>0</v>
      </c>
      <c r="ER32" s="201">
        <f t="shared" si="103"/>
        <v>0</v>
      </c>
      <c r="ES32" s="201">
        <f t="shared" si="104"/>
        <v>0</v>
      </c>
      <c r="ET32" s="201">
        <f>IF($EQ32&lt;&gt;0,IF(SUM($ER32:ES32)&lt;$P32,$P32/$EQ32,0),0)</f>
        <v>0</v>
      </c>
      <c r="EU32" s="201">
        <f>IF($EQ32&lt;&gt;0,IF(SUM($ER32:ET32)&lt;$P32,$P32/$EQ32,0),0)</f>
        <v>0</v>
      </c>
      <c r="EV32" s="201">
        <f>IF($EQ32&lt;&gt;0,IF(SUM($ER32:EU32)&lt;$P32,$P32/$EQ32,0),0)</f>
        <v>0</v>
      </c>
      <c r="EW32" s="201">
        <f>IF($EQ32&lt;&gt;0,IF(SUM($ER32:EV32)&lt;$P32,$P32/$EQ32,0),0)</f>
        <v>0</v>
      </c>
      <c r="EX32" s="201">
        <f>IF($EQ32&lt;&gt;0,IF(SUM($ER32:EW32)&lt;$P32,$P32/$EQ32,0),0)</f>
        <v>0</v>
      </c>
      <c r="EY32" s="201">
        <f>IF($EQ32&lt;&gt;0,IF(SUM($ER32:EX32)&lt;$P32,$P32/$EQ32,0),0)</f>
        <v>0</v>
      </c>
      <c r="EZ32" s="201">
        <f>IF($EQ32&lt;&gt;0,IF(SUM($ER32:EY32)&lt;$P32,$P32/$EQ32,0),0)</f>
        <v>0</v>
      </c>
      <c r="FA32" s="201">
        <f>IF($EQ32&lt;&gt;0,IF(SUM($ER32:EZ32)&lt;$P32,$P32/$EQ32,0),0)</f>
        <v>0</v>
      </c>
      <c r="FB32" s="201">
        <f>IF($EQ32&lt;&gt;0,IF(SUM($ER32:FA32)&lt;$P32,$P32/$EQ32,0),0)</f>
        <v>0</v>
      </c>
      <c r="FC32" s="201">
        <f>IF($EQ32&lt;&gt;0,IF(SUM($ER32:FB32)&lt;$P32,$P32/$EQ32,0),0)</f>
        <v>0</v>
      </c>
      <c r="FD32" s="193">
        <f t="shared" si="122"/>
        <v>0</v>
      </c>
    </row>
    <row r="33" spans="1:160" ht="15" customHeight="1" x14ac:dyDescent="0.25">
      <c r="A33" s="1"/>
      <c r="B33" s="127" t="str">
        <f>+Basisgegevens!A187</f>
        <v xml:space="preserve"> (-)</v>
      </c>
      <c r="C33" s="151">
        <f>+YEAR(Basisgegevens!E187)</f>
        <v>2024</v>
      </c>
      <c r="D33" s="151">
        <f>IF(Basisgegevens!G187&lt;&gt;0,MONTH(Basisgegevens!E187),0)</f>
        <v>0</v>
      </c>
      <c r="E33" s="79">
        <f>1/Basisgegevens!I187</f>
        <v>0.2</v>
      </c>
      <c r="F33" s="184">
        <f>+Basisgegevens!G187</f>
        <v>0</v>
      </c>
      <c r="G33" s="184">
        <f t="shared" si="83"/>
        <v>0</v>
      </c>
      <c r="H33" s="184"/>
      <c r="I33" s="184"/>
      <c r="J33" s="184"/>
      <c r="K33" s="184"/>
      <c r="L33" s="184">
        <f t="shared" si="84"/>
        <v>0</v>
      </c>
      <c r="M33" s="184">
        <f t="shared" si="105"/>
        <v>0</v>
      </c>
      <c r="N33" s="184">
        <f t="shared" si="85"/>
        <v>0</v>
      </c>
      <c r="O33" s="184">
        <f t="shared" si="86"/>
        <v>0</v>
      </c>
      <c r="P33" s="184">
        <f t="shared" si="86"/>
        <v>0</v>
      </c>
      <c r="Q33" s="184">
        <f t="shared" si="87"/>
        <v>0</v>
      </c>
      <c r="R33" s="184">
        <f t="shared" si="106"/>
        <v>0</v>
      </c>
      <c r="S33" s="184">
        <f t="shared" si="107"/>
        <v>0</v>
      </c>
      <c r="T33" s="184">
        <f t="shared" si="108"/>
        <v>0</v>
      </c>
      <c r="U33" s="184">
        <f t="shared" si="109"/>
        <v>0</v>
      </c>
      <c r="W33" s="1" t="str">
        <f t="shared" si="88"/>
        <v xml:space="preserve"> (-)</v>
      </c>
      <c r="X33" s="201">
        <f t="shared" si="89"/>
        <v>0</v>
      </c>
      <c r="Y33" s="201">
        <f t="shared" si="89"/>
        <v>0</v>
      </c>
      <c r="Z33" s="201">
        <f t="shared" si="89"/>
        <v>0</v>
      </c>
      <c r="AA33" s="201">
        <f t="shared" si="89"/>
        <v>0</v>
      </c>
      <c r="AB33" s="201">
        <f t="shared" si="89"/>
        <v>0</v>
      </c>
      <c r="AC33" s="201">
        <f t="shared" si="89"/>
        <v>0</v>
      </c>
      <c r="AD33" s="201">
        <f t="shared" si="89"/>
        <v>0</v>
      </c>
      <c r="AE33" s="201">
        <f t="shared" si="89"/>
        <v>0</v>
      </c>
      <c r="AF33" s="201">
        <f t="shared" si="89"/>
        <v>0</v>
      </c>
      <c r="AG33" s="201">
        <f t="shared" si="89"/>
        <v>0</v>
      </c>
      <c r="AH33" s="201">
        <f t="shared" si="89"/>
        <v>0</v>
      </c>
      <c r="AI33" s="201">
        <f t="shared" si="89"/>
        <v>0</v>
      </c>
      <c r="AJ33" s="193">
        <f t="shared" si="110"/>
        <v>0</v>
      </c>
      <c r="AK33" s="201">
        <f t="shared" si="90"/>
        <v>0</v>
      </c>
      <c r="AL33" s="201">
        <f t="shared" si="90"/>
        <v>0</v>
      </c>
      <c r="AM33" s="201">
        <f t="shared" si="90"/>
        <v>0</v>
      </c>
      <c r="AN33" s="201">
        <f t="shared" si="90"/>
        <v>0</v>
      </c>
      <c r="AO33" s="201">
        <f t="shared" si="90"/>
        <v>0</v>
      </c>
      <c r="AP33" s="201">
        <f t="shared" si="90"/>
        <v>0</v>
      </c>
      <c r="AQ33" s="201">
        <f t="shared" si="90"/>
        <v>0</v>
      </c>
      <c r="AR33" s="201">
        <f t="shared" si="90"/>
        <v>0</v>
      </c>
      <c r="AS33" s="201">
        <f t="shared" si="90"/>
        <v>0</v>
      </c>
      <c r="AT33" s="201">
        <f t="shared" si="90"/>
        <v>0</v>
      </c>
      <c r="AU33" s="201">
        <f t="shared" si="90"/>
        <v>0</v>
      </c>
      <c r="AV33" s="201">
        <f t="shared" si="90"/>
        <v>0</v>
      </c>
      <c r="AW33" s="193">
        <f t="shared" si="111"/>
        <v>0</v>
      </c>
      <c r="AX33" s="201">
        <f t="shared" si="91"/>
        <v>0</v>
      </c>
      <c r="AY33" s="201">
        <f t="shared" si="91"/>
        <v>0</v>
      </c>
      <c r="AZ33" s="201">
        <f t="shared" si="91"/>
        <v>0</v>
      </c>
      <c r="BA33" s="201">
        <f t="shared" si="91"/>
        <v>0</v>
      </c>
      <c r="BB33" s="201">
        <f t="shared" si="91"/>
        <v>0</v>
      </c>
      <c r="BC33" s="201">
        <f t="shared" si="91"/>
        <v>0</v>
      </c>
      <c r="BD33" s="201">
        <f t="shared" si="91"/>
        <v>0</v>
      </c>
      <c r="BE33" s="201">
        <f t="shared" si="91"/>
        <v>0</v>
      </c>
      <c r="BF33" s="201">
        <f t="shared" si="91"/>
        <v>0</v>
      </c>
      <c r="BG33" s="201">
        <f t="shared" si="91"/>
        <v>0</v>
      </c>
      <c r="BH33" s="201">
        <f t="shared" si="91"/>
        <v>0</v>
      </c>
      <c r="BI33" s="201">
        <f t="shared" si="91"/>
        <v>0</v>
      </c>
      <c r="BJ33" s="193">
        <f t="shared" si="112"/>
        <v>0</v>
      </c>
      <c r="BK33" s="201">
        <f t="shared" si="92"/>
        <v>0</v>
      </c>
      <c r="BL33" s="201">
        <f t="shared" si="92"/>
        <v>0</v>
      </c>
      <c r="BM33" s="201">
        <f t="shared" si="92"/>
        <v>0</v>
      </c>
      <c r="BN33" s="201">
        <f t="shared" si="92"/>
        <v>0</v>
      </c>
      <c r="BO33" s="201">
        <f t="shared" si="92"/>
        <v>0</v>
      </c>
      <c r="BP33" s="201">
        <f t="shared" si="92"/>
        <v>0</v>
      </c>
      <c r="BQ33" s="201">
        <f t="shared" si="92"/>
        <v>0</v>
      </c>
      <c r="BR33" s="201">
        <f t="shared" si="92"/>
        <v>0</v>
      </c>
      <c r="BS33" s="201">
        <f t="shared" si="92"/>
        <v>0</v>
      </c>
      <c r="BT33" s="201">
        <f t="shared" si="92"/>
        <v>0</v>
      </c>
      <c r="BU33" s="201">
        <f t="shared" si="92"/>
        <v>0</v>
      </c>
      <c r="BV33" s="201">
        <f t="shared" si="92"/>
        <v>0</v>
      </c>
      <c r="BW33" s="193">
        <f t="shared" si="113"/>
        <v>0</v>
      </c>
      <c r="BX33" s="201">
        <f t="shared" si="93"/>
        <v>0</v>
      </c>
      <c r="BY33" s="201">
        <f t="shared" si="93"/>
        <v>0</v>
      </c>
      <c r="BZ33" s="201">
        <f t="shared" si="93"/>
        <v>0</v>
      </c>
      <c r="CA33" s="201">
        <f t="shared" si="93"/>
        <v>0</v>
      </c>
      <c r="CB33" s="201">
        <f t="shared" si="93"/>
        <v>0</v>
      </c>
      <c r="CC33" s="201">
        <f t="shared" si="93"/>
        <v>0</v>
      </c>
      <c r="CD33" s="201">
        <f t="shared" si="93"/>
        <v>0</v>
      </c>
      <c r="CE33" s="201">
        <f t="shared" si="93"/>
        <v>0</v>
      </c>
      <c r="CF33" s="201">
        <f t="shared" si="93"/>
        <v>0</v>
      </c>
      <c r="CG33" s="201">
        <f t="shared" si="93"/>
        <v>0</v>
      </c>
      <c r="CH33" s="201">
        <f t="shared" si="93"/>
        <v>0</v>
      </c>
      <c r="CI33" s="201">
        <f t="shared" si="93"/>
        <v>0</v>
      </c>
      <c r="CJ33" s="193">
        <f t="shared" si="114"/>
        <v>0</v>
      </c>
      <c r="CL33" s="1" t="str">
        <f t="shared" si="94"/>
        <v xml:space="preserve"> (-)</v>
      </c>
      <c r="CM33" s="45">
        <f t="shared" si="95"/>
        <v>0</v>
      </c>
      <c r="CN33" s="201">
        <f t="shared" si="96"/>
        <v>0</v>
      </c>
      <c r="CO33" s="201">
        <f t="shared" ref="CO33:CY33" si="125">IF(CN33=0,IF($C33=$CN$4,IF((MONTH(CO$6)=$D33),$L33/(12-$D33+1),0),0),$L33/(12-$D33+1))</f>
        <v>0</v>
      </c>
      <c r="CP33" s="201">
        <f t="shared" si="125"/>
        <v>0</v>
      </c>
      <c r="CQ33" s="201">
        <f t="shared" si="125"/>
        <v>0</v>
      </c>
      <c r="CR33" s="201">
        <f t="shared" si="125"/>
        <v>0</v>
      </c>
      <c r="CS33" s="201">
        <f t="shared" si="125"/>
        <v>0</v>
      </c>
      <c r="CT33" s="201">
        <f t="shared" si="125"/>
        <v>0</v>
      </c>
      <c r="CU33" s="201">
        <f t="shared" si="125"/>
        <v>0</v>
      </c>
      <c r="CV33" s="201">
        <f t="shared" si="125"/>
        <v>0</v>
      </c>
      <c r="CW33" s="201">
        <f t="shared" si="125"/>
        <v>0</v>
      </c>
      <c r="CX33" s="201">
        <f t="shared" si="125"/>
        <v>0</v>
      </c>
      <c r="CY33" s="201">
        <f t="shared" si="125"/>
        <v>0</v>
      </c>
      <c r="CZ33" s="193">
        <f t="shared" si="116"/>
        <v>0</v>
      </c>
      <c r="DA33" s="45">
        <f t="shared" si="98"/>
        <v>0</v>
      </c>
      <c r="DB33" s="201">
        <f t="shared" si="117"/>
        <v>0</v>
      </c>
      <c r="DC33" s="201">
        <f t="shared" si="118"/>
        <v>0</v>
      </c>
      <c r="DD33" s="201">
        <f>IF($DA33&lt;&gt;0,IF(SUM($DB33:DC33)&lt;$M33,$M33/$DA33,0),0)</f>
        <v>0</v>
      </c>
      <c r="DE33" s="201">
        <f>IF($DA33&lt;&gt;0,IF(SUM($DB33:DD33)&lt;$M33,$M33/$DA33,0),0)</f>
        <v>0</v>
      </c>
      <c r="DF33" s="201">
        <f>IF($DA33&lt;&gt;0,IF(SUM($DB33:DE33)&lt;$M33,$M33/$DA33,0),0)</f>
        <v>0</v>
      </c>
      <c r="DG33" s="201">
        <f>IF($DA33&lt;&gt;0,IF(SUM($DB33:DF33)&lt;$M33,$M33/$DA33,0),0)</f>
        <v>0</v>
      </c>
      <c r="DH33" s="201">
        <f>IF($DA33&lt;&gt;0,IF(SUM($DB33:DG33)&lt;$M33,$M33/$DA33,0),0)</f>
        <v>0</v>
      </c>
      <c r="DI33" s="201">
        <f>IF($DA33&lt;&gt;0,IF(SUM($DB33:DH33)&lt;$M33,$M33/$DA33,0),0)</f>
        <v>0</v>
      </c>
      <c r="DJ33" s="201">
        <f>IF($DA33&lt;&gt;0,IF(SUM($DB33:DI33)&lt;$M33,$M33/$DA33,0),0)</f>
        <v>0</v>
      </c>
      <c r="DK33" s="201">
        <f>IF($DA33&lt;&gt;0,IF(SUM($DB33:DJ33)&lt;$M33,$M33/$DA33,0),0)</f>
        <v>0</v>
      </c>
      <c r="DL33" s="201">
        <f>IF($DA33&lt;&gt;0,IF(SUM($DB33:DK33)&lt;$M33,$M33/$DA33,0),0)</f>
        <v>0</v>
      </c>
      <c r="DM33" s="201">
        <f>IF($DA33&lt;&gt;0,IF(SUM($DB33:DL33)&lt;$M33,$M33/$DA33,0),0)</f>
        <v>0</v>
      </c>
      <c r="DN33" s="193">
        <f t="shared" si="119"/>
        <v>0</v>
      </c>
      <c r="DO33" s="45">
        <f t="shared" si="9"/>
        <v>0</v>
      </c>
      <c r="DP33" s="201">
        <f t="shared" si="99"/>
        <v>0</v>
      </c>
      <c r="DQ33" s="201">
        <f t="shared" si="100"/>
        <v>0</v>
      </c>
      <c r="DR33" s="201">
        <f>IF($DO33&lt;&gt;0,IF(SUM($DP33:DQ33)&lt;$N33,$N33/$DO33,0),0)</f>
        <v>0</v>
      </c>
      <c r="DS33" s="201">
        <f>IF($DO33&lt;&gt;0,IF(SUM($DP33:DR33)&lt;$N33,$N33/$DO33,0),0)</f>
        <v>0</v>
      </c>
      <c r="DT33" s="201">
        <f>IF($DO33&lt;&gt;0,IF(SUM($DP33:DS33)&lt;$N33,$N33/$DO33,0),0)</f>
        <v>0</v>
      </c>
      <c r="DU33" s="201">
        <f>IF($DO33&lt;&gt;0,IF(SUM($DP33:DT33)&lt;$N33,$N33/$DO33,0),0)</f>
        <v>0</v>
      </c>
      <c r="DV33" s="201">
        <f>IF($DO33&lt;&gt;0,IF(SUM($DP33:DU33)&lt;$N33,$N33/$DO33,0),0)</f>
        <v>0</v>
      </c>
      <c r="DW33" s="201">
        <f>IF($DO33&lt;&gt;0,IF(SUM($DP33:DV33)&lt;$N33,$N33/$DO33,0),0)</f>
        <v>0</v>
      </c>
      <c r="DX33" s="201">
        <f>IF($DO33&lt;&gt;0,IF(SUM($DP33:DW33)&lt;$N33,$N33/$DO33,0),0)</f>
        <v>0</v>
      </c>
      <c r="DY33" s="201">
        <f>IF($DO33&lt;&gt;0,IF(SUM($DP33:DX33)&lt;$N33,$N33/$DO33,0),0)</f>
        <v>0</v>
      </c>
      <c r="DZ33" s="201">
        <f>IF($DO33&lt;&gt;0,IF(SUM($DP33:DY33)&lt;$N33,$N33/$DO33,0),0)</f>
        <v>0</v>
      </c>
      <c r="EA33" s="201">
        <f>IF($DO33&lt;&gt;0,IF(SUM($DP33:DZ33)&lt;$N33,$N33/$DO33,0),0)</f>
        <v>0</v>
      </c>
      <c r="EB33" s="193">
        <f t="shared" si="120"/>
        <v>0</v>
      </c>
      <c r="EC33" s="45">
        <f t="shared" si="10"/>
        <v>0</v>
      </c>
      <c r="ED33" s="201">
        <f t="shared" si="101"/>
        <v>0</v>
      </c>
      <c r="EE33" s="201">
        <f t="shared" si="102"/>
        <v>0</v>
      </c>
      <c r="EF33" s="201">
        <f>IF($EC33&lt;&gt;0,IF(SUM($ED33:EE33)&lt;$O33,$O33/$EC33,0),0)</f>
        <v>0</v>
      </c>
      <c r="EG33" s="201">
        <f>IF($EC33&lt;&gt;0,IF(SUM($ED33:EF33)&lt;$O33,$O33/$EC33,0),0)</f>
        <v>0</v>
      </c>
      <c r="EH33" s="201">
        <f>IF($EC33&lt;&gt;0,IF(SUM($ED33:EG33)&lt;$O33,$O33/$EC33,0),0)</f>
        <v>0</v>
      </c>
      <c r="EI33" s="201">
        <f>IF($EC33&lt;&gt;0,IF(SUM($ED33:EH33)&lt;$O33,$O33/$EC33,0),0)</f>
        <v>0</v>
      </c>
      <c r="EJ33" s="201">
        <f>IF($EC33&lt;&gt;0,IF(SUM($ED33:EI33)&lt;$O33,$O33/$EC33,0),0)</f>
        <v>0</v>
      </c>
      <c r="EK33" s="201">
        <f>IF($EC33&lt;&gt;0,IF(SUM($ED33:EJ33)&lt;$O33,$O33/$EC33,0),0)</f>
        <v>0</v>
      </c>
      <c r="EL33" s="201">
        <f>IF($EC33&lt;&gt;0,IF(SUM($ED33:EK33)&lt;$O33,$O33/$EC33,0),0)</f>
        <v>0</v>
      </c>
      <c r="EM33" s="201">
        <f>IF($EC33&lt;&gt;0,IF(SUM($ED33:EL33)&lt;$O33,$O33/$EC33,0),0)</f>
        <v>0</v>
      </c>
      <c r="EN33" s="201">
        <f>IF($EC33&lt;&gt;0,IF(SUM($ED33:EM33)&lt;$O33,$O33/$EC33,0),0)</f>
        <v>0</v>
      </c>
      <c r="EO33" s="201">
        <f>IF($EC33&lt;&gt;0,IF(SUM($ED33:EN33)&lt;$O33,$O33/$EC33,0),0)</f>
        <v>0</v>
      </c>
      <c r="EP33" s="193">
        <f t="shared" si="121"/>
        <v>0</v>
      </c>
      <c r="EQ33" s="45">
        <f t="shared" si="11"/>
        <v>0</v>
      </c>
      <c r="ER33" s="201">
        <f t="shared" si="103"/>
        <v>0</v>
      </c>
      <c r="ES33" s="201">
        <f t="shared" si="104"/>
        <v>0</v>
      </c>
      <c r="ET33" s="201">
        <f>IF($EQ33&lt;&gt;0,IF(SUM($ER33:ES33)&lt;$P33,$P33/$EQ33,0),0)</f>
        <v>0</v>
      </c>
      <c r="EU33" s="201">
        <f>IF($EQ33&lt;&gt;0,IF(SUM($ER33:ET33)&lt;$P33,$P33/$EQ33,0),0)</f>
        <v>0</v>
      </c>
      <c r="EV33" s="201">
        <f>IF($EQ33&lt;&gt;0,IF(SUM($ER33:EU33)&lt;$P33,$P33/$EQ33,0),0)</f>
        <v>0</v>
      </c>
      <c r="EW33" s="201">
        <f>IF($EQ33&lt;&gt;0,IF(SUM($ER33:EV33)&lt;$P33,$P33/$EQ33,0),0)</f>
        <v>0</v>
      </c>
      <c r="EX33" s="201">
        <f>IF($EQ33&lt;&gt;0,IF(SUM($ER33:EW33)&lt;$P33,$P33/$EQ33,0),0)</f>
        <v>0</v>
      </c>
      <c r="EY33" s="201">
        <f>IF($EQ33&lt;&gt;0,IF(SUM($ER33:EX33)&lt;$P33,$P33/$EQ33,0),0)</f>
        <v>0</v>
      </c>
      <c r="EZ33" s="201">
        <f>IF($EQ33&lt;&gt;0,IF(SUM($ER33:EY33)&lt;$P33,$P33/$EQ33,0),0)</f>
        <v>0</v>
      </c>
      <c r="FA33" s="201">
        <f>IF($EQ33&lt;&gt;0,IF(SUM($ER33:EZ33)&lt;$P33,$P33/$EQ33,0),0)</f>
        <v>0</v>
      </c>
      <c r="FB33" s="201">
        <f>IF($EQ33&lt;&gt;0,IF(SUM($ER33:FA33)&lt;$P33,$P33/$EQ33,0),0)</f>
        <v>0</v>
      </c>
      <c r="FC33" s="201">
        <f>IF($EQ33&lt;&gt;0,IF(SUM($ER33:FB33)&lt;$P33,$P33/$EQ33,0),0)</f>
        <v>0</v>
      </c>
      <c r="FD33" s="193">
        <f t="shared" si="122"/>
        <v>0</v>
      </c>
    </row>
    <row r="34" spans="1:160" ht="15" customHeight="1" x14ac:dyDescent="0.25">
      <c r="A34" s="1"/>
      <c r="B34" s="127" t="str">
        <f>+Basisgegevens!A188</f>
        <v xml:space="preserve"> (-)</v>
      </c>
      <c r="C34" s="151">
        <f>+YEAR(Basisgegevens!E188)</f>
        <v>2024</v>
      </c>
      <c r="D34" s="151">
        <f>IF(Basisgegevens!G188&lt;&gt;0,MONTH(Basisgegevens!E188),0)</f>
        <v>0</v>
      </c>
      <c r="E34" s="79">
        <f>1/Basisgegevens!I188</f>
        <v>0.2</v>
      </c>
      <c r="F34" s="184">
        <f>+Basisgegevens!G188</f>
        <v>0</v>
      </c>
      <c r="G34" s="184">
        <f t="shared" si="83"/>
        <v>0</v>
      </c>
      <c r="H34" s="184"/>
      <c r="I34" s="184"/>
      <c r="J34" s="184"/>
      <c r="K34" s="184"/>
      <c r="L34" s="184">
        <f t="shared" si="84"/>
        <v>0</v>
      </c>
      <c r="M34" s="184">
        <f t="shared" si="105"/>
        <v>0</v>
      </c>
      <c r="N34" s="184">
        <f t="shared" si="85"/>
        <v>0</v>
      </c>
      <c r="O34" s="184">
        <f t="shared" si="86"/>
        <v>0</v>
      </c>
      <c r="P34" s="184">
        <f t="shared" si="86"/>
        <v>0</v>
      </c>
      <c r="Q34" s="184">
        <f t="shared" si="87"/>
        <v>0</v>
      </c>
      <c r="R34" s="184">
        <f t="shared" si="106"/>
        <v>0</v>
      </c>
      <c r="S34" s="184">
        <f t="shared" si="107"/>
        <v>0</v>
      </c>
      <c r="T34" s="184">
        <f t="shared" si="108"/>
        <v>0</v>
      </c>
      <c r="U34" s="184">
        <f t="shared" si="109"/>
        <v>0</v>
      </c>
      <c r="W34" s="1" t="str">
        <f t="shared" si="88"/>
        <v xml:space="preserve"> (-)</v>
      </c>
      <c r="X34" s="201">
        <f t="shared" si="89"/>
        <v>0</v>
      </c>
      <c r="Y34" s="201">
        <f t="shared" si="89"/>
        <v>0</v>
      </c>
      <c r="Z34" s="201">
        <f t="shared" si="89"/>
        <v>0</v>
      </c>
      <c r="AA34" s="201">
        <f t="shared" si="89"/>
        <v>0</v>
      </c>
      <c r="AB34" s="201">
        <f t="shared" si="89"/>
        <v>0</v>
      </c>
      <c r="AC34" s="201">
        <f t="shared" si="89"/>
        <v>0</v>
      </c>
      <c r="AD34" s="201">
        <f t="shared" si="89"/>
        <v>0</v>
      </c>
      <c r="AE34" s="201">
        <f t="shared" si="89"/>
        <v>0</v>
      </c>
      <c r="AF34" s="201">
        <f t="shared" si="89"/>
        <v>0</v>
      </c>
      <c r="AG34" s="201">
        <f t="shared" si="89"/>
        <v>0</v>
      </c>
      <c r="AH34" s="201">
        <f t="shared" si="89"/>
        <v>0</v>
      </c>
      <c r="AI34" s="201">
        <f t="shared" si="89"/>
        <v>0</v>
      </c>
      <c r="AJ34" s="193">
        <f t="shared" si="110"/>
        <v>0</v>
      </c>
      <c r="AK34" s="201">
        <f t="shared" si="90"/>
        <v>0</v>
      </c>
      <c r="AL34" s="201">
        <f t="shared" si="90"/>
        <v>0</v>
      </c>
      <c r="AM34" s="201">
        <f t="shared" si="90"/>
        <v>0</v>
      </c>
      <c r="AN34" s="201">
        <f t="shared" si="90"/>
        <v>0</v>
      </c>
      <c r="AO34" s="201">
        <f t="shared" si="90"/>
        <v>0</v>
      </c>
      <c r="AP34" s="201">
        <f t="shared" si="90"/>
        <v>0</v>
      </c>
      <c r="AQ34" s="201">
        <f t="shared" si="90"/>
        <v>0</v>
      </c>
      <c r="AR34" s="201">
        <f t="shared" si="90"/>
        <v>0</v>
      </c>
      <c r="AS34" s="201">
        <f t="shared" si="90"/>
        <v>0</v>
      </c>
      <c r="AT34" s="201">
        <f t="shared" si="90"/>
        <v>0</v>
      </c>
      <c r="AU34" s="201">
        <f t="shared" si="90"/>
        <v>0</v>
      </c>
      <c r="AV34" s="201">
        <f t="shared" si="90"/>
        <v>0</v>
      </c>
      <c r="AW34" s="193">
        <f t="shared" si="111"/>
        <v>0</v>
      </c>
      <c r="AX34" s="201">
        <f t="shared" si="91"/>
        <v>0</v>
      </c>
      <c r="AY34" s="201">
        <f t="shared" si="91"/>
        <v>0</v>
      </c>
      <c r="AZ34" s="201">
        <f t="shared" si="91"/>
        <v>0</v>
      </c>
      <c r="BA34" s="201">
        <f t="shared" si="91"/>
        <v>0</v>
      </c>
      <c r="BB34" s="201">
        <f t="shared" si="91"/>
        <v>0</v>
      </c>
      <c r="BC34" s="201">
        <f t="shared" si="91"/>
        <v>0</v>
      </c>
      <c r="BD34" s="201">
        <f t="shared" si="91"/>
        <v>0</v>
      </c>
      <c r="BE34" s="201">
        <f t="shared" si="91"/>
        <v>0</v>
      </c>
      <c r="BF34" s="201">
        <f t="shared" si="91"/>
        <v>0</v>
      </c>
      <c r="BG34" s="201">
        <f t="shared" si="91"/>
        <v>0</v>
      </c>
      <c r="BH34" s="201">
        <f t="shared" si="91"/>
        <v>0</v>
      </c>
      <c r="BI34" s="201">
        <f t="shared" si="91"/>
        <v>0</v>
      </c>
      <c r="BJ34" s="193">
        <f t="shared" si="112"/>
        <v>0</v>
      </c>
      <c r="BK34" s="201">
        <f t="shared" si="92"/>
        <v>0</v>
      </c>
      <c r="BL34" s="201">
        <f t="shared" si="92"/>
        <v>0</v>
      </c>
      <c r="BM34" s="201">
        <f t="shared" si="92"/>
        <v>0</v>
      </c>
      <c r="BN34" s="201">
        <f t="shared" si="92"/>
        <v>0</v>
      </c>
      <c r="BO34" s="201">
        <f t="shared" si="92"/>
        <v>0</v>
      </c>
      <c r="BP34" s="201">
        <f t="shared" si="92"/>
        <v>0</v>
      </c>
      <c r="BQ34" s="201">
        <f t="shared" si="92"/>
        <v>0</v>
      </c>
      <c r="BR34" s="201">
        <f t="shared" si="92"/>
        <v>0</v>
      </c>
      <c r="BS34" s="201">
        <f t="shared" si="92"/>
        <v>0</v>
      </c>
      <c r="BT34" s="201">
        <f t="shared" si="92"/>
        <v>0</v>
      </c>
      <c r="BU34" s="201">
        <f t="shared" si="92"/>
        <v>0</v>
      </c>
      <c r="BV34" s="201">
        <f t="shared" si="92"/>
        <v>0</v>
      </c>
      <c r="BW34" s="193">
        <f t="shared" si="113"/>
        <v>0</v>
      </c>
      <c r="BX34" s="201">
        <f t="shared" si="93"/>
        <v>0</v>
      </c>
      <c r="BY34" s="201">
        <f t="shared" si="93"/>
        <v>0</v>
      </c>
      <c r="BZ34" s="201">
        <f t="shared" si="93"/>
        <v>0</v>
      </c>
      <c r="CA34" s="201">
        <f t="shared" si="93"/>
        <v>0</v>
      </c>
      <c r="CB34" s="201">
        <f t="shared" si="93"/>
        <v>0</v>
      </c>
      <c r="CC34" s="201">
        <f t="shared" si="93"/>
        <v>0</v>
      </c>
      <c r="CD34" s="201">
        <f t="shared" si="93"/>
        <v>0</v>
      </c>
      <c r="CE34" s="201">
        <f t="shared" si="93"/>
        <v>0</v>
      </c>
      <c r="CF34" s="201">
        <f t="shared" si="93"/>
        <v>0</v>
      </c>
      <c r="CG34" s="201">
        <f t="shared" si="93"/>
        <v>0</v>
      </c>
      <c r="CH34" s="201">
        <f t="shared" si="93"/>
        <v>0</v>
      </c>
      <c r="CI34" s="201">
        <f t="shared" si="93"/>
        <v>0</v>
      </c>
      <c r="CJ34" s="193">
        <f t="shared" si="114"/>
        <v>0</v>
      </c>
      <c r="CL34" s="1" t="str">
        <f t="shared" si="94"/>
        <v xml:space="preserve"> (-)</v>
      </c>
      <c r="CM34" s="45">
        <f t="shared" si="95"/>
        <v>0</v>
      </c>
      <c r="CN34" s="201">
        <f t="shared" si="96"/>
        <v>0</v>
      </c>
      <c r="CO34" s="201">
        <f t="shared" ref="CO34:CY34" si="126">IF(CN34=0,IF($C34=$CN$4,IF((MONTH(CO$6)=$D34),$L34/(12-$D34+1),0),0),$L34/(12-$D34+1))</f>
        <v>0</v>
      </c>
      <c r="CP34" s="201">
        <f t="shared" si="126"/>
        <v>0</v>
      </c>
      <c r="CQ34" s="201">
        <f t="shared" si="126"/>
        <v>0</v>
      </c>
      <c r="CR34" s="201">
        <f t="shared" si="126"/>
        <v>0</v>
      </c>
      <c r="CS34" s="201">
        <f t="shared" si="126"/>
        <v>0</v>
      </c>
      <c r="CT34" s="201">
        <f t="shared" si="126"/>
        <v>0</v>
      </c>
      <c r="CU34" s="201">
        <f t="shared" si="126"/>
        <v>0</v>
      </c>
      <c r="CV34" s="201">
        <f t="shared" si="126"/>
        <v>0</v>
      </c>
      <c r="CW34" s="201">
        <f t="shared" si="126"/>
        <v>0</v>
      </c>
      <c r="CX34" s="201">
        <f t="shared" si="126"/>
        <v>0</v>
      </c>
      <c r="CY34" s="201">
        <f t="shared" si="126"/>
        <v>0</v>
      </c>
      <c r="CZ34" s="193">
        <f t="shared" si="116"/>
        <v>0</v>
      </c>
      <c r="DA34" s="45">
        <f t="shared" si="98"/>
        <v>0</v>
      </c>
      <c r="DB34" s="201">
        <f t="shared" si="117"/>
        <v>0</v>
      </c>
      <c r="DC34" s="201">
        <f t="shared" si="118"/>
        <v>0</v>
      </c>
      <c r="DD34" s="201">
        <f>IF($DA34&lt;&gt;0,IF(SUM($DB34:DC34)&lt;$M34,$M34/$DA34,0),0)</f>
        <v>0</v>
      </c>
      <c r="DE34" s="201">
        <f>IF($DA34&lt;&gt;0,IF(SUM($DB34:DD34)&lt;$M34,$M34/$DA34,0),0)</f>
        <v>0</v>
      </c>
      <c r="DF34" s="201">
        <f>IF($DA34&lt;&gt;0,IF(SUM($DB34:DE34)&lt;$M34,$M34/$DA34,0),0)</f>
        <v>0</v>
      </c>
      <c r="DG34" s="201">
        <f>IF($DA34&lt;&gt;0,IF(SUM($DB34:DF34)&lt;$M34,$M34/$DA34,0),0)</f>
        <v>0</v>
      </c>
      <c r="DH34" s="201">
        <f>IF($DA34&lt;&gt;0,IF(SUM($DB34:DG34)&lt;$M34,$M34/$DA34,0),0)</f>
        <v>0</v>
      </c>
      <c r="DI34" s="201">
        <f>IF($DA34&lt;&gt;0,IF(SUM($DB34:DH34)&lt;$M34,$M34/$DA34,0),0)</f>
        <v>0</v>
      </c>
      <c r="DJ34" s="201">
        <f>IF($DA34&lt;&gt;0,IF(SUM($DB34:DI34)&lt;$M34,$M34/$DA34,0),0)</f>
        <v>0</v>
      </c>
      <c r="DK34" s="201">
        <f>IF($DA34&lt;&gt;0,IF(SUM($DB34:DJ34)&lt;$M34,$M34/$DA34,0),0)</f>
        <v>0</v>
      </c>
      <c r="DL34" s="201">
        <f>IF($DA34&lt;&gt;0,IF(SUM($DB34:DK34)&lt;$M34,$M34/$DA34,0),0)</f>
        <v>0</v>
      </c>
      <c r="DM34" s="201">
        <f>IF($DA34&lt;&gt;0,IF(SUM($DB34:DL34)&lt;$M34,$M34/$DA34,0),0)</f>
        <v>0</v>
      </c>
      <c r="DN34" s="193">
        <f t="shared" si="119"/>
        <v>0</v>
      </c>
      <c r="DO34" s="45">
        <f t="shared" si="9"/>
        <v>0</v>
      </c>
      <c r="DP34" s="201">
        <f t="shared" si="99"/>
        <v>0</v>
      </c>
      <c r="DQ34" s="201">
        <f t="shared" si="100"/>
        <v>0</v>
      </c>
      <c r="DR34" s="201">
        <f>IF($DO34&lt;&gt;0,IF(SUM($DP34:DQ34)&lt;$N34,$N34/$DO34,0),0)</f>
        <v>0</v>
      </c>
      <c r="DS34" s="201">
        <f>IF($DO34&lt;&gt;0,IF(SUM($DP34:DR34)&lt;$N34,$N34/$DO34,0),0)</f>
        <v>0</v>
      </c>
      <c r="DT34" s="201">
        <f>IF($DO34&lt;&gt;0,IF(SUM($DP34:DS34)&lt;$N34,$N34/$DO34,0),0)</f>
        <v>0</v>
      </c>
      <c r="DU34" s="201">
        <f>IF($DO34&lt;&gt;0,IF(SUM($DP34:DT34)&lt;$N34,$N34/$DO34,0),0)</f>
        <v>0</v>
      </c>
      <c r="DV34" s="201">
        <f>IF($DO34&lt;&gt;0,IF(SUM($DP34:DU34)&lt;$N34,$N34/$DO34,0),0)</f>
        <v>0</v>
      </c>
      <c r="DW34" s="201">
        <f>IF($DO34&lt;&gt;0,IF(SUM($DP34:DV34)&lt;$N34,$N34/$DO34,0),0)</f>
        <v>0</v>
      </c>
      <c r="DX34" s="201">
        <f>IF($DO34&lt;&gt;0,IF(SUM($DP34:DW34)&lt;$N34,$N34/$DO34,0),0)</f>
        <v>0</v>
      </c>
      <c r="DY34" s="201">
        <f>IF($DO34&lt;&gt;0,IF(SUM($DP34:DX34)&lt;$N34,$N34/$DO34,0),0)</f>
        <v>0</v>
      </c>
      <c r="DZ34" s="201">
        <f>IF($DO34&lt;&gt;0,IF(SUM($DP34:DY34)&lt;$N34,$N34/$DO34,0),0)</f>
        <v>0</v>
      </c>
      <c r="EA34" s="201">
        <f>IF($DO34&lt;&gt;0,IF(SUM($DP34:DZ34)&lt;$N34,$N34/$DO34,0),0)</f>
        <v>0</v>
      </c>
      <c r="EB34" s="193">
        <f t="shared" si="120"/>
        <v>0</v>
      </c>
      <c r="EC34" s="45">
        <f t="shared" si="10"/>
        <v>0</v>
      </c>
      <c r="ED34" s="201">
        <f t="shared" si="101"/>
        <v>0</v>
      </c>
      <c r="EE34" s="201">
        <f t="shared" si="102"/>
        <v>0</v>
      </c>
      <c r="EF34" s="201">
        <f>IF($EC34&lt;&gt;0,IF(SUM($ED34:EE34)&lt;$O34,$O34/$EC34,0),0)</f>
        <v>0</v>
      </c>
      <c r="EG34" s="201">
        <f>IF($EC34&lt;&gt;0,IF(SUM($ED34:EF34)&lt;$O34,$O34/$EC34,0),0)</f>
        <v>0</v>
      </c>
      <c r="EH34" s="201">
        <f>IF($EC34&lt;&gt;0,IF(SUM($ED34:EG34)&lt;$O34,$O34/$EC34,0),0)</f>
        <v>0</v>
      </c>
      <c r="EI34" s="201">
        <f>IF($EC34&lt;&gt;0,IF(SUM($ED34:EH34)&lt;$O34,$O34/$EC34,0),0)</f>
        <v>0</v>
      </c>
      <c r="EJ34" s="201">
        <f>IF($EC34&lt;&gt;0,IF(SUM($ED34:EI34)&lt;$O34,$O34/$EC34,0),0)</f>
        <v>0</v>
      </c>
      <c r="EK34" s="201">
        <f>IF($EC34&lt;&gt;0,IF(SUM($ED34:EJ34)&lt;$O34,$O34/$EC34,0),0)</f>
        <v>0</v>
      </c>
      <c r="EL34" s="201">
        <f>IF($EC34&lt;&gt;0,IF(SUM($ED34:EK34)&lt;$O34,$O34/$EC34,0),0)</f>
        <v>0</v>
      </c>
      <c r="EM34" s="201">
        <f>IF($EC34&lt;&gt;0,IF(SUM($ED34:EL34)&lt;$O34,$O34/$EC34,0),0)</f>
        <v>0</v>
      </c>
      <c r="EN34" s="201">
        <f>IF($EC34&lt;&gt;0,IF(SUM($ED34:EM34)&lt;$O34,$O34/$EC34,0),0)</f>
        <v>0</v>
      </c>
      <c r="EO34" s="201">
        <f>IF($EC34&lt;&gt;0,IF(SUM($ED34:EN34)&lt;$O34,$O34/$EC34,0),0)</f>
        <v>0</v>
      </c>
      <c r="EP34" s="193">
        <f t="shared" si="121"/>
        <v>0</v>
      </c>
      <c r="EQ34" s="45">
        <f t="shared" si="11"/>
        <v>0</v>
      </c>
      <c r="ER34" s="201">
        <f t="shared" si="103"/>
        <v>0</v>
      </c>
      <c r="ES34" s="201">
        <f t="shared" si="104"/>
        <v>0</v>
      </c>
      <c r="ET34" s="201">
        <f>IF($EQ34&lt;&gt;0,IF(SUM($ER34:ES34)&lt;$P34,$P34/$EQ34,0),0)</f>
        <v>0</v>
      </c>
      <c r="EU34" s="201">
        <f>IF($EQ34&lt;&gt;0,IF(SUM($ER34:ET34)&lt;$P34,$P34/$EQ34,0),0)</f>
        <v>0</v>
      </c>
      <c r="EV34" s="201">
        <f>IF($EQ34&lt;&gt;0,IF(SUM($ER34:EU34)&lt;$P34,$P34/$EQ34,0),0)</f>
        <v>0</v>
      </c>
      <c r="EW34" s="201">
        <f>IF($EQ34&lt;&gt;0,IF(SUM($ER34:EV34)&lt;$P34,$P34/$EQ34,0),0)</f>
        <v>0</v>
      </c>
      <c r="EX34" s="201">
        <f>IF($EQ34&lt;&gt;0,IF(SUM($ER34:EW34)&lt;$P34,$P34/$EQ34,0),0)</f>
        <v>0</v>
      </c>
      <c r="EY34" s="201">
        <f>IF($EQ34&lt;&gt;0,IF(SUM($ER34:EX34)&lt;$P34,$P34/$EQ34,0),0)</f>
        <v>0</v>
      </c>
      <c r="EZ34" s="201">
        <f>IF($EQ34&lt;&gt;0,IF(SUM($ER34:EY34)&lt;$P34,$P34/$EQ34,0),0)</f>
        <v>0</v>
      </c>
      <c r="FA34" s="201">
        <f>IF($EQ34&lt;&gt;0,IF(SUM($ER34:EZ34)&lt;$P34,$P34/$EQ34,0),0)</f>
        <v>0</v>
      </c>
      <c r="FB34" s="201">
        <f>IF($EQ34&lt;&gt;0,IF(SUM($ER34:FA34)&lt;$P34,$P34/$EQ34,0),0)</f>
        <v>0</v>
      </c>
      <c r="FC34" s="201">
        <f>IF($EQ34&lt;&gt;0,IF(SUM($ER34:FB34)&lt;$P34,$P34/$EQ34,0),0)</f>
        <v>0</v>
      </c>
      <c r="FD34" s="193">
        <f t="shared" si="122"/>
        <v>0</v>
      </c>
    </row>
    <row r="35" spans="1:160" ht="15" customHeight="1" x14ac:dyDescent="0.25">
      <c r="A35" s="1"/>
      <c r="B35" s="127" t="str">
        <f>+Basisgegevens!A189</f>
        <v xml:space="preserve"> (-)</v>
      </c>
      <c r="C35" s="151">
        <f>+YEAR(Basisgegevens!E189)</f>
        <v>2024</v>
      </c>
      <c r="D35" s="151">
        <f>IF(Basisgegevens!G189&lt;&gt;0,MONTH(Basisgegevens!E189),0)</f>
        <v>0</v>
      </c>
      <c r="E35" s="79">
        <f>1/Basisgegevens!I189</f>
        <v>0.2</v>
      </c>
      <c r="F35" s="184">
        <f>+Basisgegevens!G189</f>
        <v>0</v>
      </c>
      <c r="G35" s="184">
        <f t="shared" si="83"/>
        <v>0</v>
      </c>
      <c r="H35" s="184"/>
      <c r="I35" s="184"/>
      <c r="J35" s="184"/>
      <c r="K35" s="184"/>
      <c r="L35" s="184">
        <f t="shared" si="84"/>
        <v>0</v>
      </c>
      <c r="M35" s="184">
        <f t="shared" si="105"/>
        <v>0</v>
      </c>
      <c r="N35" s="184">
        <f t="shared" si="85"/>
        <v>0</v>
      </c>
      <c r="O35" s="184">
        <f t="shared" si="86"/>
        <v>0</v>
      </c>
      <c r="P35" s="184">
        <f t="shared" si="86"/>
        <v>0</v>
      </c>
      <c r="Q35" s="184">
        <f t="shared" si="87"/>
        <v>0</v>
      </c>
      <c r="R35" s="184">
        <f t="shared" si="106"/>
        <v>0</v>
      </c>
      <c r="S35" s="184">
        <f t="shared" si="107"/>
        <v>0</v>
      </c>
      <c r="T35" s="184">
        <f t="shared" si="108"/>
        <v>0</v>
      </c>
      <c r="U35" s="184">
        <f t="shared" si="109"/>
        <v>0</v>
      </c>
      <c r="W35" s="1" t="str">
        <f t="shared" si="88"/>
        <v xml:space="preserve"> (-)</v>
      </c>
      <c r="X35" s="201">
        <f t="shared" si="89"/>
        <v>0</v>
      </c>
      <c r="Y35" s="201">
        <f t="shared" si="89"/>
        <v>0</v>
      </c>
      <c r="Z35" s="201">
        <f t="shared" si="89"/>
        <v>0</v>
      </c>
      <c r="AA35" s="201">
        <f t="shared" si="89"/>
        <v>0</v>
      </c>
      <c r="AB35" s="201">
        <f t="shared" si="89"/>
        <v>0</v>
      </c>
      <c r="AC35" s="201">
        <f t="shared" si="89"/>
        <v>0</v>
      </c>
      <c r="AD35" s="201">
        <f t="shared" si="89"/>
        <v>0</v>
      </c>
      <c r="AE35" s="201">
        <f t="shared" si="89"/>
        <v>0</v>
      </c>
      <c r="AF35" s="201">
        <f t="shared" si="89"/>
        <v>0</v>
      </c>
      <c r="AG35" s="201">
        <f t="shared" si="89"/>
        <v>0</v>
      </c>
      <c r="AH35" s="201">
        <f t="shared" si="89"/>
        <v>0</v>
      </c>
      <c r="AI35" s="201">
        <f t="shared" si="89"/>
        <v>0</v>
      </c>
      <c r="AJ35" s="193">
        <f t="shared" si="110"/>
        <v>0</v>
      </c>
      <c r="AK35" s="201">
        <f t="shared" si="90"/>
        <v>0</v>
      </c>
      <c r="AL35" s="201">
        <f t="shared" si="90"/>
        <v>0</v>
      </c>
      <c r="AM35" s="201">
        <f t="shared" si="90"/>
        <v>0</v>
      </c>
      <c r="AN35" s="201">
        <f t="shared" si="90"/>
        <v>0</v>
      </c>
      <c r="AO35" s="201">
        <f t="shared" si="90"/>
        <v>0</v>
      </c>
      <c r="AP35" s="201">
        <f t="shared" si="90"/>
        <v>0</v>
      </c>
      <c r="AQ35" s="201">
        <f t="shared" si="90"/>
        <v>0</v>
      </c>
      <c r="AR35" s="201">
        <f t="shared" si="90"/>
        <v>0</v>
      </c>
      <c r="AS35" s="201">
        <f t="shared" si="90"/>
        <v>0</v>
      </c>
      <c r="AT35" s="201">
        <f t="shared" si="90"/>
        <v>0</v>
      </c>
      <c r="AU35" s="201">
        <f t="shared" si="90"/>
        <v>0</v>
      </c>
      <c r="AV35" s="201">
        <f t="shared" si="90"/>
        <v>0</v>
      </c>
      <c r="AW35" s="193">
        <f t="shared" si="111"/>
        <v>0</v>
      </c>
      <c r="AX35" s="201">
        <f t="shared" si="91"/>
        <v>0</v>
      </c>
      <c r="AY35" s="201">
        <f t="shared" si="91"/>
        <v>0</v>
      </c>
      <c r="AZ35" s="201">
        <f t="shared" si="91"/>
        <v>0</v>
      </c>
      <c r="BA35" s="201">
        <f t="shared" si="91"/>
        <v>0</v>
      </c>
      <c r="BB35" s="201">
        <f t="shared" si="91"/>
        <v>0</v>
      </c>
      <c r="BC35" s="201">
        <f t="shared" si="91"/>
        <v>0</v>
      </c>
      <c r="BD35" s="201">
        <f t="shared" si="91"/>
        <v>0</v>
      </c>
      <c r="BE35" s="201">
        <f t="shared" si="91"/>
        <v>0</v>
      </c>
      <c r="BF35" s="201">
        <f t="shared" si="91"/>
        <v>0</v>
      </c>
      <c r="BG35" s="201">
        <f t="shared" si="91"/>
        <v>0</v>
      </c>
      <c r="BH35" s="201">
        <f t="shared" si="91"/>
        <v>0</v>
      </c>
      <c r="BI35" s="201">
        <f t="shared" si="91"/>
        <v>0</v>
      </c>
      <c r="BJ35" s="193">
        <f t="shared" si="112"/>
        <v>0</v>
      </c>
      <c r="BK35" s="201">
        <f t="shared" si="92"/>
        <v>0</v>
      </c>
      <c r="BL35" s="201">
        <f t="shared" si="92"/>
        <v>0</v>
      </c>
      <c r="BM35" s="201">
        <f t="shared" si="92"/>
        <v>0</v>
      </c>
      <c r="BN35" s="201">
        <f t="shared" si="92"/>
        <v>0</v>
      </c>
      <c r="BO35" s="201">
        <f t="shared" si="92"/>
        <v>0</v>
      </c>
      <c r="BP35" s="201">
        <f t="shared" si="92"/>
        <v>0</v>
      </c>
      <c r="BQ35" s="201">
        <f t="shared" si="92"/>
        <v>0</v>
      </c>
      <c r="BR35" s="201">
        <f t="shared" si="92"/>
        <v>0</v>
      </c>
      <c r="BS35" s="201">
        <f t="shared" si="92"/>
        <v>0</v>
      </c>
      <c r="BT35" s="201">
        <f t="shared" si="92"/>
        <v>0</v>
      </c>
      <c r="BU35" s="201">
        <f t="shared" si="92"/>
        <v>0</v>
      </c>
      <c r="BV35" s="201">
        <f t="shared" si="92"/>
        <v>0</v>
      </c>
      <c r="BW35" s="193">
        <f t="shared" si="113"/>
        <v>0</v>
      </c>
      <c r="BX35" s="201">
        <f t="shared" si="93"/>
        <v>0</v>
      </c>
      <c r="BY35" s="201">
        <f t="shared" si="93"/>
        <v>0</v>
      </c>
      <c r="BZ35" s="201">
        <f t="shared" si="93"/>
        <v>0</v>
      </c>
      <c r="CA35" s="201">
        <f t="shared" si="93"/>
        <v>0</v>
      </c>
      <c r="CB35" s="201">
        <f t="shared" si="93"/>
        <v>0</v>
      </c>
      <c r="CC35" s="201">
        <f t="shared" si="93"/>
        <v>0</v>
      </c>
      <c r="CD35" s="201">
        <f t="shared" si="93"/>
        <v>0</v>
      </c>
      <c r="CE35" s="201">
        <f t="shared" si="93"/>
        <v>0</v>
      </c>
      <c r="CF35" s="201">
        <f t="shared" si="93"/>
        <v>0</v>
      </c>
      <c r="CG35" s="201">
        <f t="shared" si="93"/>
        <v>0</v>
      </c>
      <c r="CH35" s="201">
        <f t="shared" si="93"/>
        <v>0</v>
      </c>
      <c r="CI35" s="201">
        <f t="shared" si="93"/>
        <v>0</v>
      </c>
      <c r="CJ35" s="193">
        <f t="shared" si="114"/>
        <v>0</v>
      </c>
      <c r="CL35" s="1" t="str">
        <f t="shared" si="94"/>
        <v xml:space="preserve"> (-)</v>
      </c>
      <c r="CM35" s="45">
        <f t="shared" si="95"/>
        <v>0</v>
      </c>
      <c r="CN35" s="201">
        <f t="shared" si="96"/>
        <v>0</v>
      </c>
      <c r="CO35" s="201">
        <f t="shared" ref="CO35:CY35" si="127">IF(CN35=0,IF($C35=$CN$4,IF((MONTH(CO$6)=$D35),$L35/(12-$D35+1),0),0),$L35/(12-$D35+1))</f>
        <v>0</v>
      </c>
      <c r="CP35" s="201">
        <f t="shared" si="127"/>
        <v>0</v>
      </c>
      <c r="CQ35" s="201">
        <f t="shared" si="127"/>
        <v>0</v>
      </c>
      <c r="CR35" s="201">
        <f t="shared" si="127"/>
        <v>0</v>
      </c>
      <c r="CS35" s="201">
        <f t="shared" si="127"/>
        <v>0</v>
      </c>
      <c r="CT35" s="201">
        <f t="shared" si="127"/>
        <v>0</v>
      </c>
      <c r="CU35" s="201">
        <f t="shared" si="127"/>
        <v>0</v>
      </c>
      <c r="CV35" s="201">
        <f t="shared" si="127"/>
        <v>0</v>
      </c>
      <c r="CW35" s="201">
        <f t="shared" si="127"/>
        <v>0</v>
      </c>
      <c r="CX35" s="201">
        <f t="shared" si="127"/>
        <v>0</v>
      </c>
      <c r="CY35" s="201">
        <f t="shared" si="127"/>
        <v>0</v>
      </c>
      <c r="CZ35" s="193">
        <f t="shared" si="116"/>
        <v>0</v>
      </c>
      <c r="DA35" s="45">
        <f t="shared" si="98"/>
        <v>0</v>
      </c>
      <c r="DB35" s="201">
        <f t="shared" si="117"/>
        <v>0</v>
      </c>
      <c r="DC35" s="201">
        <f t="shared" si="118"/>
        <v>0</v>
      </c>
      <c r="DD35" s="201">
        <f>IF($DA35&lt;&gt;0,IF(SUM($DB35:DC35)&lt;$M35,$M35/$DA35,0),0)</f>
        <v>0</v>
      </c>
      <c r="DE35" s="201">
        <f>IF($DA35&lt;&gt;0,IF(SUM($DB35:DD35)&lt;$M35,$M35/$DA35,0),0)</f>
        <v>0</v>
      </c>
      <c r="DF35" s="201">
        <f>IF($DA35&lt;&gt;0,IF(SUM($DB35:DE35)&lt;$M35,$M35/$DA35,0),0)</f>
        <v>0</v>
      </c>
      <c r="DG35" s="201">
        <f>IF($DA35&lt;&gt;0,IF(SUM($DB35:DF35)&lt;$M35,$M35/$DA35,0),0)</f>
        <v>0</v>
      </c>
      <c r="DH35" s="201">
        <f>IF($DA35&lt;&gt;0,IF(SUM($DB35:DG35)&lt;$M35,$M35/$DA35,0),0)</f>
        <v>0</v>
      </c>
      <c r="DI35" s="201">
        <f>IF($DA35&lt;&gt;0,IF(SUM($DB35:DH35)&lt;$M35,$M35/$DA35,0),0)</f>
        <v>0</v>
      </c>
      <c r="DJ35" s="201">
        <f>IF($DA35&lt;&gt;0,IF(SUM($DB35:DI35)&lt;$M35,$M35/$DA35,0),0)</f>
        <v>0</v>
      </c>
      <c r="DK35" s="201">
        <f>IF($DA35&lt;&gt;0,IF(SUM($DB35:DJ35)&lt;$M35,$M35/$DA35,0),0)</f>
        <v>0</v>
      </c>
      <c r="DL35" s="201">
        <f>IF($DA35&lt;&gt;0,IF(SUM($DB35:DK35)&lt;$M35,$M35/$DA35,0),0)</f>
        <v>0</v>
      </c>
      <c r="DM35" s="201">
        <f>IF($DA35&lt;&gt;0,IF(SUM($DB35:DL35)&lt;$M35,$M35/$DA35,0),0)</f>
        <v>0</v>
      </c>
      <c r="DN35" s="193">
        <f t="shared" si="119"/>
        <v>0</v>
      </c>
      <c r="DO35" s="45">
        <f t="shared" si="9"/>
        <v>0</v>
      </c>
      <c r="DP35" s="201">
        <f t="shared" si="99"/>
        <v>0</v>
      </c>
      <c r="DQ35" s="201">
        <f t="shared" si="100"/>
        <v>0</v>
      </c>
      <c r="DR35" s="201">
        <f>IF($DO35&lt;&gt;0,IF(SUM($DP35:DQ35)&lt;$N35,$N35/$DO35,0),0)</f>
        <v>0</v>
      </c>
      <c r="DS35" s="201">
        <f>IF($DO35&lt;&gt;0,IF(SUM($DP35:DR35)&lt;$N35,$N35/$DO35,0),0)</f>
        <v>0</v>
      </c>
      <c r="DT35" s="201">
        <f>IF($DO35&lt;&gt;0,IF(SUM($DP35:DS35)&lt;$N35,$N35/$DO35,0),0)</f>
        <v>0</v>
      </c>
      <c r="DU35" s="201">
        <f>IF($DO35&lt;&gt;0,IF(SUM($DP35:DT35)&lt;$N35,$N35/$DO35,0),0)</f>
        <v>0</v>
      </c>
      <c r="DV35" s="201">
        <f>IF($DO35&lt;&gt;0,IF(SUM($DP35:DU35)&lt;$N35,$N35/$DO35,0),0)</f>
        <v>0</v>
      </c>
      <c r="DW35" s="201">
        <f>IF($DO35&lt;&gt;0,IF(SUM($DP35:DV35)&lt;$N35,$N35/$DO35,0),0)</f>
        <v>0</v>
      </c>
      <c r="DX35" s="201">
        <f>IF($DO35&lt;&gt;0,IF(SUM($DP35:DW35)&lt;$N35,$N35/$DO35,0),0)</f>
        <v>0</v>
      </c>
      <c r="DY35" s="201">
        <f>IF($DO35&lt;&gt;0,IF(SUM($DP35:DX35)&lt;$N35,$N35/$DO35,0),0)</f>
        <v>0</v>
      </c>
      <c r="DZ35" s="201">
        <f>IF($DO35&lt;&gt;0,IF(SUM($DP35:DY35)&lt;$N35,$N35/$DO35,0),0)</f>
        <v>0</v>
      </c>
      <c r="EA35" s="201">
        <f>IF($DO35&lt;&gt;0,IF(SUM($DP35:DZ35)&lt;$N35,$N35/$DO35,0),0)</f>
        <v>0</v>
      </c>
      <c r="EB35" s="193">
        <f t="shared" si="120"/>
        <v>0</v>
      </c>
      <c r="EC35" s="45">
        <f t="shared" si="10"/>
        <v>0</v>
      </c>
      <c r="ED35" s="201">
        <f t="shared" si="101"/>
        <v>0</v>
      </c>
      <c r="EE35" s="201">
        <f t="shared" si="102"/>
        <v>0</v>
      </c>
      <c r="EF35" s="201">
        <f>IF($EC35&lt;&gt;0,IF(SUM($ED35:EE35)&lt;$O35,$O35/$EC35,0),0)</f>
        <v>0</v>
      </c>
      <c r="EG35" s="201">
        <f>IF($EC35&lt;&gt;0,IF(SUM($ED35:EF35)&lt;$O35,$O35/$EC35,0),0)</f>
        <v>0</v>
      </c>
      <c r="EH35" s="201">
        <f>IF($EC35&lt;&gt;0,IF(SUM($ED35:EG35)&lt;$O35,$O35/$EC35,0),0)</f>
        <v>0</v>
      </c>
      <c r="EI35" s="201">
        <f>IF($EC35&lt;&gt;0,IF(SUM($ED35:EH35)&lt;$O35,$O35/$EC35,0),0)</f>
        <v>0</v>
      </c>
      <c r="EJ35" s="201">
        <f>IF($EC35&lt;&gt;0,IF(SUM($ED35:EI35)&lt;$O35,$O35/$EC35,0),0)</f>
        <v>0</v>
      </c>
      <c r="EK35" s="201">
        <f>IF($EC35&lt;&gt;0,IF(SUM($ED35:EJ35)&lt;$O35,$O35/$EC35,0),0)</f>
        <v>0</v>
      </c>
      <c r="EL35" s="201">
        <f>IF($EC35&lt;&gt;0,IF(SUM($ED35:EK35)&lt;$O35,$O35/$EC35,0),0)</f>
        <v>0</v>
      </c>
      <c r="EM35" s="201">
        <f>IF($EC35&lt;&gt;0,IF(SUM($ED35:EL35)&lt;$O35,$O35/$EC35,0),0)</f>
        <v>0</v>
      </c>
      <c r="EN35" s="201">
        <f>IF($EC35&lt;&gt;0,IF(SUM($ED35:EM35)&lt;$O35,$O35/$EC35,0),0)</f>
        <v>0</v>
      </c>
      <c r="EO35" s="201">
        <f>IF($EC35&lt;&gt;0,IF(SUM($ED35:EN35)&lt;$O35,$O35/$EC35,0),0)</f>
        <v>0</v>
      </c>
      <c r="EP35" s="193">
        <f t="shared" si="121"/>
        <v>0</v>
      </c>
      <c r="EQ35" s="45">
        <f t="shared" si="11"/>
        <v>0</v>
      </c>
      <c r="ER35" s="201">
        <f t="shared" si="103"/>
        <v>0</v>
      </c>
      <c r="ES35" s="201">
        <f t="shared" si="104"/>
        <v>0</v>
      </c>
      <c r="ET35" s="201">
        <f>IF($EQ35&lt;&gt;0,IF(SUM($ER35:ES35)&lt;$P35,$P35/$EQ35,0),0)</f>
        <v>0</v>
      </c>
      <c r="EU35" s="201">
        <f>IF($EQ35&lt;&gt;0,IF(SUM($ER35:ET35)&lt;$P35,$P35/$EQ35,0),0)</f>
        <v>0</v>
      </c>
      <c r="EV35" s="201">
        <f>IF($EQ35&lt;&gt;0,IF(SUM($ER35:EU35)&lt;$P35,$P35/$EQ35,0),0)</f>
        <v>0</v>
      </c>
      <c r="EW35" s="201">
        <f>IF($EQ35&lt;&gt;0,IF(SUM($ER35:EV35)&lt;$P35,$P35/$EQ35,0),0)</f>
        <v>0</v>
      </c>
      <c r="EX35" s="201">
        <f>IF($EQ35&lt;&gt;0,IF(SUM($ER35:EW35)&lt;$P35,$P35/$EQ35,0),0)</f>
        <v>0</v>
      </c>
      <c r="EY35" s="201">
        <f>IF($EQ35&lt;&gt;0,IF(SUM($ER35:EX35)&lt;$P35,$P35/$EQ35,0),0)</f>
        <v>0</v>
      </c>
      <c r="EZ35" s="201">
        <f>IF($EQ35&lt;&gt;0,IF(SUM($ER35:EY35)&lt;$P35,$P35/$EQ35,0),0)</f>
        <v>0</v>
      </c>
      <c r="FA35" s="201">
        <f>IF($EQ35&lt;&gt;0,IF(SUM($ER35:EZ35)&lt;$P35,$P35/$EQ35,0),0)</f>
        <v>0</v>
      </c>
      <c r="FB35" s="201">
        <f>IF($EQ35&lt;&gt;0,IF(SUM($ER35:FA35)&lt;$P35,$P35/$EQ35,0),0)</f>
        <v>0</v>
      </c>
      <c r="FC35" s="201">
        <f>IF($EQ35&lt;&gt;0,IF(SUM($ER35:FB35)&lt;$P35,$P35/$EQ35,0),0)</f>
        <v>0</v>
      </c>
      <c r="FD35" s="193">
        <f t="shared" si="122"/>
        <v>0</v>
      </c>
    </row>
    <row r="36" spans="1:160" ht="15" customHeight="1" x14ac:dyDescent="0.25">
      <c r="A36" s="1"/>
      <c r="B36" s="127" t="str">
        <f>+Basisgegevens!A190</f>
        <v xml:space="preserve"> (-)</v>
      </c>
      <c r="C36" s="151">
        <f>+YEAR(Basisgegevens!E190)</f>
        <v>2024</v>
      </c>
      <c r="D36" s="151">
        <f>IF(Basisgegevens!G190&lt;&gt;0,MONTH(Basisgegevens!E190),0)</f>
        <v>0</v>
      </c>
      <c r="E36" s="79">
        <f>1/Basisgegevens!I190</f>
        <v>0.2</v>
      </c>
      <c r="F36" s="184">
        <f>+Basisgegevens!G190</f>
        <v>0</v>
      </c>
      <c r="G36" s="184">
        <f t="shared" si="83"/>
        <v>0</v>
      </c>
      <c r="H36" s="184"/>
      <c r="I36" s="184"/>
      <c r="J36" s="184"/>
      <c r="K36" s="184"/>
      <c r="L36" s="184">
        <f t="shared" si="84"/>
        <v>0</v>
      </c>
      <c r="M36" s="184">
        <f t="shared" si="105"/>
        <v>0</v>
      </c>
      <c r="N36" s="184">
        <f t="shared" si="85"/>
        <v>0</v>
      </c>
      <c r="O36" s="184">
        <f t="shared" si="86"/>
        <v>0</v>
      </c>
      <c r="P36" s="184">
        <f t="shared" si="86"/>
        <v>0</v>
      </c>
      <c r="Q36" s="184">
        <f t="shared" si="87"/>
        <v>0</v>
      </c>
      <c r="R36" s="184">
        <f t="shared" si="106"/>
        <v>0</v>
      </c>
      <c r="S36" s="184">
        <f t="shared" si="107"/>
        <v>0</v>
      </c>
      <c r="T36" s="184">
        <f t="shared" si="108"/>
        <v>0</v>
      </c>
      <c r="U36" s="184">
        <f t="shared" si="109"/>
        <v>0</v>
      </c>
      <c r="W36" s="1" t="str">
        <f t="shared" si="88"/>
        <v xml:space="preserve"> (-)</v>
      </c>
      <c r="X36" s="201">
        <f t="shared" si="89"/>
        <v>0</v>
      </c>
      <c r="Y36" s="201">
        <f t="shared" si="89"/>
        <v>0</v>
      </c>
      <c r="Z36" s="201">
        <f t="shared" si="89"/>
        <v>0</v>
      </c>
      <c r="AA36" s="201">
        <f t="shared" si="89"/>
        <v>0</v>
      </c>
      <c r="AB36" s="201">
        <f t="shared" si="89"/>
        <v>0</v>
      </c>
      <c r="AC36" s="201">
        <f t="shared" si="89"/>
        <v>0</v>
      </c>
      <c r="AD36" s="201">
        <f t="shared" si="89"/>
        <v>0</v>
      </c>
      <c r="AE36" s="201">
        <f t="shared" si="89"/>
        <v>0</v>
      </c>
      <c r="AF36" s="201">
        <f t="shared" si="89"/>
        <v>0</v>
      </c>
      <c r="AG36" s="201">
        <f t="shared" si="89"/>
        <v>0</v>
      </c>
      <c r="AH36" s="201">
        <f t="shared" si="89"/>
        <v>0</v>
      </c>
      <c r="AI36" s="201">
        <f t="shared" si="89"/>
        <v>0</v>
      </c>
      <c r="AJ36" s="193">
        <f t="shared" si="110"/>
        <v>0</v>
      </c>
      <c r="AK36" s="201">
        <f t="shared" si="90"/>
        <v>0</v>
      </c>
      <c r="AL36" s="201">
        <f t="shared" si="90"/>
        <v>0</v>
      </c>
      <c r="AM36" s="201">
        <f t="shared" si="90"/>
        <v>0</v>
      </c>
      <c r="AN36" s="201">
        <f t="shared" si="90"/>
        <v>0</v>
      </c>
      <c r="AO36" s="201">
        <f t="shared" si="90"/>
        <v>0</v>
      </c>
      <c r="AP36" s="201">
        <f t="shared" si="90"/>
        <v>0</v>
      </c>
      <c r="AQ36" s="201">
        <f t="shared" si="90"/>
        <v>0</v>
      </c>
      <c r="AR36" s="201">
        <f t="shared" si="90"/>
        <v>0</v>
      </c>
      <c r="AS36" s="201">
        <f t="shared" si="90"/>
        <v>0</v>
      </c>
      <c r="AT36" s="201">
        <f t="shared" si="90"/>
        <v>0</v>
      </c>
      <c r="AU36" s="201">
        <f t="shared" si="90"/>
        <v>0</v>
      </c>
      <c r="AV36" s="201">
        <f t="shared" si="90"/>
        <v>0</v>
      </c>
      <c r="AW36" s="193">
        <f t="shared" si="111"/>
        <v>0</v>
      </c>
      <c r="AX36" s="201">
        <f t="shared" si="91"/>
        <v>0</v>
      </c>
      <c r="AY36" s="201">
        <f t="shared" si="91"/>
        <v>0</v>
      </c>
      <c r="AZ36" s="201">
        <f t="shared" si="91"/>
        <v>0</v>
      </c>
      <c r="BA36" s="201">
        <f t="shared" si="91"/>
        <v>0</v>
      </c>
      <c r="BB36" s="201">
        <f t="shared" si="91"/>
        <v>0</v>
      </c>
      <c r="BC36" s="201">
        <f t="shared" si="91"/>
        <v>0</v>
      </c>
      <c r="BD36" s="201">
        <f t="shared" si="91"/>
        <v>0</v>
      </c>
      <c r="BE36" s="201">
        <f t="shared" si="91"/>
        <v>0</v>
      </c>
      <c r="BF36" s="201">
        <f t="shared" si="91"/>
        <v>0</v>
      </c>
      <c r="BG36" s="201">
        <f t="shared" si="91"/>
        <v>0</v>
      </c>
      <c r="BH36" s="201">
        <f t="shared" si="91"/>
        <v>0</v>
      </c>
      <c r="BI36" s="201">
        <f t="shared" si="91"/>
        <v>0</v>
      </c>
      <c r="BJ36" s="193">
        <f t="shared" si="112"/>
        <v>0</v>
      </c>
      <c r="BK36" s="201">
        <f t="shared" si="92"/>
        <v>0</v>
      </c>
      <c r="BL36" s="201">
        <f t="shared" si="92"/>
        <v>0</v>
      </c>
      <c r="BM36" s="201">
        <f t="shared" si="92"/>
        <v>0</v>
      </c>
      <c r="BN36" s="201">
        <f t="shared" si="92"/>
        <v>0</v>
      </c>
      <c r="BO36" s="201">
        <f t="shared" si="92"/>
        <v>0</v>
      </c>
      <c r="BP36" s="201">
        <f t="shared" si="92"/>
        <v>0</v>
      </c>
      <c r="BQ36" s="201">
        <f t="shared" si="92"/>
        <v>0</v>
      </c>
      <c r="BR36" s="201">
        <f t="shared" si="92"/>
        <v>0</v>
      </c>
      <c r="BS36" s="201">
        <f t="shared" si="92"/>
        <v>0</v>
      </c>
      <c r="BT36" s="201">
        <f t="shared" si="92"/>
        <v>0</v>
      </c>
      <c r="BU36" s="201">
        <f t="shared" si="92"/>
        <v>0</v>
      </c>
      <c r="BV36" s="201">
        <f t="shared" si="92"/>
        <v>0</v>
      </c>
      <c r="BW36" s="193">
        <f t="shared" si="113"/>
        <v>0</v>
      </c>
      <c r="BX36" s="201">
        <f t="shared" si="93"/>
        <v>0</v>
      </c>
      <c r="BY36" s="201">
        <f t="shared" si="93"/>
        <v>0</v>
      </c>
      <c r="BZ36" s="201">
        <f t="shared" si="93"/>
        <v>0</v>
      </c>
      <c r="CA36" s="201">
        <f t="shared" si="93"/>
        <v>0</v>
      </c>
      <c r="CB36" s="201">
        <f t="shared" si="93"/>
        <v>0</v>
      </c>
      <c r="CC36" s="201">
        <f t="shared" si="93"/>
        <v>0</v>
      </c>
      <c r="CD36" s="201">
        <f t="shared" si="93"/>
        <v>0</v>
      </c>
      <c r="CE36" s="201">
        <f t="shared" si="93"/>
        <v>0</v>
      </c>
      <c r="CF36" s="201">
        <f t="shared" si="93"/>
        <v>0</v>
      </c>
      <c r="CG36" s="201">
        <f t="shared" si="93"/>
        <v>0</v>
      </c>
      <c r="CH36" s="201">
        <f t="shared" si="93"/>
        <v>0</v>
      </c>
      <c r="CI36" s="201">
        <f t="shared" si="93"/>
        <v>0</v>
      </c>
      <c r="CJ36" s="193">
        <f t="shared" si="114"/>
        <v>0</v>
      </c>
      <c r="CL36" s="1" t="str">
        <f t="shared" si="94"/>
        <v xml:space="preserve"> (-)</v>
      </c>
      <c r="CM36" s="45">
        <f t="shared" si="95"/>
        <v>0</v>
      </c>
      <c r="CN36" s="201">
        <f t="shared" si="96"/>
        <v>0</v>
      </c>
      <c r="CO36" s="201">
        <f t="shared" ref="CO36:CY36" si="128">IF(CN36=0,IF($C36=$CN$4,IF((MONTH(CO$6)=$D36),$L36/(12-$D36+1),0),0),$L36/(12-$D36+1))</f>
        <v>0</v>
      </c>
      <c r="CP36" s="201">
        <f t="shared" si="128"/>
        <v>0</v>
      </c>
      <c r="CQ36" s="201">
        <f t="shared" si="128"/>
        <v>0</v>
      </c>
      <c r="CR36" s="201">
        <f t="shared" si="128"/>
        <v>0</v>
      </c>
      <c r="CS36" s="201">
        <f t="shared" si="128"/>
        <v>0</v>
      </c>
      <c r="CT36" s="201">
        <f t="shared" si="128"/>
        <v>0</v>
      </c>
      <c r="CU36" s="201">
        <f t="shared" si="128"/>
        <v>0</v>
      </c>
      <c r="CV36" s="201">
        <f t="shared" si="128"/>
        <v>0</v>
      </c>
      <c r="CW36" s="201">
        <f t="shared" si="128"/>
        <v>0</v>
      </c>
      <c r="CX36" s="201">
        <f t="shared" si="128"/>
        <v>0</v>
      </c>
      <c r="CY36" s="201">
        <f t="shared" si="128"/>
        <v>0</v>
      </c>
      <c r="CZ36" s="193">
        <f t="shared" si="116"/>
        <v>0</v>
      </c>
      <c r="DA36" s="45">
        <f t="shared" si="98"/>
        <v>0</v>
      </c>
      <c r="DB36" s="201">
        <f t="shared" si="117"/>
        <v>0</v>
      </c>
      <c r="DC36" s="201">
        <f t="shared" si="118"/>
        <v>0</v>
      </c>
      <c r="DD36" s="201">
        <f>IF($DA36&lt;&gt;0,IF(SUM($DB36:DC36)&lt;$M36,$M36/$DA36,0),0)</f>
        <v>0</v>
      </c>
      <c r="DE36" s="201">
        <f>IF($DA36&lt;&gt;0,IF(SUM($DB36:DD36)&lt;$M36,$M36/$DA36,0),0)</f>
        <v>0</v>
      </c>
      <c r="DF36" s="201">
        <f>IF($DA36&lt;&gt;0,IF(SUM($DB36:DE36)&lt;$M36,$M36/$DA36,0),0)</f>
        <v>0</v>
      </c>
      <c r="DG36" s="201">
        <f>IF($DA36&lt;&gt;0,IF(SUM($DB36:DF36)&lt;$M36,$M36/$DA36,0),0)</f>
        <v>0</v>
      </c>
      <c r="DH36" s="201">
        <f>IF($DA36&lt;&gt;0,IF(SUM($DB36:DG36)&lt;$M36,$M36/$DA36,0),0)</f>
        <v>0</v>
      </c>
      <c r="DI36" s="201">
        <f>IF($DA36&lt;&gt;0,IF(SUM($DB36:DH36)&lt;$M36,$M36/$DA36,0),0)</f>
        <v>0</v>
      </c>
      <c r="DJ36" s="201">
        <f>IF($DA36&lt;&gt;0,IF(SUM($DB36:DI36)&lt;$M36,$M36/$DA36,0),0)</f>
        <v>0</v>
      </c>
      <c r="DK36" s="201">
        <f>IF($DA36&lt;&gt;0,IF(SUM($DB36:DJ36)&lt;$M36,$M36/$DA36,0),0)</f>
        <v>0</v>
      </c>
      <c r="DL36" s="201">
        <f>IF($DA36&lt;&gt;0,IF(SUM($DB36:DK36)&lt;$M36,$M36/$DA36,0),0)</f>
        <v>0</v>
      </c>
      <c r="DM36" s="201">
        <f>IF($DA36&lt;&gt;0,IF(SUM($DB36:DL36)&lt;$M36,$M36/$DA36,0),0)</f>
        <v>0</v>
      </c>
      <c r="DN36" s="193">
        <f t="shared" si="119"/>
        <v>0</v>
      </c>
      <c r="DO36" s="45">
        <f t="shared" si="9"/>
        <v>0</v>
      </c>
      <c r="DP36" s="201">
        <f t="shared" si="99"/>
        <v>0</v>
      </c>
      <c r="DQ36" s="201">
        <f t="shared" si="100"/>
        <v>0</v>
      </c>
      <c r="DR36" s="201">
        <f>IF($DO36&lt;&gt;0,IF(SUM($DP36:DQ36)&lt;$N36,$N36/$DO36,0),0)</f>
        <v>0</v>
      </c>
      <c r="DS36" s="201">
        <f>IF($DO36&lt;&gt;0,IF(SUM($DP36:DR36)&lt;$N36,$N36/$DO36,0),0)</f>
        <v>0</v>
      </c>
      <c r="DT36" s="201">
        <f>IF($DO36&lt;&gt;0,IF(SUM($DP36:DS36)&lt;$N36,$N36/$DO36,0),0)</f>
        <v>0</v>
      </c>
      <c r="DU36" s="201">
        <f>IF($DO36&lt;&gt;0,IF(SUM($DP36:DT36)&lt;$N36,$N36/$DO36,0),0)</f>
        <v>0</v>
      </c>
      <c r="DV36" s="201">
        <f>IF($DO36&lt;&gt;0,IF(SUM($DP36:DU36)&lt;$N36,$N36/$DO36,0),0)</f>
        <v>0</v>
      </c>
      <c r="DW36" s="201">
        <f>IF($DO36&lt;&gt;0,IF(SUM($DP36:DV36)&lt;$N36,$N36/$DO36,0),0)</f>
        <v>0</v>
      </c>
      <c r="DX36" s="201">
        <f>IF($DO36&lt;&gt;0,IF(SUM($DP36:DW36)&lt;$N36,$N36/$DO36,0),0)</f>
        <v>0</v>
      </c>
      <c r="DY36" s="201">
        <f>IF($DO36&lt;&gt;0,IF(SUM($DP36:DX36)&lt;$N36,$N36/$DO36,0),0)</f>
        <v>0</v>
      </c>
      <c r="DZ36" s="201">
        <f>IF($DO36&lt;&gt;0,IF(SUM($DP36:DY36)&lt;$N36,$N36/$DO36,0),0)</f>
        <v>0</v>
      </c>
      <c r="EA36" s="201">
        <f>IF($DO36&lt;&gt;0,IF(SUM($DP36:DZ36)&lt;$N36,$N36/$DO36,0),0)</f>
        <v>0</v>
      </c>
      <c r="EB36" s="193">
        <f t="shared" si="120"/>
        <v>0</v>
      </c>
      <c r="EC36" s="45">
        <f t="shared" si="10"/>
        <v>0</v>
      </c>
      <c r="ED36" s="201">
        <f t="shared" si="101"/>
        <v>0</v>
      </c>
      <c r="EE36" s="201">
        <f t="shared" si="102"/>
        <v>0</v>
      </c>
      <c r="EF36" s="201">
        <f>IF($EC36&lt;&gt;0,IF(SUM($ED36:EE36)&lt;$O36,$O36/$EC36,0),0)</f>
        <v>0</v>
      </c>
      <c r="EG36" s="201">
        <f>IF($EC36&lt;&gt;0,IF(SUM($ED36:EF36)&lt;$O36,$O36/$EC36,0),0)</f>
        <v>0</v>
      </c>
      <c r="EH36" s="201">
        <f>IF($EC36&lt;&gt;0,IF(SUM($ED36:EG36)&lt;$O36,$O36/$EC36,0),0)</f>
        <v>0</v>
      </c>
      <c r="EI36" s="201">
        <f>IF($EC36&lt;&gt;0,IF(SUM($ED36:EH36)&lt;$O36,$O36/$EC36,0),0)</f>
        <v>0</v>
      </c>
      <c r="EJ36" s="201">
        <f>IF($EC36&lt;&gt;0,IF(SUM($ED36:EI36)&lt;$O36,$O36/$EC36,0),0)</f>
        <v>0</v>
      </c>
      <c r="EK36" s="201">
        <f>IF($EC36&lt;&gt;0,IF(SUM($ED36:EJ36)&lt;$O36,$O36/$EC36,0),0)</f>
        <v>0</v>
      </c>
      <c r="EL36" s="201">
        <f>IF($EC36&lt;&gt;0,IF(SUM($ED36:EK36)&lt;$O36,$O36/$EC36,0),0)</f>
        <v>0</v>
      </c>
      <c r="EM36" s="201">
        <f>IF($EC36&lt;&gt;0,IF(SUM($ED36:EL36)&lt;$O36,$O36/$EC36,0),0)</f>
        <v>0</v>
      </c>
      <c r="EN36" s="201">
        <f>IF($EC36&lt;&gt;0,IF(SUM($ED36:EM36)&lt;$O36,$O36/$EC36,0),0)</f>
        <v>0</v>
      </c>
      <c r="EO36" s="201">
        <f>IF($EC36&lt;&gt;0,IF(SUM($ED36:EN36)&lt;$O36,$O36/$EC36,0),0)</f>
        <v>0</v>
      </c>
      <c r="EP36" s="193">
        <f t="shared" si="121"/>
        <v>0</v>
      </c>
      <c r="EQ36" s="45">
        <f t="shared" si="11"/>
        <v>0</v>
      </c>
      <c r="ER36" s="201">
        <f t="shared" si="103"/>
        <v>0</v>
      </c>
      <c r="ES36" s="201">
        <f t="shared" si="104"/>
        <v>0</v>
      </c>
      <c r="ET36" s="201">
        <f>IF($EQ36&lt;&gt;0,IF(SUM($ER36:ES36)&lt;$P36,$P36/$EQ36,0),0)</f>
        <v>0</v>
      </c>
      <c r="EU36" s="201">
        <f>IF($EQ36&lt;&gt;0,IF(SUM($ER36:ET36)&lt;$P36,$P36/$EQ36,0),0)</f>
        <v>0</v>
      </c>
      <c r="EV36" s="201">
        <f>IF($EQ36&lt;&gt;0,IF(SUM($ER36:EU36)&lt;$P36,$P36/$EQ36,0),0)</f>
        <v>0</v>
      </c>
      <c r="EW36" s="201">
        <f>IF($EQ36&lt;&gt;0,IF(SUM($ER36:EV36)&lt;$P36,$P36/$EQ36,0),0)</f>
        <v>0</v>
      </c>
      <c r="EX36" s="201">
        <f>IF($EQ36&lt;&gt;0,IF(SUM($ER36:EW36)&lt;$P36,$P36/$EQ36,0),0)</f>
        <v>0</v>
      </c>
      <c r="EY36" s="201">
        <f>IF($EQ36&lt;&gt;0,IF(SUM($ER36:EX36)&lt;$P36,$P36/$EQ36,0),0)</f>
        <v>0</v>
      </c>
      <c r="EZ36" s="201">
        <f>IF($EQ36&lt;&gt;0,IF(SUM($ER36:EY36)&lt;$P36,$P36/$EQ36,0),0)</f>
        <v>0</v>
      </c>
      <c r="FA36" s="201">
        <f>IF($EQ36&lt;&gt;0,IF(SUM($ER36:EZ36)&lt;$P36,$P36/$EQ36,0),0)</f>
        <v>0</v>
      </c>
      <c r="FB36" s="201">
        <f>IF($EQ36&lt;&gt;0,IF(SUM($ER36:FA36)&lt;$P36,$P36/$EQ36,0),0)</f>
        <v>0</v>
      </c>
      <c r="FC36" s="201">
        <f>IF($EQ36&lt;&gt;0,IF(SUM($ER36:FB36)&lt;$P36,$P36/$EQ36,0),0)</f>
        <v>0</v>
      </c>
      <c r="FD36" s="193">
        <f t="shared" si="122"/>
        <v>0</v>
      </c>
    </row>
    <row r="37" spans="1:160" ht="15" customHeight="1" x14ac:dyDescent="0.25">
      <c r="A37" s="1"/>
      <c r="B37" s="127" t="str">
        <f>+Basisgegevens!A201</f>
        <v xml:space="preserve"> (-)</v>
      </c>
      <c r="C37" s="151">
        <f>+YEAR(Basisgegevens!E201)</f>
        <v>2025</v>
      </c>
      <c r="D37" s="151">
        <f>IF(Basisgegevens!G201&lt;&gt;0,MONTH(Basisgegevens!E201),0)</f>
        <v>0</v>
      </c>
      <c r="E37" s="79">
        <f>1/Basisgegevens!I201</f>
        <v>0.2</v>
      </c>
      <c r="F37" s="184">
        <f>+Basisgegevens!G201</f>
        <v>0</v>
      </c>
      <c r="G37" s="184"/>
      <c r="H37" s="184">
        <f>+IF(H$6=$C37,$F37," ")</f>
        <v>0</v>
      </c>
      <c r="I37" s="184"/>
      <c r="J37" s="184"/>
      <c r="K37" s="184"/>
      <c r="L37" s="184"/>
      <c r="M37" s="184">
        <f>+$F37*$E37*(12-$D37+1)/12</f>
        <v>0</v>
      </c>
      <c r="N37" s="184">
        <f t="shared" si="85"/>
        <v>0</v>
      </c>
      <c r="O37" s="184">
        <f t="shared" si="86"/>
        <v>0</v>
      </c>
      <c r="P37" s="184">
        <f t="shared" si="86"/>
        <v>0</v>
      </c>
      <c r="Q37" s="184"/>
      <c r="R37" s="184">
        <f>+H37-M37</f>
        <v>0</v>
      </c>
      <c r="S37" s="184">
        <f t="shared" si="107"/>
        <v>0</v>
      </c>
      <c r="T37" s="184">
        <f t="shared" si="108"/>
        <v>0</v>
      </c>
      <c r="U37" s="184">
        <f t="shared" si="109"/>
        <v>0</v>
      </c>
      <c r="W37" s="1" t="str">
        <f t="shared" si="88"/>
        <v xml:space="preserve"> (-)</v>
      </c>
      <c r="X37" s="201">
        <f t="shared" si="89"/>
        <v>0</v>
      </c>
      <c r="Y37" s="201">
        <f t="shared" si="89"/>
        <v>0</v>
      </c>
      <c r="Z37" s="201">
        <f t="shared" si="89"/>
        <v>0</v>
      </c>
      <c r="AA37" s="201">
        <f t="shared" si="89"/>
        <v>0</v>
      </c>
      <c r="AB37" s="201">
        <f t="shared" si="89"/>
        <v>0</v>
      </c>
      <c r="AC37" s="201">
        <f t="shared" si="89"/>
        <v>0</v>
      </c>
      <c r="AD37" s="201">
        <f t="shared" si="89"/>
        <v>0</v>
      </c>
      <c r="AE37" s="201">
        <f t="shared" si="89"/>
        <v>0</v>
      </c>
      <c r="AF37" s="201">
        <f t="shared" si="89"/>
        <v>0</v>
      </c>
      <c r="AG37" s="201">
        <f t="shared" si="89"/>
        <v>0</v>
      </c>
      <c r="AH37" s="201">
        <f t="shared" si="89"/>
        <v>0</v>
      </c>
      <c r="AI37" s="201">
        <f t="shared" si="89"/>
        <v>0</v>
      </c>
      <c r="AJ37" s="193">
        <f t="shared" si="110"/>
        <v>0</v>
      </c>
      <c r="AK37" s="201">
        <f t="shared" si="90"/>
        <v>0</v>
      </c>
      <c r="AL37" s="201">
        <f t="shared" si="90"/>
        <v>0</v>
      </c>
      <c r="AM37" s="201">
        <f t="shared" si="90"/>
        <v>0</v>
      </c>
      <c r="AN37" s="201">
        <f t="shared" si="90"/>
        <v>0</v>
      </c>
      <c r="AO37" s="201">
        <f t="shared" si="90"/>
        <v>0</v>
      </c>
      <c r="AP37" s="201">
        <f t="shared" si="90"/>
        <v>0</v>
      </c>
      <c r="AQ37" s="201">
        <f t="shared" si="90"/>
        <v>0</v>
      </c>
      <c r="AR37" s="201">
        <f t="shared" si="90"/>
        <v>0</v>
      </c>
      <c r="AS37" s="201">
        <f t="shared" si="90"/>
        <v>0</v>
      </c>
      <c r="AT37" s="201">
        <f t="shared" si="90"/>
        <v>0</v>
      </c>
      <c r="AU37" s="201">
        <f t="shared" si="90"/>
        <v>0</v>
      </c>
      <c r="AV37" s="201">
        <f t="shared" si="90"/>
        <v>0</v>
      </c>
      <c r="AW37" s="193">
        <f t="shared" si="111"/>
        <v>0</v>
      </c>
      <c r="AX37" s="201">
        <f t="shared" si="91"/>
        <v>0</v>
      </c>
      <c r="AY37" s="201">
        <f t="shared" si="91"/>
        <v>0</v>
      </c>
      <c r="AZ37" s="201">
        <f t="shared" si="91"/>
        <v>0</v>
      </c>
      <c r="BA37" s="201">
        <f t="shared" si="91"/>
        <v>0</v>
      </c>
      <c r="BB37" s="201">
        <f t="shared" si="91"/>
        <v>0</v>
      </c>
      <c r="BC37" s="201">
        <f t="shared" si="91"/>
        <v>0</v>
      </c>
      <c r="BD37" s="201">
        <f t="shared" si="91"/>
        <v>0</v>
      </c>
      <c r="BE37" s="201">
        <f t="shared" si="91"/>
        <v>0</v>
      </c>
      <c r="BF37" s="201">
        <f t="shared" si="91"/>
        <v>0</v>
      </c>
      <c r="BG37" s="201">
        <f t="shared" si="91"/>
        <v>0</v>
      </c>
      <c r="BH37" s="201">
        <f t="shared" si="91"/>
        <v>0</v>
      </c>
      <c r="BI37" s="201">
        <f t="shared" si="91"/>
        <v>0</v>
      </c>
      <c r="BJ37" s="193">
        <f t="shared" si="112"/>
        <v>0</v>
      </c>
      <c r="BK37" s="201">
        <f t="shared" si="92"/>
        <v>0</v>
      </c>
      <c r="BL37" s="201">
        <f t="shared" si="92"/>
        <v>0</v>
      </c>
      <c r="BM37" s="201">
        <f t="shared" si="92"/>
        <v>0</v>
      </c>
      <c r="BN37" s="201">
        <f t="shared" si="92"/>
        <v>0</v>
      </c>
      <c r="BO37" s="201">
        <f t="shared" si="92"/>
        <v>0</v>
      </c>
      <c r="BP37" s="201">
        <f t="shared" si="92"/>
        <v>0</v>
      </c>
      <c r="BQ37" s="201">
        <f t="shared" si="92"/>
        <v>0</v>
      </c>
      <c r="BR37" s="201">
        <f t="shared" si="92"/>
        <v>0</v>
      </c>
      <c r="BS37" s="201">
        <f t="shared" si="92"/>
        <v>0</v>
      </c>
      <c r="BT37" s="201">
        <f t="shared" si="92"/>
        <v>0</v>
      </c>
      <c r="BU37" s="201">
        <f t="shared" si="92"/>
        <v>0</v>
      </c>
      <c r="BV37" s="201">
        <f t="shared" si="92"/>
        <v>0</v>
      </c>
      <c r="BW37" s="193">
        <f t="shared" si="113"/>
        <v>0</v>
      </c>
      <c r="BX37" s="201">
        <f t="shared" si="93"/>
        <v>0</v>
      </c>
      <c r="BY37" s="201">
        <f t="shared" si="93"/>
        <v>0</v>
      </c>
      <c r="BZ37" s="201">
        <f t="shared" si="93"/>
        <v>0</v>
      </c>
      <c r="CA37" s="201">
        <f t="shared" si="93"/>
        <v>0</v>
      </c>
      <c r="CB37" s="201">
        <f t="shared" si="93"/>
        <v>0</v>
      </c>
      <c r="CC37" s="201">
        <f t="shared" si="93"/>
        <v>0</v>
      </c>
      <c r="CD37" s="201">
        <f t="shared" si="93"/>
        <v>0</v>
      </c>
      <c r="CE37" s="201">
        <f t="shared" si="93"/>
        <v>0</v>
      </c>
      <c r="CF37" s="201">
        <f t="shared" si="93"/>
        <v>0</v>
      </c>
      <c r="CG37" s="201">
        <f t="shared" si="93"/>
        <v>0</v>
      </c>
      <c r="CH37" s="201">
        <f t="shared" si="93"/>
        <v>0</v>
      </c>
      <c r="CI37" s="201">
        <f t="shared" si="93"/>
        <v>0</v>
      </c>
      <c r="CJ37" s="193">
        <f t="shared" si="114"/>
        <v>0</v>
      </c>
      <c r="CL37" s="1" t="str">
        <f t="shared" si="94"/>
        <v xml:space="preserve"> (-)</v>
      </c>
      <c r="CM37" s="45"/>
      <c r="CN37" s="1"/>
      <c r="CO37" s="1"/>
      <c r="CP37" s="1"/>
      <c r="CQ37" s="1"/>
      <c r="CR37" s="1"/>
      <c r="CS37" s="1"/>
      <c r="CT37" s="1"/>
      <c r="CU37" s="1"/>
      <c r="CV37" s="1"/>
      <c r="CW37" s="1"/>
      <c r="CX37" s="1"/>
      <c r="CY37" s="1"/>
      <c r="CZ37" s="193">
        <f t="shared" si="116"/>
        <v>0</v>
      </c>
      <c r="DA37" s="45">
        <f>IF($D37&lt;&gt;0,12-$D37+1,0)</f>
        <v>0</v>
      </c>
      <c r="DB37" s="201">
        <f>IF($C37=$DB$4,IF((MONTH(DB$6)=$D37),$M37/(12-$D37+1),0),0)</f>
        <v>0</v>
      </c>
      <c r="DC37" s="201">
        <f>IF(DB37=0,IF($C37=$DB$4,IF((MONTH(DC$6)=$D37),$M37/(12-$D37+1),0),0),$M37/(12-$D37+1))</f>
        <v>0</v>
      </c>
      <c r="DD37" s="201">
        <f t="shared" ref="DD37:DM37" si="129">IF(DC37=0,IF($C37=$DB$4,IF((MONTH(DD$6)=$D37),$M37/(12-$D37+1),0),0),$M37/(12-$D37+1))</f>
        <v>0</v>
      </c>
      <c r="DE37" s="201">
        <f t="shared" si="129"/>
        <v>0</v>
      </c>
      <c r="DF37" s="201">
        <f t="shared" si="129"/>
        <v>0</v>
      </c>
      <c r="DG37" s="201">
        <f t="shared" si="129"/>
        <v>0</v>
      </c>
      <c r="DH37" s="201">
        <f t="shared" si="129"/>
        <v>0</v>
      </c>
      <c r="DI37" s="201">
        <f t="shared" si="129"/>
        <v>0</v>
      </c>
      <c r="DJ37" s="201">
        <f t="shared" si="129"/>
        <v>0</v>
      </c>
      <c r="DK37" s="201">
        <f t="shared" si="129"/>
        <v>0</v>
      </c>
      <c r="DL37" s="201">
        <f t="shared" si="129"/>
        <v>0</v>
      </c>
      <c r="DM37" s="201">
        <f t="shared" si="129"/>
        <v>0</v>
      </c>
      <c r="DN37" s="193">
        <f t="shared" si="119"/>
        <v>0</v>
      </c>
      <c r="DO37" s="45">
        <f t="shared" si="9"/>
        <v>0</v>
      </c>
      <c r="DP37" s="201">
        <f t="shared" si="99"/>
        <v>0</v>
      </c>
      <c r="DQ37" s="201">
        <f t="shared" si="100"/>
        <v>0</v>
      </c>
      <c r="DR37" s="201">
        <f>IF($DO37&lt;&gt;0,IF(SUM($DP37:DQ37)&lt;$N37,$N37/$DO37,0),0)</f>
        <v>0</v>
      </c>
      <c r="DS37" s="201">
        <f>IF($DO37&lt;&gt;0,IF(SUM($DP37:DR37)&lt;$N37,$N37/$DO37,0),0)</f>
        <v>0</v>
      </c>
      <c r="DT37" s="201">
        <f>IF($DO37&lt;&gt;0,IF(SUM($DP37:DS37)&lt;$N37,$N37/$DO37,0),0)</f>
        <v>0</v>
      </c>
      <c r="DU37" s="201">
        <f>IF($DO37&lt;&gt;0,IF(SUM($DP37:DT37)&lt;$N37,$N37/$DO37,0),0)</f>
        <v>0</v>
      </c>
      <c r="DV37" s="201">
        <f>IF($DO37&lt;&gt;0,IF(SUM($DP37:DU37)&lt;$N37,$N37/$DO37,0),0)</f>
        <v>0</v>
      </c>
      <c r="DW37" s="201">
        <f>IF($DO37&lt;&gt;0,IF(SUM($DP37:DV37)&lt;$N37,$N37/$DO37,0),0)</f>
        <v>0</v>
      </c>
      <c r="DX37" s="201">
        <f>IF($DO37&lt;&gt;0,IF(SUM($DP37:DW37)&lt;$N37,$N37/$DO37,0),0)</f>
        <v>0</v>
      </c>
      <c r="DY37" s="201">
        <f>IF($DO37&lt;&gt;0,IF(SUM($DP37:DX37)&lt;$N37,$N37/$DO37,0),0)</f>
        <v>0</v>
      </c>
      <c r="DZ37" s="201">
        <f>IF($DO37&lt;&gt;0,IF(SUM($DP37:DY37)&lt;$N37,$N37/$DO37,0),0)</f>
        <v>0</v>
      </c>
      <c r="EA37" s="201">
        <f>IF($DO37&lt;&gt;0,IF(SUM($DP37:DZ37)&lt;$N37,$N37/$DO37,0),0)</f>
        <v>0</v>
      </c>
      <c r="EB37" s="193">
        <f t="shared" si="120"/>
        <v>0</v>
      </c>
      <c r="EC37" s="45">
        <f t="shared" si="10"/>
        <v>0</v>
      </c>
      <c r="ED37" s="201">
        <f t="shared" si="101"/>
        <v>0</v>
      </c>
      <c r="EE37" s="201">
        <f t="shared" si="102"/>
        <v>0</v>
      </c>
      <c r="EF37" s="201">
        <f>IF($EC37&lt;&gt;0,IF(SUM($ED37:EE37)&lt;$O37,$O37/$EC37,0),0)</f>
        <v>0</v>
      </c>
      <c r="EG37" s="201">
        <f>IF($EC37&lt;&gt;0,IF(SUM($ED37:EF37)&lt;$O37,$O37/$EC37,0),0)</f>
        <v>0</v>
      </c>
      <c r="EH37" s="201">
        <f>IF($EC37&lt;&gt;0,IF(SUM($ED37:EG37)&lt;$O37,$O37/$EC37,0),0)</f>
        <v>0</v>
      </c>
      <c r="EI37" s="201">
        <f>IF($EC37&lt;&gt;0,IF(SUM($ED37:EH37)&lt;$O37,$O37/$EC37,0),0)</f>
        <v>0</v>
      </c>
      <c r="EJ37" s="201">
        <f>IF($EC37&lt;&gt;0,IF(SUM($ED37:EI37)&lt;$O37,$O37/$EC37,0),0)</f>
        <v>0</v>
      </c>
      <c r="EK37" s="201">
        <f>IF($EC37&lt;&gt;0,IF(SUM($ED37:EJ37)&lt;$O37,$O37/$EC37,0),0)</f>
        <v>0</v>
      </c>
      <c r="EL37" s="201">
        <f>IF($EC37&lt;&gt;0,IF(SUM($ED37:EK37)&lt;$O37,$O37/$EC37,0),0)</f>
        <v>0</v>
      </c>
      <c r="EM37" s="201">
        <f>IF($EC37&lt;&gt;0,IF(SUM($ED37:EL37)&lt;$O37,$O37/$EC37,0),0)</f>
        <v>0</v>
      </c>
      <c r="EN37" s="201">
        <f>IF($EC37&lt;&gt;0,IF(SUM($ED37:EM37)&lt;$O37,$O37/$EC37,0),0)</f>
        <v>0</v>
      </c>
      <c r="EO37" s="201">
        <f>IF($EC37&lt;&gt;0,IF(SUM($ED37:EN37)&lt;$O37,$O37/$EC37,0),0)</f>
        <v>0</v>
      </c>
      <c r="EP37" s="193">
        <f t="shared" si="121"/>
        <v>0</v>
      </c>
      <c r="EQ37" s="45">
        <f t="shared" si="11"/>
        <v>0</v>
      </c>
      <c r="ER37" s="201">
        <f t="shared" si="103"/>
        <v>0</v>
      </c>
      <c r="ES37" s="201">
        <f t="shared" si="104"/>
        <v>0</v>
      </c>
      <c r="ET37" s="201">
        <f>IF($EQ37&lt;&gt;0,IF(SUM($ER37:ES37)&lt;$P37,$P37/$EQ37,0),0)</f>
        <v>0</v>
      </c>
      <c r="EU37" s="201">
        <f>IF($EQ37&lt;&gt;0,IF(SUM($ER37:ET37)&lt;$P37,$P37/$EQ37,0),0)</f>
        <v>0</v>
      </c>
      <c r="EV37" s="201">
        <f>IF($EQ37&lt;&gt;0,IF(SUM($ER37:EU37)&lt;$P37,$P37/$EQ37,0),0)</f>
        <v>0</v>
      </c>
      <c r="EW37" s="201">
        <f>IF($EQ37&lt;&gt;0,IF(SUM($ER37:EV37)&lt;$P37,$P37/$EQ37,0),0)</f>
        <v>0</v>
      </c>
      <c r="EX37" s="201">
        <f>IF($EQ37&lt;&gt;0,IF(SUM($ER37:EW37)&lt;$P37,$P37/$EQ37,0),0)</f>
        <v>0</v>
      </c>
      <c r="EY37" s="201">
        <f>IF($EQ37&lt;&gt;0,IF(SUM($ER37:EX37)&lt;$P37,$P37/$EQ37,0),0)</f>
        <v>0</v>
      </c>
      <c r="EZ37" s="201">
        <f>IF($EQ37&lt;&gt;0,IF(SUM($ER37:EY37)&lt;$P37,$P37/$EQ37,0),0)</f>
        <v>0</v>
      </c>
      <c r="FA37" s="201">
        <f>IF($EQ37&lt;&gt;0,IF(SUM($ER37:EZ37)&lt;$P37,$P37/$EQ37,0),0)</f>
        <v>0</v>
      </c>
      <c r="FB37" s="201">
        <f>IF($EQ37&lt;&gt;0,IF(SUM($ER37:FA37)&lt;$P37,$P37/$EQ37,0),0)</f>
        <v>0</v>
      </c>
      <c r="FC37" s="201">
        <f>IF($EQ37&lt;&gt;0,IF(SUM($ER37:FB37)&lt;$P37,$P37/$EQ37,0),0)</f>
        <v>0</v>
      </c>
      <c r="FD37" s="193">
        <f t="shared" si="122"/>
        <v>0</v>
      </c>
    </row>
    <row r="38" spans="1:160" ht="15" customHeight="1" x14ac:dyDescent="0.25">
      <c r="A38" s="1"/>
      <c r="B38" s="127" t="str">
        <f>+Basisgegevens!A202</f>
        <v xml:space="preserve"> (-)</v>
      </c>
      <c r="C38" s="151">
        <f>+YEAR(Basisgegevens!E202)</f>
        <v>2025</v>
      </c>
      <c r="D38" s="151">
        <f>IF(Basisgegevens!G202&lt;&gt;0,MONTH(Basisgegevens!E202),0)</f>
        <v>0</v>
      </c>
      <c r="E38" s="79">
        <f>1/Basisgegevens!I202</f>
        <v>0.2</v>
      </c>
      <c r="F38" s="184">
        <f>+Basisgegevens!G202</f>
        <v>0</v>
      </c>
      <c r="G38" s="184"/>
      <c r="H38" s="184">
        <f>+IF(H$6=$C38,$F38," ")</f>
        <v>0</v>
      </c>
      <c r="I38" s="184"/>
      <c r="J38" s="184"/>
      <c r="K38" s="184"/>
      <c r="L38" s="184"/>
      <c r="M38" s="184">
        <f>+$F38*$E38*(12-$D38+1)/12</f>
        <v>0</v>
      </c>
      <c r="N38" s="184">
        <f t="shared" si="85"/>
        <v>0</v>
      </c>
      <c r="O38" s="184">
        <f t="shared" si="86"/>
        <v>0</v>
      </c>
      <c r="P38" s="184">
        <f t="shared" si="86"/>
        <v>0</v>
      </c>
      <c r="Q38" s="184"/>
      <c r="R38" s="184">
        <f>+H38-M38</f>
        <v>0</v>
      </c>
      <c r="S38" s="184">
        <f t="shared" si="107"/>
        <v>0</v>
      </c>
      <c r="T38" s="184">
        <f t="shared" si="108"/>
        <v>0</v>
      </c>
      <c r="U38" s="184">
        <f t="shared" si="109"/>
        <v>0</v>
      </c>
      <c r="W38" s="1" t="str">
        <f t="shared" si="88"/>
        <v xml:space="preserve"> (-)</v>
      </c>
      <c r="X38" s="201">
        <f t="shared" si="89"/>
        <v>0</v>
      </c>
      <c r="Y38" s="201">
        <f t="shared" si="89"/>
        <v>0</v>
      </c>
      <c r="Z38" s="201">
        <f t="shared" si="89"/>
        <v>0</v>
      </c>
      <c r="AA38" s="201">
        <f t="shared" si="89"/>
        <v>0</v>
      </c>
      <c r="AB38" s="201">
        <f t="shared" si="89"/>
        <v>0</v>
      </c>
      <c r="AC38" s="201">
        <f t="shared" si="89"/>
        <v>0</v>
      </c>
      <c r="AD38" s="201">
        <f t="shared" si="89"/>
        <v>0</v>
      </c>
      <c r="AE38" s="201">
        <f t="shared" si="89"/>
        <v>0</v>
      </c>
      <c r="AF38" s="201">
        <f t="shared" si="89"/>
        <v>0</v>
      </c>
      <c r="AG38" s="201">
        <f t="shared" si="89"/>
        <v>0</v>
      </c>
      <c r="AH38" s="201">
        <f t="shared" si="89"/>
        <v>0</v>
      </c>
      <c r="AI38" s="201">
        <f t="shared" si="89"/>
        <v>0</v>
      </c>
      <c r="AJ38" s="193">
        <f t="shared" si="110"/>
        <v>0</v>
      </c>
      <c r="AK38" s="201">
        <f t="shared" si="90"/>
        <v>0</v>
      </c>
      <c r="AL38" s="201">
        <f t="shared" si="90"/>
        <v>0</v>
      </c>
      <c r="AM38" s="201">
        <f t="shared" si="90"/>
        <v>0</v>
      </c>
      <c r="AN38" s="201">
        <f t="shared" si="90"/>
        <v>0</v>
      </c>
      <c r="AO38" s="201">
        <f t="shared" si="90"/>
        <v>0</v>
      </c>
      <c r="AP38" s="201">
        <f t="shared" si="90"/>
        <v>0</v>
      </c>
      <c r="AQ38" s="201">
        <f t="shared" si="90"/>
        <v>0</v>
      </c>
      <c r="AR38" s="201">
        <f t="shared" si="90"/>
        <v>0</v>
      </c>
      <c r="AS38" s="201">
        <f t="shared" si="90"/>
        <v>0</v>
      </c>
      <c r="AT38" s="201">
        <f t="shared" si="90"/>
        <v>0</v>
      </c>
      <c r="AU38" s="201">
        <f t="shared" si="90"/>
        <v>0</v>
      </c>
      <c r="AV38" s="201">
        <f t="shared" si="90"/>
        <v>0</v>
      </c>
      <c r="AW38" s="193">
        <f t="shared" si="111"/>
        <v>0</v>
      </c>
      <c r="AX38" s="201">
        <f t="shared" si="91"/>
        <v>0</v>
      </c>
      <c r="AY38" s="201">
        <f t="shared" si="91"/>
        <v>0</v>
      </c>
      <c r="AZ38" s="201">
        <f t="shared" si="91"/>
        <v>0</v>
      </c>
      <c r="BA38" s="201">
        <f t="shared" si="91"/>
        <v>0</v>
      </c>
      <c r="BB38" s="201">
        <f t="shared" si="91"/>
        <v>0</v>
      </c>
      <c r="BC38" s="201">
        <f t="shared" si="91"/>
        <v>0</v>
      </c>
      <c r="BD38" s="201">
        <f t="shared" si="91"/>
        <v>0</v>
      </c>
      <c r="BE38" s="201">
        <f t="shared" si="91"/>
        <v>0</v>
      </c>
      <c r="BF38" s="201">
        <f t="shared" si="91"/>
        <v>0</v>
      </c>
      <c r="BG38" s="201">
        <f t="shared" si="91"/>
        <v>0</v>
      </c>
      <c r="BH38" s="201">
        <f t="shared" si="91"/>
        <v>0</v>
      </c>
      <c r="BI38" s="201">
        <f t="shared" si="91"/>
        <v>0</v>
      </c>
      <c r="BJ38" s="193">
        <f t="shared" si="112"/>
        <v>0</v>
      </c>
      <c r="BK38" s="201">
        <f t="shared" si="92"/>
        <v>0</v>
      </c>
      <c r="BL38" s="201">
        <f t="shared" si="92"/>
        <v>0</v>
      </c>
      <c r="BM38" s="201">
        <f t="shared" si="92"/>
        <v>0</v>
      </c>
      <c r="BN38" s="201">
        <f t="shared" si="92"/>
        <v>0</v>
      </c>
      <c r="BO38" s="201">
        <f t="shared" si="92"/>
        <v>0</v>
      </c>
      <c r="BP38" s="201">
        <f t="shared" si="92"/>
        <v>0</v>
      </c>
      <c r="BQ38" s="201">
        <f t="shared" si="92"/>
        <v>0</v>
      </c>
      <c r="BR38" s="201">
        <f t="shared" si="92"/>
        <v>0</v>
      </c>
      <c r="BS38" s="201">
        <f t="shared" si="92"/>
        <v>0</v>
      </c>
      <c r="BT38" s="201">
        <f t="shared" si="92"/>
        <v>0</v>
      </c>
      <c r="BU38" s="201">
        <f t="shared" si="92"/>
        <v>0</v>
      </c>
      <c r="BV38" s="201">
        <f t="shared" si="92"/>
        <v>0</v>
      </c>
      <c r="BW38" s="193">
        <f t="shared" si="113"/>
        <v>0</v>
      </c>
      <c r="BX38" s="201">
        <f t="shared" si="93"/>
        <v>0</v>
      </c>
      <c r="BY38" s="201">
        <f t="shared" si="93"/>
        <v>0</v>
      </c>
      <c r="BZ38" s="201">
        <f t="shared" si="93"/>
        <v>0</v>
      </c>
      <c r="CA38" s="201">
        <f t="shared" si="93"/>
        <v>0</v>
      </c>
      <c r="CB38" s="201">
        <f t="shared" si="93"/>
        <v>0</v>
      </c>
      <c r="CC38" s="201">
        <f t="shared" si="93"/>
        <v>0</v>
      </c>
      <c r="CD38" s="201">
        <f t="shared" si="93"/>
        <v>0</v>
      </c>
      <c r="CE38" s="201">
        <f t="shared" si="93"/>
        <v>0</v>
      </c>
      <c r="CF38" s="201">
        <f t="shared" si="93"/>
        <v>0</v>
      </c>
      <c r="CG38" s="201">
        <f t="shared" si="93"/>
        <v>0</v>
      </c>
      <c r="CH38" s="201">
        <f t="shared" si="93"/>
        <v>0</v>
      </c>
      <c r="CI38" s="201">
        <f t="shared" si="93"/>
        <v>0</v>
      </c>
      <c r="CJ38" s="193">
        <f t="shared" si="114"/>
        <v>0</v>
      </c>
      <c r="CL38" s="1" t="str">
        <f t="shared" si="94"/>
        <v xml:space="preserve"> (-)</v>
      </c>
      <c r="CM38" s="45"/>
      <c r="CN38" s="1"/>
      <c r="CO38" s="1"/>
      <c r="CP38" s="1"/>
      <c r="CQ38" s="1"/>
      <c r="CR38" s="1"/>
      <c r="CS38" s="1"/>
      <c r="CT38" s="1"/>
      <c r="CU38" s="1"/>
      <c r="CV38" s="1"/>
      <c r="CW38" s="1"/>
      <c r="CX38" s="1"/>
      <c r="CY38" s="1"/>
      <c r="CZ38" s="193">
        <f t="shared" si="116"/>
        <v>0</v>
      </c>
      <c r="DA38" s="45">
        <f>IF($D38&lt;&gt;0,12-$D38+1,0)</f>
        <v>0</v>
      </c>
      <c r="DB38" s="201">
        <f>IF($C38=$DB$4,IF((MONTH(DB$6)=$D38),$M38/(12-$D38+1),0),0)</f>
        <v>0</v>
      </c>
      <c r="DC38" s="201">
        <f t="shared" ref="DC38:DM38" si="130">IF(DB38=0,IF($C38=$DB$4,IF((MONTH(DC$6)=$D38),$M38/(12-$D38+1),0),0),$M38/(12-$D38+1))</f>
        <v>0</v>
      </c>
      <c r="DD38" s="201">
        <f t="shared" si="130"/>
        <v>0</v>
      </c>
      <c r="DE38" s="201">
        <f t="shared" si="130"/>
        <v>0</v>
      </c>
      <c r="DF38" s="201">
        <f t="shared" si="130"/>
        <v>0</v>
      </c>
      <c r="DG38" s="201">
        <f t="shared" si="130"/>
        <v>0</v>
      </c>
      <c r="DH38" s="201">
        <f t="shared" si="130"/>
        <v>0</v>
      </c>
      <c r="DI38" s="201">
        <f t="shared" si="130"/>
        <v>0</v>
      </c>
      <c r="DJ38" s="201">
        <f t="shared" si="130"/>
        <v>0</v>
      </c>
      <c r="DK38" s="201">
        <f t="shared" si="130"/>
        <v>0</v>
      </c>
      <c r="DL38" s="201">
        <f t="shared" si="130"/>
        <v>0</v>
      </c>
      <c r="DM38" s="201">
        <f t="shared" si="130"/>
        <v>0</v>
      </c>
      <c r="DN38" s="193">
        <f t="shared" si="119"/>
        <v>0</v>
      </c>
      <c r="DO38" s="45">
        <f t="shared" si="9"/>
        <v>0</v>
      </c>
      <c r="DP38" s="201">
        <f t="shared" si="99"/>
        <v>0</v>
      </c>
      <c r="DQ38" s="201">
        <f t="shared" si="100"/>
        <v>0</v>
      </c>
      <c r="DR38" s="201">
        <f>IF($DO38&lt;&gt;0,IF(SUM($DP38:DQ38)&lt;$N38,$N38/$DO38,0),0)</f>
        <v>0</v>
      </c>
      <c r="DS38" s="201">
        <f>IF($DO38&lt;&gt;0,IF(SUM($DP38:DR38)&lt;$N38,$N38/$DO38,0),0)</f>
        <v>0</v>
      </c>
      <c r="DT38" s="201">
        <f>IF($DO38&lt;&gt;0,IF(SUM($DP38:DS38)&lt;$N38,$N38/$DO38,0),0)</f>
        <v>0</v>
      </c>
      <c r="DU38" s="201">
        <f>IF($DO38&lt;&gt;0,IF(SUM($DP38:DT38)&lt;$N38,$N38/$DO38,0),0)</f>
        <v>0</v>
      </c>
      <c r="DV38" s="201">
        <f>IF($DO38&lt;&gt;0,IF(SUM($DP38:DU38)&lt;$N38,$N38/$DO38,0),0)</f>
        <v>0</v>
      </c>
      <c r="DW38" s="201">
        <f>IF($DO38&lt;&gt;0,IF(SUM($DP38:DV38)&lt;$N38,$N38/$DO38,0),0)</f>
        <v>0</v>
      </c>
      <c r="DX38" s="201">
        <f>IF($DO38&lt;&gt;0,IF(SUM($DP38:DW38)&lt;$N38,$N38/$DO38,0),0)</f>
        <v>0</v>
      </c>
      <c r="DY38" s="201">
        <f>IF($DO38&lt;&gt;0,IF(SUM($DP38:DX38)&lt;$N38,$N38/$DO38,0),0)</f>
        <v>0</v>
      </c>
      <c r="DZ38" s="201">
        <f>IF($DO38&lt;&gt;0,IF(SUM($DP38:DY38)&lt;$N38,$N38/$DO38,0),0)</f>
        <v>0</v>
      </c>
      <c r="EA38" s="201">
        <f>IF($DO38&lt;&gt;0,IF(SUM($DP38:DZ38)&lt;$N38,$N38/$DO38,0),0)</f>
        <v>0</v>
      </c>
      <c r="EB38" s="193">
        <f t="shared" si="120"/>
        <v>0</v>
      </c>
      <c r="EC38" s="45">
        <f t="shared" si="10"/>
        <v>0</v>
      </c>
      <c r="ED38" s="201">
        <f t="shared" si="101"/>
        <v>0</v>
      </c>
      <c r="EE38" s="201">
        <f t="shared" si="102"/>
        <v>0</v>
      </c>
      <c r="EF38" s="201">
        <f>IF($EC38&lt;&gt;0,IF(SUM($ED38:EE38)&lt;$O38,$O38/$EC38,0),0)</f>
        <v>0</v>
      </c>
      <c r="EG38" s="201">
        <f>IF($EC38&lt;&gt;0,IF(SUM($ED38:EF38)&lt;$O38,$O38/$EC38,0),0)</f>
        <v>0</v>
      </c>
      <c r="EH38" s="201">
        <f>IF($EC38&lt;&gt;0,IF(SUM($ED38:EG38)&lt;$O38,$O38/$EC38,0),0)</f>
        <v>0</v>
      </c>
      <c r="EI38" s="201">
        <f>IF($EC38&lt;&gt;0,IF(SUM($ED38:EH38)&lt;$O38,$O38/$EC38,0),0)</f>
        <v>0</v>
      </c>
      <c r="EJ38" s="201">
        <f>IF($EC38&lt;&gt;0,IF(SUM($ED38:EI38)&lt;$O38,$O38/$EC38,0),0)</f>
        <v>0</v>
      </c>
      <c r="EK38" s="201">
        <f>IF($EC38&lt;&gt;0,IF(SUM($ED38:EJ38)&lt;$O38,$O38/$EC38,0),0)</f>
        <v>0</v>
      </c>
      <c r="EL38" s="201">
        <f>IF($EC38&lt;&gt;0,IF(SUM($ED38:EK38)&lt;$O38,$O38/$EC38,0),0)</f>
        <v>0</v>
      </c>
      <c r="EM38" s="201">
        <f>IF($EC38&lt;&gt;0,IF(SUM($ED38:EL38)&lt;$O38,$O38/$EC38,0),0)</f>
        <v>0</v>
      </c>
      <c r="EN38" s="201">
        <f>IF($EC38&lt;&gt;0,IF(SUM($ED38:EM38)&lt;$O38,$O38/$EC38,0),0)</f>
        <v>0</v>
      </c>
      <c r="EO38" s="201">
        <f>IF($EC38&lt;&gt;0,IF(SUM($ED38:EN38)&lt;$O38,$O38/$EC38,0),0)</f>
        <v>0</v>
      </c>
      <c r="EP38" s="193">
        <f t="shared" si="121"/>
        <v>0</v>
      </c>
      <c r="EQ38" s="45">
        <f t="shared" si="11"/>
        <v>0</v>
      </c>
      <c r="ER38" s="201">
        <f t="shared" si="103"/>
        <v>0</v>
      </c>
      <c r="ES38" s="201">
        <f t="shared" si="104"/>
        <v>0</v>
      </c>
      <c r="ET38" s="201">
        <f>IF($EQ38&lt;&gt;0,IF(SUM($ER38:ES38)&lt;$P38,$P38/$EQ38,0),0)</f>
        <v>0</v>
      </c>
      <c r="EU38" s="201">
        <f>IF($EQ38&lt;&gt;0,IF(SUM($ER38:ET38)&lt;$P38,$P38/$EQ38,0),0)</f>
        <v>0</v>
      </c>
      <c r="EV38" s="201">
        <f>IF($EQ38&lt;&gt;0,IF(SUM($ER38:EU38)&lt;$P38,$P38/$EQ38,0),0)</f>
        <v>0</v>
      </c>
      <c r="EW38" s="201">
        <f>IF($EQ38&lt;&gt;0,IF(SUM($ER38:EV38)&lt;$P38,$P38/$EQ38,0),0)</f>
        <v>0</v>
      </c>
      <c r="EX38" s="201">
        <f>IF($EQ38&lt;&gt;0,IF(SUM($ER38:EW38)&lt;$P38,$P38/$EQ38,0),0)</f>
        <v>0</v>
      </c>
      <c r="EY38" s="201">
        <f>IF($EQ38&lt;&gt;0,IF(SUM($ER38:EX38)&lt;$P38,$P38/$EQ38,0),0)</f>
        <v>0</v>
      </c>
      <c r="EZ38" s="201">
        <f>IF($EQ38&lt;&gt;0,IF(SUM($ER38:EY38)&lt;$P38,$P38/$EQ38,0),0)</f>
        <v>0</v>
      </c>
      <c r="FA38" s="201">
        <f>IF($EQ38&lt;&gt;0,IF(SUM($ER38:EZ38)&lt;$P38,$P38/$EQ38,0),0)</f>
        <v>0</v>
      </c>
      <c r="FB38" s="201">
        <f>IF($EQ38&lt;&gt;0,IF(SUM($ER38:FA38)&lt;$P38,$P38/$EQ38,0),0)</f>
        <v>0</v>
      </c>
      <c r="FC38" s="201">
        <f>IF($EQ38&lt;&gt;0,IF(SUM($ER38:FB38)&lt;$P38,$P38/$EQ38,0),0)</f>
        <v>0</v>
      </c>
      <c r="FD38" s="193">
        <f t="shared" si="122"/>
        <v>0</v>
      </c>
    </row>
    <row r="39" spans="1:160" ht="15" customHeight="1" x14ac:dyDescent="0.25">
      <c r="A39" s="1"/>
      <c r="B39" s="127" t="str">
        <f>+Basisgegevens!A203</f>
        <v xml:space="preserve"> (-)</v>
      </c>
      <c r="C39" s="151">
        <f>+YEAR(Basisgegevens!E203)</f>
        <v>2025</v>
      </c>
      <c r="D39" s="151">
        <f>IF(Basisgegevens!G203&lt;&gt;0,MONTH(Basisgegevens!E203),0)</f>
        <v>0</v>
      </c>
      <c r="E39" s="79">
        <f>1/Basisgegevens!I203</f>
        <v>0.2</v>
      </c>
      <c r="F39" s="184">
        <f>+Basisgegevens!G203</f>
        <v>0</v>
      </c>
      <c r="G39" s="184"/>
      <c r="H39" s="184">
        <f>+IF(H$6=$C39,$F39," ")</f>
        <v>0</v>
      </c>
      <c r="I39" s="184"/>
      <c r="J39" s="184"/>
      <c r="K39" s="184"/>
      <c r="L39" s="184"/>
      <c r="M39" s="184">
        <f>+$F39*$E39*(12-$D39+1)/12</f>
        <v>0</v>
      </c>
      <c r="N39" s="184">
        <f t="shared" si="85"/>
        <v>0</v>
      </c>
      <c r="O39" s="184">
        <f t="shared" si="86"/>
        <v>0</v>
      </c>
      <c r="P39" s="184">
        <f t="shared" si="86"/>
        <v>0</v>
      </c>
      <c r="Q39" s="184"/>
      <c r="R39" s="184">
        <f>+H39-M39</f>
        <v>0</v>
      </c>
      <c r="S39" s="184">
        <f t="shared" si="107"/>
        <v>0</v>
      </c>
      <c r="T39" s="184">
        <f t="shared" si="108"/>
        <v>0</v>
      </c>
      <c r="U39" s="184">
        <f t="shared" si="109"/>
        <v>0</v>
      </c>
      <c r="W39" s="1" t="str">
        <f t="shared" si="88"/>
        <v xml:space="preserve"> (-)</v>
      </c>
      <c r="X39" s="201">
        <f t="shared" ref="X39:AI48" si="131">IF($C39=$X$4,IF((MONTH(X$6)=$D39),$F39,0),0)</f>
        <v>0</v>
      </c>
      <c r="Y39" s="201">
        <f t="shared" si="131"/>
        <v>0</v>
      </c>
      <c r="Z39" s="201">
        <f t="shared" si="131"/>
        <v>0</v>
      </c>
      <c r="AA39" s="201">
        <f t="shared" si="131"/>
        <v>0</v>
      </c>
      <c r="AB39" s="201">
        <f t="shared" si="131"/>
        <v>0</v>
      </c>
      <c r="AC39" s="201">
        <f t="shared" si="131"/>
        <v>0</v>
      </c>
      <c r="AD39" s="201">
        <f t="shared" si="131"/>
        <v>0</v>
      </c>
      <c r="AE39" s="201">
        <f t="shared" si="131"/>
        <v>0</v>
      </c>
      <c r="AF39" s="201">
        <f t="shared" si="131"/>
        <v>0</v>
      </c>
      <c r="AG39" s="201">
        <f t="shared" si="131"/>
        <v>0</v>
      </c>
      <c r="AH39" s="201">
        <f t="shared" si="131"/>
        <v>0</v>
      </c>
      <c r="AI39" s="201">
        <f t="shared" si="131"/>
        <v>0</v>
      </c>
      <c r="AJ39" s="193">
        <f t="shared" si="110"/>
        <v>0</v>
      </c>
      <c r="AK39" s="201">
        <f t="shared" ref="AK39:AV48" si="132">IF($C39=$AK$4,IF((MONTH(AK$6)=$D39),$F39,0),0)</f>
        <v>0</v>
      </c>
      <c r="AL39" s="201">
        <f t="shared" si="132"/>
        <v>0</v>
      </c>
      <c r="AM39" s="201">
        <f t="shared" si="132"/>
        <v>0</v>
      </c>
      <c r="AN39" s="201">
        <f t="shared" si="132"/>
        <v>0</v>
      </c>
      <c r="AO39" s="201">
        <f t="shared" si="132"/>
        <v>0</v>
      </c>
      <c r="AP39" s="201">
        <f t="shared" si="132"/>
        <v>0</v>
      </c>
      <c r="AQ39" s="201">
        <f t="shared" si="132"/>
        <v>0</v>
      </c>
      <c r="AR39" s="201">
        <f t="shared" si="132"/>
        <v>0</v>
      </c>
      <c r="AS39" s="201">
        <f t="shared" si="132"/>
        <v>0</v>
      </c>
      <c r="AT39" s="201">
        <f t="shared" si="132"/>
        <v>0</v>
      </c>
      <c r="AU39" s="201">
        <f t="shared" si="132"/>
        <v>0</v>
      </c>
      <c r="AV39" s="201">
        <f t="shared" si="132"/>
        <v>0</v>
      </c>
      <c r="AW39" s="193">
        <f t="shared" si="111"/>
        <v>0</v>
      </c>
      <c r="AX39" s="201">
        <f t="shared" ref="AX39:BI48" si="133">IF($C39=$AX$4,IF((MONTH(AX$6)=$D39),$F39,0),0)</f>
        <v>0</v>
      </c>
      <c r="AY39" s="201">
        <f t="shared" si="133"/>
        <v>0</v>
      </c>
      <c r="AZ39" s="201">
        <f t="shared" si="133"/>
        <v>0</v>
      </c>
      <c r="BA39" s="201">
        <f t="shared" si="133"/>
        <v>0</v>
      </c>
      <c r="BB39" s="201">
        <f t="shared" si="133"/>
        <v>0</v>
      </c>
      <c r="BC39" s="201">
        <f t="shared" si="133"/>
        <v>0</v>
      </c>
      <c r="BD39" s="201">
        <f t="shared" si="133"/>
        <v>0</v>
      </c>
      <c r="BE39" s="201">
        <f t="shared" si="133"/>
        <v>0</v>
      </c>
      <c r="BF39" s="201">
        <f t="shared" si="133"/>
        <v>0</v>
      </c>
      <c r="BG39" s="201">
        <f t="shared" si="133"/>
        <v>0</v>
      </c>
      <c r="BH39" s="201">
        <f t="shared" si="133"/>
        <v>0</v>
      </c>
      <c r="BI39" s="201">
        <f t="shared" si="133"/>
        <v>0</v>
      </c>
      <c r="BJ39" s="193">
        <f t="shared" si="112"/>
        <v>0</v>
      </c>
      <c r="BK39" s="201">
        <f t="shared" ref="BK39:BV48" si="134">IF($C39=$BK$4,IF((MONTH(BK$6)=$D39),$F39,0),0)</f>
        <v>0</v>
      </c>
      <c r="BL39" s="201">
        <f t="shared" si="134"/>
        <v>0</v>
      </c>
      <c r="BM39" s="201">
        <f t="shared" si="134"/>
        <v>0</v>
      </c>
      <c r="BN39" s="201">
        <f t="shared" si="134"/>
        <v>0</v>
      </c>
      <c r="BO39" s="201">
        <f t="shared" si="134"/>
        <v>0</v>
      </c>
      <c r="BP39" s="201">
        <f t="shared" si="134"/>
        <v>0</v>
      </c>
      <c r="BQ39" s="201">
        <f t="shared" si="134"/>
        <v>0</v>
      </c>
      <c r="BR39" s="201">
        <f t="shared" si="134"/>
        <v>0</v>
      </c>
      <c r="BS39" s="201">
        <f t="shared" si="134"/>
        <v>0</v>
      </c>
      <c r="BT39" s="201">
        <f t="shared" si="134"/>
        <v>0</v>
      </c>
      <c r="BU39" s="201">
        <f t="shared" si="134"/>
        <v>0</v>
      </c>
      <c r="BV39" s="201">
        <f t="shared" si="134"/>
        <v>0</v>
      </c>
      <c r="BW39" s="193">
        <f t="shared" si="113"/>
        <v>0</v>
      </c>
      <c r="BX39" s="201">
        <f t="shared" ref="BX39:CI48" si="135">IF($C39=$BX$4,IF((MONTH(BX$6)=$D39),$F39,0),0)</f>
        <v>0</v>
      </c>
      <c r="BY39" s="201">
        <f t="shared" si="135"/>
        <v>0</v>
      </c>
      <c r="BZ39" s="201">
        <f t="shared" si="135"/>
        <v>0</v>
      </c>
      <c r="CA39" s="201">
        <f t="shared" si="135"/>
        <v>0</v>
      </c>
      <c r="CB39" s="201">
        <f t="shared" si="135"/>
        <v>0</v>
      </c>
      <c r="CC39" s="201">
        <f t="shared" si="135"/>
        <v>0</v>
      </c>
      <c r="CD39" s="201">
        <f t="shared" si="135"/>
        <v>0</v>
      </c>
      <c r="CE39" s="201">
        <f t="shared" si="135"/>
        <v>0</v>
      </c>
      <c r="CF39" s="201">
        <f t="shared" si="135"/>
        <v>0</v>
      </c>
      <c r="CG39" s="201">
        <f t="shared" si="135"/>
        <v>0</v>
      </c>
      <c r="CH39" s="201">
        <f t="shared" si="135"/>
        <v>0</v>
      </c>
      <c r="CI39" s="201">
        <f t="shared" si="135"/>
        <v>0</v>
      </c>
      <c r="CJ39" s="193">
        <f t="shared" si="114"/>
        <v>0</v>
      </c>
      <c r="CL39" s="1" t="str">
        <f t="shared" si="94"/>
        <v xml:space="preserve"> (-)</v>
      </c>
      <c r="CM39" s="45"/>
      <c r="CN39" s="1"/>
      <c r="CO39" s="1"/>
      <c r="CP39" s="1"/>
      <c r="CQ39" s="1"/>
      <c r="CR39" s="1"/>
      <c r="CS39" s="1"/>
      <c r="CT39" s="1"/>
      <c r="CU39" s="1"/>
      <c r="CV39" s="1"/>
      <c r="CW39" s="1"/>
      <c r="CX39" s="1"/>
      <c r="CY39" s="1"/>
      <c r="CZ39" s="193">
        <f t="shared" si="116"/>
        <v>0</v>
      </c>
      <c r="DA39" s="45">
        <f>IF($D39&lt;&gt;0,12-$D39+1,0)</f>
        <v>0</v>
      </c>
      <c r="DB39" s="201">
        <f>IF($C39=$DB$4,IF((MONTH(DB$6)=$D39),$M39/(12-$D39+1),0),0)</f>
        <v>0</v>
      </c>
      <c r="DC39" s="201">
        <f t="shared" ref="DC39:DM39" si="136">IF(DB39=0,IF($C39=$DB$4,IF((MONTH(DC$6)=$D39),$M39/(12-$D39+1),0),0),$M39/(12-$D39+1))</f>
        <v>0</v>
      </c>
      <c r="DD39" s="201">
        <f t="shared" si="136"/>
        <v>0</v>
      </c>
      <c r="DE39" s="201">
        <f t="shared" si="136"/>
        <v>0</v>
      </c>
      <c r="DF39" s="201">
        <f t="shared" si="136"/>
        <v>0</v>
      </c>
      <c r="DG39" s="201">
        <f t="shared" si="136"/>
        <v>0</v>
      </c>
      <c r="DH39" s="201">
        <f t="shared" si="136"/>
        <v>0</v>
      </c>
      <c r="DI39" s="201">
        <f t="shared" si="136"/>
        <v>0</v>
      </c>
      <c r="DJ39" s="201">
        <f t="shared" si="136"/>
        <v>0</v>
      </c>
      <c r="DK39" s="201">
        <f t="shared" si="136"/>
        <v>0</v>
      </c>
      <c r="DL39" s="201">
        <f t="shared" si="136"/>
        <v>0</v>
      </c>
      <c r="DM39" s="201">
        <f t="shared" si="136"/>
        <v>0</v>
      </c>
      <c r="DN39" s="193">
        <f t="shared" si="119"/>
        <v>0</v>
      </c>
      <c r="DO39" s="45">
        <f t="shared" si="9"/>
        <v>0</v>
      </c>
      <c r="DP39" s="201">
        <f t="shared" si="99"/>
        <v>0</v>
      </c>
      <c r="DQ39" s="201">
        <f t="shared" si="100"/>
        <v>0</v>
      </c>
      <c r="DR39" s="201">
        <f>IF($DO39&lt;&gt;0,IF(SUM($DP39:DQ39)&lt;$N39,$N39/$DO39,0),0)</f>
        <v>0</v>
      </c>
      <c r="DS39" s="201">
        <f>IF($DO39&lt;&gt;0,IF(SUM($DP39:DR39)&lt;$N39,$N39/$DO39,0),0)</f>
        <v>0</v>
      </c>
      <c r="DT39" s="201">
        <f>IF($DO39&lt;&gt;0,IF(SUM($DP39:DS39)&lt;$N39,$N39/$DO39,0),0)</f>
        <v>0</v>
      </c>
      <c r="DU39" s="201">
        <f>IF($DO39&lt;&gt;0,IF(SUM($DP39:DT39)&lt;$N39,$N39/$DO39,0),0)</f>
        <v>0</v>
      </c>
      <c r="DV39" s="201">
        <f>IF($DO39&lt;&gt;0,IF(SUM($DP39:DU39)&lt;$N39,$N39/$DO39,0),0)</f>
        <v>0</v>
      </c>
      <c r="DW39" s="201">
        <f>IF($DO39&lt;&gt;0,IF(SUM($DP39:DV39)&lt;$N39,$N39/$DO39,0),0)</f>
        <v>0</v>
      </c>
      <c r="DX39" s="201">
        <f>IF($DO39&lt;&gt;0,IF(SUM($DP39:DW39)&lt;$N39,$N39/$DO39,0),0)</f>
        <v>0</v>
      </c>
      <c r="DY39" s="201">
        <f>IF($DO39&lt;&gt;0,IF(SUM($DP39:DX39)&lt;$N39,$N39/$DO39,0),0)</f>
        <v>0</v>
      </c>
      <c r="DZ39" s="201">
        <f>IF($DO39&lt;&gt;0,IF(SUM($DP39:DY39)&lt;$N39,$N39/$DO39,0),0)</f>
        <v>0</v>
      </c>
      <c r="EA39" s="201">
        <f>IF($DO39&lt;&gt;0,IF(SUM($DP39:DZ39)&lt;$N39,$N39/$DO39,0),0)</f>
        <v>0</v>
      </c>
      <c r="EB39" s="193">
        <f t="shared" si="120"/>
        <v>0</v>
      </c>
      <c r="EC39" s="45">
        <f t="shared" si="10"/>
        <v>0</v>
      </c>
      <c r="ED39" s="201">
        <f t="shared" si="101"/>
        <v>0</v>
      </c>
      <c r="EE39" s="201">
        <f t="shared" si="102"/>
        <v>0</v>
      </c>
      <c r="EF39" s="201">
        <f>IF($EC39&lt;&gt;0,IF(SUM($ED39:EE39)&lt;$O39,$O39/$EC39,0),0)</f>
        <v>0</v>
      </c>
      <c r="EG39" s="201">
        <f>IF($EC39&lt;&gt;0,IF(SUM($ED39:EF39)&lt;$O39,$O39/$EC39,0),0)</f>
        <v>0</v>
      </c>
      <c r="EH39" s="201">
        <f>IF($EC39&lt;&gt;0,IF(SUM($ED39:EG39)&lt;$O39,$O39/$EC39,0),0)</f>
        <v>0</v>
      </c>
      <c r="EI39" s="201">
        <f>IF($EC39&lt;&gt;0,IF(SUM($ED39:EH39)&lt;$O39,$O39/$EC39,0),0)</f>
        <v>0</v>
      </c>
      <c r="EJ39" s="201">
        <f>IF($EC39&lt;&gt;0,IF(SUM($ED39:EI39)&lt;$O39,$O39/$EC39,0),0)</f>
        <v>0</v>
      </c>
      <c r="EK39" s="201">
        <f>IF($EC39&lt;&gt;0,IF(SUM($ED39:EJ39)&lt;$O39,$O39/$EC39,0),0)</f>
        <v>0</v>
      </c>
      <c r="EL39" s="201">
        <f>IF($EC39&lt;&gt;0,IF(SUM($ED39:EK39)&lt;$O39,$O39/$EC39,0),0)</f>
        <v>0</v>
      </c>
      <c r="EM39" s="201">
        <f>IF($EC39&lt;&gt;0,IF(SUM($ED39:EL39)&lt;$O39,$O39/$EC39,0),0)</f>
        <v>0</v>
      </c>
      <c r="EN39" s="201">
        <f>IF($EC39&lt;&gt;0,IF(SUM($ED39:EM39)&lt;$O39,$O39/$EC39,0),0)</f>
        <v>0</v>
      </c>
      <c r="EO39" s="201">
        <f>IF($EC39&lt;&gt;0,IF(SUM($ED39:EN39)&lt;$O39,$O39/$EC39,0),0)</f>
        <v>0</v>
      </c>
      <c r="EP39" s="193">
        <f t="shared" si="121"/>
        <v>0</v>
      </c>
      <c r="EQ39" s="45">
        <f t="shared" si="11"/>
        <v>0</v>
      </c>
      <c r="ER39" s="201">
        <f t="shared" si="103"/>
        <v>0</v>
      </c>
      <c r="ES39" s="201">
        <f t="shared" si="104"/>
        <v>0</v>
      </c>
      <c r="ET39" s="201">
        <f>IF($EQ39&lt;&gt;0,IF(SUM($ER39:ES39)&lt;$P39,$P39/$EQ39,0),0)</f>
        <v>0</v>
      </c>
      <c r="EU39" s="201">
        <f>IF($EQ39&lt;&gt;0,IF(SUM($ER39:ET39)&lt;$P39,$P39/$EQ39,0),0)</f>
        <v>0</v>
      </c>
      <c r="EV39" s="201">
        <f>IF($EQ39&lt;&gt;0,IF(SUM($ER39:EU39)&lt;$P39,$P39/$EQ39,0),0)</f>
        <v>0</v>
      </c>
      <c r="EW39" s="201">
        <f>IF($EQ39&lt;&gt;0,IF(SUM($ER39:EV39)&lt;$P39,$P39/$EQ39,0),0)</f>
        <v>0</v>
      </c>
      <c r="EX39" s="201">
        <f>IF($EQ39&lt;&gt;0,IF(SUM($ER39:EW39)&lt;$P39,$P39/$EQ39,0),0)</f>
        <v>0</v>
      </c>
      <c r="EY39" s="201">
        <f>IF($EQ39&lt;&gt;0,IF(SUM($ER39:EX39)&lt;$P39,$P39/$EQ39,0),0)</f>
        <v>0</v>
      </c>
      <c r="EZ39" s="201">
        <f>IF($EQ39&lt;&gt;0,IF(SUM($ER39:EY39)&lt;$P39,$P39/$EQ39,0),0)</f>
        <v>0</v>
      </c>
      <c r="FA39" s="201">
        <f>IF($EQ39&lt;&gt;0,IF(SUM($ER39:EZ39)&lt;$P39,$P39/$EQ39,0),0)</f>
        <v>0</v>
      </c>
      <c r="FB39" s="201">
        <f>IF($EQ39&lt;&gt;0,IF(SUM($ER39:FA39)&lt;$P39,$P39/$EQ39,0),0)</f>
        <v>0</v>
      </c>
      <c r="FC39" s="201">
        <f>IF($EQ39&lt;&gt;0,IF(SUM($ER39:FB39)&lt;$P39,$P39/$EQ39,0),0)</f>
        <v>0</v>
      </c>
      <c r="FD39" s="193">
        <f t="shared" si="122"/>
        <v>0</v>
      </c>
    </row>
    <row r="40" spans="1:160" ht="15" customHeight="1" x14ac:dyDescent="0.25">
      <c r="A40" s="1"/>
      <c r="B40" s="127" t="str">
        <f>+Basisgegevens!A204</f>
        <v xml:space="preserve"> (-)</v>
      </c>
      <c r="C40" s="151">
        <f>+YEAR(Basisgegevens!E204)</f>
        <v>2025</v>
      </c>
      <c r="D40" s="151">
        <f>IF(Basisgegevens!G204&lt;&gt;0,MONTH(Basisgegevens!E204),0)</f>
        <v>0</v>
      </c>
      <c r="E40" s="79">
        <f>1/Basisgegevens!I204</f>
        <v>0.2</v>
      </c>
      <c r="F40" s="184">
        <f>+Basisgegevens!G204</f>
        <v>0</v>
      </c>
      <c r="G40" s="184"/>
      <c r="H40" s="184">
        <f>+IF(H$6=$C40,$F40," ")</f>
        <v>0</v>
      </c>
      <c r="I40" s="184"/>
      <c r="J40" s="184"/>
      <c r="K40" s="184"/>
      <c r="L40" s="184"/>
      <c r="M40" s="184">
        <f>+$F40*$E40*(12-$D40+1)/12</f>
        <v>0</v>
      </c>
      <c r="N40" s="184">
        <f t="shared" si="85"/>
        <v>0</v>
      </c>
      <c r="O40" s="184">
        <f t="shared" si="86"/>
        <v>0</v>
      </c>
      <c r="P40" s="184">
        <f t="shared" si="86"/>
        <v>0</v>
      </c>
      <c r="Q40" s="184"/>
      <c r="R40" s="184">
        <f>+H40-M40</f>
        <v>0</v>
      </c>
      <c r="S40" s="184">
        <f t="shared" si="107"/>
        <v>0</v>
      </c>
      <c r="T40" s="184">
        <f t="shared" si="108"/>
        <v>0</v>
      </c>
      <c r="U40" s="184">
        <f t="shared" si="109"/>
        <v>0</v>
      </c>
      <c r="W40" s="1" t="str">
        <f t="shared" si="88"/>
        <v xml:space="preserve"> (-)</v>
      </c>
      <c r="X40" s="201">
        <f t="shared" si="131"/>
        <v>0</v>
      </c>
      <c r="Y40" s="201">
        <f t="shared" si="131"/>
        <v>0</v>
      </c>
      <c r="Z40" s="201">
        <f t="shared" si="131"/>
        <v>0</v>
      </c>
      <c r="AA40" s="201">
        <f t="shared" si="131"/>
        <v>0</v>
      </c>
      <c r="AB40" s="201">
        <f t="shared" si="131"/>
        <v>0</v>
      </c>
      <c r="AC40" s="201">
        <f t="shared" si="131"/>
        <v>0</v>
      </c>
      <c r="AD40" s="201">
        <f t="shared" si="131"/>
        <v>0</v>
      </c>
      <c r="AE40" s="201">
        <f t="shared" si="131"/>
        <v>0</v>
      </c>
      <c r="AF40" s="201">
        <f t="shared" si="131"/>
        <v>0</v>
      </c>
      <c r="AG40" s="201">
        <f t="shared" si="131"/>
        <v>0</v>
      </c>
      <c r="AH40" s="201">
        <f t="shared" si="131"/>
        <v>0</v>
      </c>
      <c r="AI40" s="201">
        <f t="shared" si="131"/>
        <v>0</v>
      </c>
      <c r="AJ40" s="193">
        <f t="shared" si="110"/>
        <v>0</v>
      </c>
      <c r="AK40" s="201">
        <f t="shared" si="132"/>
        <v>0</v>
      </c>
      <c r="AL40" s="201">
        <f t="shared" si="132"/>
        <v>0</v>
      </c>
      <c r="AM40" s="201">
        <f t="shared" si="132"/>
        <v>0</v>
      </c>
      <c r="AN40" s="201">
        <f t="shared" si="132"/>
        <v>0</v>
      </c>
      <c r="AO40" s="201">
        <f t="shared" si="132"/>
        <v>0</v>
      </c>
      <c r="AP40" s="201">
        <f t="shared" si="132"/>
        <v>0</v>
      </c>
      <c r="AQ40" s="201">
        <f t="shared" si="132"/>
        <v>0</v>
      </c>
      <c r="AR40" s="201">
        <f t="shared" si="132"/>
        <v>0</v>
      </c>
      <c r="AS40" s="201">
        <f t="shared" si="132"/>
        <v>0</v>
      </c>
      <c r="AT40" s="201">
        <f t="shared" si="132"/>
        <v>0</v>
      </c>
      <c r="AU40" s="201">
        <f t="shared" si="132"/>
        <v>0</v>
      </c>
      <c r="AV40" s="201">
        <f t="shared" si="132"/>
        <v>0</v>
      </c>
      <c r="AW40" s="193">
        <f t="shared" si="111"/>
        <v>0</v>
      </c>
      <c r="AX40" s="201">
        <f t="shared" si="133"/>
        <v>0</v>
      </c>
      <c r="AY40" s="201">
        <f t="shared" si="133"/>
        <v>0</v>
      </c>
      <c r="AZ40" s="201">
        <f t="shared" si="133"/>
        <v>0</v>
      </c>
      <c r="BA40" s="201">
        <f t="shared" si="133"/>
        <v>0</v>
      </c>
      <c r="BB40" s="201">
        <f t="shared" si="133"/>
        <v>0</v>
      </c>
      <c r="BC40" s="201">
        <f t="shared" si="133"/>
        <v>0</v>
      </c>
      <c r="BD40" s="201">
        <f t="shared" si="133"/>
        <v>0</v>
      </c>
      <c r="BE40" s="201">
        <f t="shared" si="133"/>
        <v>0</v>
      </c>
      <c r="BF40" s="201">
        <f t="shared" si="133"/>
        <v>0</v>
      </c>
      <c r="BG40" s="201">
        <f t="shared" si="133"/>
        <v>0</v>
      </c>
      <c r="BH40" s="201">
        <f t="shared" si="133"/>
        <v>0</v>
      </c>
      <c r="BI40" s="201">
        <f t="shared" si="133"/>
        <v>0</v>
      </c>
      <c r="BJ40" s="193">
        <f t="shared" si="112"/>
        <v>0</v>
      </c>
      <c r="BK40" s="201">
        <f t="shared" si="134"/>
        <v>0</v>
      </c>
      <c r="BL40" s="201">
        <f t="shared" si="134"/>
        <v>0</v>
      </c>
      <c r="BM40" s="201">
        <f t="shared" si="134"/>
        <v>0</v>
      </c>
      <c r="BN40" s="201">
        <f t="shared" si="134"/>
        <v>0</v>
      </c>
      <c r="BO40" s="201">
        <f t="shared" si="134"/>
        <v>0</v>
      </c>
      <c r="BP40" s="201">
        <f t="shared" si="134"/>
        <v>0</v>
      </c>
      <c r="BQ40" s="201">
        <f t="shared" si="134"/>
        <v>0</v>
      </c>
      <c r="BR40" s="201">
        <f t="shared" si="134"/>
        <v>0</v>
      </c>
      <c r="BS40" s="201">
        <f t="shared" si="134"/>
        <v>0</v>
      </c>
      <c r="BT40" s="201">
        <f t="shared" si="134"/>
        <v>0</v>
      </c>
      <c r="BU40" s="201">
        <f t="shared" si="134"/>
        <v>0</v>
      </c>
      <c r="BV40" s="201">
        <f t="shared" si="134"/>
        <v>0</v>
      </c>
      <c r="BW40" s="193">
        <f t="shared" si="113"/>
        <v>0</v>
      </c>
      <c r="BX40" s="201">
        <f t="shared" si="135"/>
        <v>0</v>
      </c>
      <c r="BY40" s="201">
        <f t="shared" si="135"/>
        <v>0</v>
      </c>
      <c r="BZ40" s="201">
        <f t="shared" si="135"/>
        <v>0</v>
      </c>
      <c r="CA40" s="201">
        <f t="shared" si="135"/>
        <v>0</v>
      </c>
      <c r="CB40" s="201">
        <f t="shared" si="135"/>
        <v>0</v>
      </c>
      <c r="CC40" s="201">
        <f t="shared" si="135"/>
        <v>0</v>
      </c>
      <c r="CD40" s="201">
        <f t="shared" si="135"/>
        <v>0</v>
      </c>
      <c r="CE40" s="201">
        <f t="shared" si="135"/>
        <v>0</v>
      </c>
      <c r="CF40" s="201">
        <f t="shared" si="135"/>
        <v>0</v>
      </c>
      <c r="CG40" s="201">
        <f t="shared" si="135"/>
        <v>0</v>
      </c>
      <c r="CH40" s="201">
        <f t="shared" si="135"/>
        <v>0</v>
      </c>
      <c r="CI40" s="201">
        <f t="shared" si="135"/>
        <v>0</v>
      </c>
      <c r="CJ40" s="193">
        <f t="shared" si="114"/>
        <v>0</v>
      </c>
      <c r="CL40" s="1" t="str">
        <f t="shared" si="94"/>
        <v xml:space="preserve"> (-)</v>
      </c>
      <c r="CM40" s="45"/>
      <c r="CN40" s="1"/>
      <c r="CO40" s="1"/>
      <c r="CP40" s="1"/>
      <c r="CQ40" s="1"/>
      <c r="CR40" s="1"/>
      <c r="CS40" s="1"/>
      <c r="CT40" s="1"/>
      <c r="CU40" s="1"/>
      <c r="CV40" s="1"/>
      <c r="CW40" s="1"/>
      <c r="CX40" s="1"/>
      <c r="CY40" s="1"/>
      <c r="CZ40" s="193">
        <f t="shared" si="116"/>
        <v>0</v>
      </c>
      <c r="DA40" s="45">
        <f>IF($D40&lt;&gt;0,12-$D40+1,0)</f>
        <v>0</v>
      </c>
      <c r="DB40" s="201">
        <f>IF($C40=$DB$4,IF((MONTH(DB$6)=$D40),$M40/(12-$D40+1),0),0)</f>
        <v>0</v>
      </c>
      <c r="DC40" s="201">
        <f t="shared" ref="DC40:DM40" si="137">IF(DB40=0,IF($C40=$DB$4,IF((MONTH(DC$6)=$D40),$M40/(12-$D40+1),0),0),$M40/(12-$D40+1))</f>
        <v>0</v>
      </c>
      <c r="DD40" s="201">
        <f t="shared" si="137"/>
        <v>0</v>
      </c>
      <c r="DE40" s="201">
        <f t="shared" si="137"/>
        <v>0</v>
      </c>
      <c r="DF40" s="201">
        <f t="shared" si="137"/>
        <v>0</v>
      </c>
      <c r="DG40" s="201">
        <f t="shared" si="137"/>
        <v>0</v>
      </c>
      <c r="DH40" s="201">
        <f t="shared" si="137"/>
        <v>0</v>
      </c>
      <c r="DI40" s="201">
        <f t="shared" si="137"/>
        <v>0</v>
      </c>
      <c r="DJ40" s="201">
        <f t="shared" si="137"/>
        <v>0</v>
      </c>
      <c r="DK40" s="201">
        <f t="shared" si="137"/>
        <v>0</v>
      </c>
      <c r="DL40" s="201">
        <f t="shared" si="137"/>
        <v>0</v>
      </c>
      <c r="DM40" s="201">
        <f t="shared" si="137"/>
        <v>0</v>
      </c>
      <c r="DN40" s="193">
        <f t="shared" si="119"/>
        <v>0</v>
      </c>
      <c r="DO40" s="45">
        <f t="shared" si="9"/>
        <v>0</v>
      </c>
      <c r="DP40" s="201">
        <f t="shared" si="99"/>
        <v>0</v>
      </c>
      <c r="DQ40" s="201">
        <f t="shared" si="100"/>
        <v>0</v>
      </c>
      <c r="DR40" s="201">
        <f>IF($DO40&lt;&gt;0,IF(SUM($DP40:DQ40)&lt;$N40,$N40/$DO40,0),0)</f>
        <v>0</v>
      </c>
      <c r="DS40" s="201">
        <f>IF($DO40&lt;&gt;0,IF(SUM($DP40:DR40)&lt;$N40,$N40/$DO40,0),0)</f>
        <v>0</v>
      </c>
      <c r="DT40" s="201">
        <f>IF($DO40&lt;&gt;0,IF(SUM($DP40:DS40)&lt;$N40,$N40/$DO40,0),0)</f>
        <v>0</v>
      </c>
      <c r="DU40" s="201">
        <f>IF($DO40&lt;&gt;0,IF(SUM($DP40:DT40)&lt;$N40,$N40/$DO40,0),0)</f>
        <v>0</v>
      </c>
      <c r="DV40" s="201">
        <f>IF($DO40&lt;&gt;0,IF(SUM($DP40:DU40)&lt;$N40,$N40/$DO40,0),0)</f>
        <v>0</v>
      </c>
      <c r="DW40" s="201">
        <f>IF($DO40&lt;&gt;0,IF(SUM($DP40:DV40)&lt;$N40,$N40/$DO40,0),0)</f>
        <v>0</v>
      </c>
      <c r="DX40" s="201">
        <f>IF($DO40&lt;&gt;0,IF(SUM($DP40:DW40)&lt;$N40,$N40/$DO40,0),0)</f>
        <v>0</v>
      </c>
      <c r="DY40" s="201">
        <f>IF($DO40&lt;&gt;0,IF(SUM($DP40:DX40)&lt;$N40,$N40/$DO40,0),0)</f>
        <v>0</v>
      </c>
      <c r="DZ40" s="201">
        <f>IF($DO40&lt;&gt;0,IF(SUM($DP40:DY40)&lt;$N40,$N40/$DO40,0),0)</f>
        <v>0</v>
      </c>
      <c r="EA40" s="201">
        <f>IF($DO40&lt;&gt;0,IF(SUM($DP40:DZ40)&lt;$N40,$N40/$DO40,0),0)</f>
        <v>0</v>
      </c>
      <c r="EB40" s="193">
        <f t="shared" si="120"/>
        <v>0</v>
      </c>
      <c r="EC40" s="45">
        <f t="shared" si="10"/>
        <v>0</v>
      </c>
      <c r="ED40" s="201">
        <f t="shared" si="101"/>
        <v>0</v>
      </c>
      <c r="EE40" s="201">
        <f t="shared" si="102"/>
        <v>0</v>
      </c>
      <c r="EF40" s="201">
        <f>IF($EC40&lt;&gt;0,IF(SUM($ED40:EE40)&lt;$O40,$O40/$EC40,0),0)</f>
        <v>0</v>
      </c>
      <c r="EG40" s="201">
        <f>IF($EC40&lt;&gt;0,IF(SUM($ED40:EF40)&lt;$O40,$O40/$EC40,0),0)</f>
        <v>0</v>
      </c>
      <c r="EH40" s="201">
        <f>IF($EC40&lt;&gt;0,IF(SUM($ED40:EG40)&lt;$O40,$O40/$EC40,0),0)</f>
        <v>0</v>
      </c>
      <c r="EI40" s="201">
        <f>IF($EC40&lt;&gt;0,IF(SUM($ED40:EH40)&lt;$O40,$O40/$EC40,0),0)</f>
        <v>0</v>
      </c>
      <c r="EJ40" s="201">
        <f>IF($EC40&lt;&gt;0,IF(SUM($ED40:EI40)&lt;$O40,$O40/$EC40,0),0)</f>
        <v>0</v>
      </c>
      <c r="EK40" s="201">
        <f>IF($EC40&lt;&gt;0,IF(SUM($ED40:EJ40)&lt;$O40,$O40/$EC40,0),0)</f>
        <v>0</v>
      </c>
      <c r="EL40" s="201">
        <f>IF($EC40&lt;&gt;0,IF(SUM($ED40:EK40)&lt;$O40,$O40/$EC40,0),0)</f>
        <v>0</v>
      </c>
      <c r="EM40" s="201">
        <f>IF($EC40&lt;&gt;0,IF(SUM($ED40:EL40)&lt;$O40,$O40/$EC40,0),0)</f>
        <v>0</v>
      </c>
      <c r="EN40" s="201">
        <f>IF($EC40&lt;&gt;0,IF(SUM($ED40:EM40)&lt;$O40,$O40/$EC40,0),0)</f>
        <v>0</v>
      </c>
      <c r="EO40" s="201">
        <f>IF($EC40&lt;&gt;0,IF(SUM($ED40:EN40)&lt;$O40,$O40/$EC40,0),0)</f>
        <v>0</v>
      </c>
      <c r="EP40" s="193">
        <f t="shared" si="121"/>
        <v>0</v>
      </c>
      <c r="EQ40" s="45">
        <f t="shared" si="11"/>
        <v>0</v>
      </c>
      <c r="ER40" s="201">
        <f t="shared" si="103"/>
        <v>0</v>
      </c>
      <c r="ES40" s="201">
        <f t="shared" si="104"/>
        <v>0</v>
      </c>
      <c r="ET40" s="201">
        <f>IF($EQ40&lt;&gt;0,IF(SUM($ER40:ES40)&lt;$P40,$P40/$EQ40,0),0)</f>
        <v>0</v>
      </c>
      <c r="EU40" s="201">
        <f>IF($EQ40&lt;&gt;0,IF(SUM($ER40:ET40)&lt;$P40,$P40/$EQ40,0),0)</f>
        <v>0</v>
      </c>
      <c r="EV40" s="201">
        <f>IF($EQ40&lt;&gt;0,IF(SUM($ER40:EU40)&lt;$P40,$P40/$EQ40,0),0)</f>
        <v>0</v>
      </c>
      <c r="EW40" s="201">
        <f>IF($EQ40&lt;&gt;0,IF(SUM($ER40:EV40)&lt;$P40,$P40/$EQ40,0),0)</f>
        <v>0</v>
      </c>
      <c r="EX40" s="201">
        <f>IF($EQ40&lt;&gt;0,IF(SUM($ER40:EW40)&lt;$P40,$P40/$EQ40,0),0)</f>
        <v>0</v>
      </c>
      <c r="EY40" s="201">
        <f>IF($EQ40&lt;&gt;0,IF(SUM($ER40:EX40)&lt;$P40,$P40/$EQ40,0),0)</f>
        <v>0</v>
      </c>
      <c r="EZ40" s="201">
        <f>IF($EQ40&lt;&gt;0,IF(SUM($ER40:EY40)&lt;$P40,$P40/$EQ40,0),0)</f>
        <v>0</v>
      </c>
      <c r="FA40" s="201">
        <f>IF($EQ40&lt;&gt;0,IF(SUM($ER40:EZ40)&lt;$P40,$P40/$EQ40,0),0)</f>
        <v>0</v>
      </c>
      <c r="FB40" s="201">
        <f>IF($EQ40&lt;&gt;0,IF(SUM($ER40:FA40)&lt;$P40,$P40/$EQ40,0),0)</f>
        <v>0</v>
      </c>
      <c r="FC40" s="201">
        <f>IF($EQ40&lt;&gt;0,IF(SUM($ER40:FB40)&lt;$P40,$P40/$EQ40,0),0)</f>
        <v>0</v>
      </c>
      <c r="FD40" s="193">
        <f t="shared" si="122"/>
        <v>0</v>
      </c>
    </row>
    <row r="41" spans="1:160" ht="15" customHeight="1" x14ac:dyDescent="0.25">
      <c r="A41" s="1"/>
      <c r="B41" s="127" t="str">
        <f>+Basisgegevens!A205</f>
        <v xml:space="preserve"> (-)</v>
      </c>
      <c r="C41" s="151">
        <f>+YEAR(Basisgegevens!E205)</f>
        <v>2025</v>
      </c>
      <c r="D41" s="151">
        <f>IF(Basisgegevens!G205&lt;&gt;0,MONTH(Basisgegevens!E205),0)</f>
        <v>0</v>
      </c>
      <c r="E41" s="79">
        <f>1/Basisgegevens!I205</f>
        <v>0.2</v>
      </c>
      <c r="F41" s="184">
        <f>+Basisgegevens!G205</f>
        <v>0</v>
      </c>
      <c r="G41" s="184"/>
      <c r="H41" s="184">
        <f>+IF(H$6=$C41,$F41," ")</f>
        <v>0</v>
      </c>
      <c r="I41" s="184"/>
      <c r="J41" s="184"/>
      <c r="K41" s="184"/>
      <c r="L41" s="184"/>
      <c r="M41" s="184">
        <f>+$F41*$E41*(12-$D41+1)/12</f>
        <v>0</v>
      </c>
      <c r="N41" s="184">
        <f t="shared" si="85"/>
        <v>0</v>
      </c>
      <c r="O41" s="184">
        <f t="shared" si="86"/>
        <v>0</v>
      </c>
      <c r="P41" s="184">
        <f t="shared" si="86"/>
        <v>0</v>
      </c>
      <c r="Q41" s="184"/>
      <c r="R41" s="184">
        <f>+H41-M41</f>
        <v>0</v>
      </c>
      <c r="S41" s="184">
        <f t="shared" si="107"/>
        <v>0</v>
      </c>
      <c r="T41" s="184">
        <f t="shared" si="108"/>
        <v>0</v>
      </c>
      <c r="U41" s="184">
        <f t="shared" si="109"/>
        <v>0</v>
      </c>
      <c r="W41" s="1" t="str">
        <f t="shared" si="88"/>
        <v xml:space="preserve"> (-)</v>
      </c>
      <c r="X41" s="201">
        <f t="shared" si="131"/>
        <v>0</v>
      </c>
      <c r="Y41" s="201">
        <f t="shared" si="131"/>
        <v>0</v>
      </c>
      <c r="Z41" s="201">
        <f t="shared" si="131"/>
        <v>0</v>
      </c>
      <c r="AA41" s="201">
        <f t="shared" si="131"/>
        <v>0</v>
      </c>
      <c r="AB41" s="201">
        <f t="shared" si="131"/>
        <v>0</v>
      </c>
      <c r="AC41" s="201">
        <f t="shared" si="131"/>
        <v>0</v>
      </c>
      <c r="AD41" s="201">
        <f t="shared" si="131"/>
        <v>0</v>
      </c>
      <c r="AE41" s="201">
        <f t="shared" si="131"/>
        <v>0</v>
      </c>
      <c r="AF41" s="201">
        <f t="shared" si="131"/>
        <v>0</v>
      </c>
      <c r="AG41" s="201">
        <f t="shared" si="131"/>
        <v>0</v>
      </c>
      <c r="AH41" s="201">
        <f t="shared" si="131"/>
        <v>0</v>
      </c>
      <c r="AI41" s="201">
        <f t="shared" si="131"/>
        <v>0</v>
      </c>
      <c r="AJ41" s="193">
        <f t="shared" si="110"/>
        <v>0</v>
      </c>
      <c r="AK41" s="201">
        <f t="shared" si="132"/>
        <v>0</v>
      </c>
      <c r="AL41" s="201">
        <f t="shared" si="132"/>
        <v>0</v>
      </c>
      <c r="AM41" s="201">
        <f t="shared" si="132"/>
        <v>0</v>
      </c>
      <c r="AN41" s="201">
        <f t="shared" si="132"/>
        <v>0</v>
      </c>
      <c r="AO41" s="201">
        <f t="shared" si="132"/>
        <v>0</v>
      </c>
      <c r="AP41" s="201">
        <f t="shared" si="132"/>
        <v>0</v>
      </c>
      <c r="AQ41" s="201">
        <f t="shared" si="132"/>
        <v>0</v>
      </c>
      <c r="AR41" s="201">
        <f t="shared" si="132"/>
        <v>0</v>
      </c>
      <c r="AS41" s="201">
        <f t="shared" si="132"/>
        <v>0</v>
      </c>
      <c r="AT41" s="201">
        <f t="shared" si="132"/>
        <v>0</v>
      </c>
      <c r="AU41" s="201">
        <f t="shared" si="132"/>
        <v>0</v>
      </c>
      <c r="AV41" s="201">
        <f t="shared" si="132"/>
        <v>0</v>
      </c>
      <c r="AW41" s="193">
        <f t="shared" si="111"/>
        <v>0</v>
      </c>
      <c r="AX41" s="201">
        <f t="shared" si="133"/>
        <v>0</v>
      </c>
      <c r="AY41" s="201">
        <f t="shared" si="133"/>
        <v>0</v>
      </c>
      <c r="AZ41" s="201">
        <f t="shared" si="133"/>
        <v>0</v>
      </c>
      <c r="BA41" s="201">
        <f t="shared" si="133"/>
        <v>0</v>
      </c>
      <c r="BB41" s="201">
        <f t="shared" si="133"/>
        <v>0</v>
      </c>
      <c r="BC41" s="201">
        <f t="shared" si="133"/>
        <v>0</v>
      </c>
      <c r="BD41" s="201">
        <f t="shared" si="133"/>
        <v>0</v>
      </c>
      <c r="BE41" s="201">
        <f t="shared" si="133"/>
        <v>0</v>
      </c>
      <c r="BF41" s="201">
        <f t="shared" si="133"/>
        <v>0</v>
      </c>
      <c r="BG41" s="201">
        <f t="shared" si="133"/>
        <v>0</v>
      </c>
      <c r="BH41" s="201">
        <f t="shared" si="133"/>
        <v>0</v>
      </c>
      <c r="BI41" s="201">
        <f t="shared" si="133"/>
        <v>0</v>
      </c>
      <c r="BJ41" s="193">
        <f t="shared" si="112"/>
        <v>0</v>
      </c>
      <c r="BK41" s="201">
        <f t="shared" si="134"/>
        <v>0</v>
      </c>
      <c r="BL41" s="201">
        <f t="shared" si="134"/>
        <v>0</v>
      </c>
      <c r="BM41" s="201">
        <f t="shared" si="134"/>
        <v>0</v>
      </c>
      <c r="BN41" s="201">
        <f t="shared" si="134"/>
        <v>0</v>
      </c>
      <c r="BO41" s="201">
        <f t="shared" si="134"/>
        <v>0</v>
      </c>
      <c r="BP41" s="201">
        <f t="shared" si="134"/>
        <v>0</v>
      </c>
      <c r="BQ41" s="201">
        <f t="shared" si="134"/>
        <v>0</v>
      </c>
      <c r="BR41" s="201">
        <f t="shared" si="134"/>
        <v>0</v>
      </c>
      <c r="BS41" s="201">
        <f t="shared" si="134"/>
        <v>0</v>
      </c>
      <c r="BT41" s="201">
        <f t="shared" si="134"/>
        <v>0</v>
      </c>
      <c r="BU41" s="201">
        <f t="shared" si="134"/>
        <v>0</v>
      </c>
      <c r="BV41" s="201">
        <f t="shared" si="134"/>
        <v>0</v>
      </c>
      <c r="BW41" s="193">
        <f t="shared" si="113"/>
        <v>0</v>
      </c>
      <c r="BX41" s="201">
        <f t="shared" si="135"/>
        <v>0</v>
      </c>
      <c r="BY41" s="201">
        <f t="shared" si="135"/>
        <v>0</v>
      </c>
      <c r="BZ41" s="201">
        <f t="shared" si="135"/>
        <v>0</v>
      </c>
      <c r="CA41" s="201">
        <f t="shared" si="135"/>
        <v>0</v>
      </c>
      <c r="CB41" s="201">
        <f t="shared" si="135"/>
        <v>0</v>
      </c>
      <c r="CC41" s="201">
        <f t="shared" si="135"/>
        <v>0</v>
      </c>
      <c r="CD41" s="201">
        <f t="shared" si="135"/>
        <v>0</v>
      </c>
      <c r="CE41" s="201">
        <f t="shared" si="135"/>
        <v>0</v>
      </c>
      <c r="CF41" s="201">
        <f t="shared" si="135"/>
        <v>0</v>
      </c>
      <c r="CG41" s="201">
        <f t="shared" si="135"/>
        <v>0</v>
      </c>
      <c r="CH41" s="201">
        <f t="shared" si="135"/>
        <v>0</v>
      </c>
      <c r="CI41" s="201">
        <f t="shared" si="135"/>
        <v>0</v>
      </c>
      <c r="CJ41" s="193">
        <f t="shared" si="114"/>
        <v>0</v>
      </c>
      <c r="CL41" s="1" t="str">
        <f t="shared" si="94"/>
        <v xml:space="preserve"> (-)</v>
      </c>
      <c r="CM41" s="45"/>
      <c r="CN41" s="1"/>
      <c r="CO41" s="1"/>
      <c r="CP41" s="1"/>
      <c r="CQ41" s="1"/>
      <c r="CR41" s="1"/>
      <c r="CS41" s="1"/>
      <c r="CT41" s="1"/>
      <c r="CU41" s="1"/>
      <c r="CV41" s="1"/>
      <c r="CW41" s="1"/>
      <c r="CX41" s="1"/>
      <c r="CY41" s="1"/>
      <c r="CZ41" s="193">
        <f t="shared" si="116"/>
        <v>0</v>
      </c>
      <c r="DA41" s="45">
        <f>IF($D41&lt;&gt;0,12-$D41+1,0)</f>
        <v>0</v>
      </c>
      <c r="DB41" s="201">
        <f>IF($C41=$DB$4,IF((MONTH(DB$6)=$D41),$M41/(12-$D41+1),0),0)</f>
        <v>0</v>
      </c>
      <c r="DC41" s="201">
        <f t="shared" ref="DC41:DM41" si="138">IF(DB41=0,IF($C41=$DB$4,IF((MONTH(DC$6)=$D41),$M41/(12-$D41+1),0),0),$M41/(12-$D41+1))</f>
        <v>0</v>
      </c>
      <c r="DD41" s="201">
        <f t="shared" si="138"/>
        <v>0</v>
      </c>
      <c r="DE41" s="201">
        <f t="shared" si="138"/>
        <v>0</v>
      </c>
      <c r="DF41" s="201">
        <f t="shared" si="138"/>
        <v>0</v>
      </c>
      <c r="DG41" s="201">
        <f t="shared" si="138"/>
        <v>0</v>
      </c>
      <c r="DH41" s="201">
        <f t="shared" si="138"/>
        <v>0</v>
      </c>
      <c r="DI41" s="201">
        <f t="shared" si="138"/>
        <v>0</v>
      </c>
      <c r="DJ41" s="201">
        <f t="shared" si="138"/>
        <v>0</v>
      </c>
      <c r="DK41" s="201">
        <f t="shared" si="138"/>
        <v>0</v>
      </c>
      <c r="DL41" s="201">
        <f t="shared" si="138"/>
        <v>0</v>
      </c>
      <c r="DM41" s="201">
        <f t="shared" si="138"/>
        <v>0</v>
      </c>
      <c r="DN41" s="193">
        <f t="shared" si="119"/>
        <v>0</v>
      </c>
      <c r="DO41" s="45">
        <f t="shared" si="9"/>
        <v>0</v>
      </c>
      <c r="DP41" s="201">
        <f t="shared" si="99"/>
        <v>0</v>
      </c>
      <c r="DQ41" s="201">
        <f t="shared" si="100"/>
        <v>0</v>
      </c>
      <c r="DR41" s="201">
        <f>IF($DO41&lt;&gt;0,IF(SUM($DP41:DQ41)&lt;$N41,$N41/$DO41,0),0)</f>
        <v>0</v>
      </c>
      <c r="DS41" s="201">
        <f>IF($DO41&lt;&gt;0,IF(SUM($DP41:DR41)&lt;$N41,$N41/$DO41,0),0)</f>
        <v>0</v>
      </c>
      <c r="DT41" s="201">
        <f>IF($DO41&lt;&gt;0,IF(SUM($DP41:DS41)&lt;$N41,$N41/$DO41,0),0)</f>
        <v>0</v>
      </c>
      <c r="DU41" s="201">
        <f>IF($DO41&lt;&gt;0,IF(SUM($DP41:DT41)&lt;$N41,$N41/$DO41,0),0)</f>
        <v>0</v>
      </c>
      <c r="DV41" s="201">
        <f>IF($DO41&lt;&gt;0,IF(SUM($DP41:DU41)&lt;$N41,$N41/$DO41,0),0)</f>
        <v>0</v>
      </c>
      <c r="DW41" s="201">
        <f>IF($DO41&lt;&gt;0,IF(SUM($DP41:DV41)&lt;$N41,$N41/$DO41,0),0)</f>
        <v>0</v>
      </c>
      <c r="DX41" s="201">
        <f>IF($DO41&lt;&gt;0,IF(SUM($DP41:DW41)&lt;$N41,$N41/$DO41,0),0)</f>
        <v>0</v>
      </c>
      <c r="DY41" s="201">
        <f>IF($DO41&lt;&gt;0,IF(SUM($DP41:DX41)&lt;$N41,$N41/$DO41,0),0)</f>
        <v>0</v>
      </c>
      <c r="DZ41" s="201">
        <f>IF($DO41&lt;&gt;0,IF(SUM($DP41:DY41)&lt;$N41,$N41/$DO41,0),0)</f>
        <v>0</v>
      </c>
      <c r="EA41" s="201">
        <f>IF($DO41&lt;&gt;0,IF(SUM($DP41:DZ41)&lt;$N41,$N41/$DO41,0),0)</f>
        <v>0</v>
      </c>
      <c r="EB41" s="193">
        <f t="shared" si="120"/>
        <v>0</v>
      </c>
      <c r="EC41" s="45">
        <f t="shared" si="10"/>
        <v>0</v>
      </c>
      <c r="ED41" s="201">
        <f t="shared" si="101"/>
        <v>0</v>
      </c>
      <c r="EE41" s="201">
        <f t="shared" si="102"/>
        <v>0</v>
      </c>
      <c r="EF41" s="201">
        <f>IF($EC41&lt;&gt;0,IF(SUM($ED41:EE41)&lt;$O41,$O41/$EC41,0),0)</f>
        <v>0</v>
      </c>
      <c r="EG41" s="201">
        <f>IF($EC41&lt;&gt;0,IF(SUM($ED41:EF41)&lt;$O41,$O41/$EC41,0),0)</f>
        <v>0</v>
      </c>
      <c r="EH41" s="201">
        <f>IF($EC41&lt;&gt;0,IF(SUM($ED41:EG41)&lt;$O41,$O41/$EC41,0),0)</f>
        <v>0</v>
      </c>
      <c r="EI41" s="201">
        <f>IF($EC41&lt;&gt;0,IF(SUM($ED41:EH41)&lt;$O41,$O41/$EC41,0),0)</f>
        <v>0</v>
      </c>
      <c r="EJ41" s="201">
        <f>IF($EC41&lt;&gt;0,IF(SUM($ED41:EI41)&lt;$O41,$O41/$EC41,0),0)</f>
        <v>0</v>
      </c>
      <c r="EK41" s="201">
        <f>IF($EC41&lt;&gt;0,IF(SUM($ED41:EJ41)&lt;$O41,$O41/$EC41,0),0)</f>
        <v>0</v>
      </c>
      <c r="EL41" s="201">
        <f>IF($EC41&lt;&gt;0,IF(SUM($ED41:EK41)&lt;$O41,$O41/$EC41,0),0)</f>
        <v>0</v>
      </c>
      <c r="EM41" s="201">
        <f>IF($EC41&lt;&gt;0,IF(SUM($ED41:EL41)&lt;$O41,$O41/$EC41,0),0)</f>
        <v>0</v>
      </c>
      <c r="EN41" s="201">
        <f>IF($EC41&lt;&gt;0,IF(SUM($ED41:EM41)&lt;$O41,$O41/$EC41,0),0)</f>
        <v>0</v>
      </c>
      <c r="EO41" s="201">
        <f>IF($EC41&lt;&gt;0,IF(SUM($ED41:EN41)&lt;$O41,$O41/$EC41,0),0)</f>
        <v>0</v>
      </c>
      <c r="EP41" s="193">
        <f t="shared" si="121"/>
        <v>0</v>
      </c>
      <c r="EQ41" s="45">
        <f t="shared" si="11"/>
        <v>0</v>
      </c>
      <c r="ER41" s="201">
        <f t="shared" si="103"/>
        <v>0</v>
      </c>
      <c r="ES41" s="201">
        <f t="shared" si="104"/>
        <v>0</v>
      </c>
      <c r="ET41" s="201">
        <f>IF($EQ41&lt;&gt;0,IF(SUM($ER41:ES41)&lt;$P41,$P41/$EQ41,0),0)</f>
        <v>0</v>
      </c>
      <c r="EU41" s="201">
        <f>IF($EQ41&lt;&gt;0,IF(SUM($ER41:ET41)&lt;$P41,$P41/$EQ41,0),0)</f>
        <v>0</v>
      </c>
      <c r="EV41" s="201">
        <f>IF($EQ41&lt;&gt;0,IF(SUM($ER41:EU41)&lt;$P41,$P41/$EQ41,0),0)</f>
        <v>0</v>
      </c>
      <c r="EW41" s="201">
        <f>IF($EQ41&lt;&gt;0,IF(SUM($ER41:EV41)&lt;$P41,$P41/$EQ41,0),0)</f>
        <v>0</v>
      </c>
      <c r="EX41" s="201">
        <f>IF($EQ41&lt;&gt;0,IF(SUM($ER41:EW41)&lt;$P41,$P41/$EQ41,0),0)</f>
        <v>0</v>
      </c>
      <c r="EY41" s="201">
        <f>IF($EQ41&lt;&gt;0,IF(SUM($ER41:EX41)&lt;$P41,$P41/$EQ41,0),0)</f>
        <v>0</v>
      </c>
      <c r="EZ41" s="201">
        <f>IF($EQ41&lt;&gt;0,IF(SUM($ER41:EY41)&lt;$P41,$P41/$EQ41,0),0)</f>
        <v>0</v>
      </c>
      <c r="FA41" s="201">
        <f>IF($EQ41&lt;&gt;0,IF(SUM($ER41:EZ41)&lt;$P41,$P41/$EQ41,0),0)</f>
        <v>0</v>
      </c>
      <c r="FB41" s="201">
        <f>IF($EQ41&lt;&gt;0,IF(SUM($ER41:FA41)&lt;$P41,$P41/$EQ41,0),0)</f>
        <v>0</v>
      </c>
      <c r="FC41" s="201">
        <f>IF($EQ41&lt;&gt;0,IF(SUM($ER41:FB41)&lt;$P41,$P41/$EQ41,0),0)</f>
        <v>0</v>
      </c>
      <c r="FD41" s="193">
        <f t="shared" si="122"/>
        <v>0</v>
      </c>
    </row>
    <row r="42" spans="1:160" ht="15" customHeight="1" x14ac:dyDescent="0.25">
      <c r="A42" s="1"/>
      <c r="B42" s="127" t="str">
        <f>+Basisgegevens!A216</f>
        <v xml:space="preserve"> (-)</v>
      </c>
      <c r="C42" s="151">
        <f>+YEAR(Basisgegevens!E216)</f>
        <v>2026</v>
      </c>
      <c r="D42" s="151">
        <f>IF(Basisgegevens!G216&lt;&gt;0,MONTH(Basisgegevens!E216),0)</f>
        <v>0</v>
      </c>
      <c r="E42" s="79">
        <f>1/Basisgegevens!I216</f>
        <v>0.2</v>
      </c>
      <c r="F42" s="184">
        <f>+Basisgegevens!G216</f>
        <v>0</v>
      </c>
      <c r="G42" s="184"/>
      <c r="H42" s="184"/>
      <c r="I42" s="184">
        <f>+IF(I$6=$C42,$F42," ")</f>
        <v>0</v>
      </c>
      <c r="J42" s="184"/>
      <c r="K42" s="184"/>
      <c r="L42" s="184"/>
      <c r="M42" s="184"/>
      <c r="N42" s="184">
        <f>+$F42*$E42*(12-$D42+1)/12</f>
        <v>0</v>
      </c>
      <c r="O42" s="184">
        <f t="shared" si="86"/>
        <v>0</v>
      </c>
      <c r="P42" s="184">
        <f t="shared" si="86"/>
        <v>0</v>
      </c>
      <c r="Q42" s="184"/>
      <c r="R42" s="184"/>
      <c r="S42" s="184">
        <f>+I42-N42</f>
        <v>0</v>
      </c>
      <c r="T42" s="184">
        <f t="shared" si="108"/>
        <v>0</v>
      </c>
      <c r="U42" s="184">
        <f t="shared" si="109"/>
        <v>0</v>
      </c>
      <c r="W42" s="1" t="str">
        <f t="shared" si="88"/>
        <v xml:space="preserve"> (-)</v>
      </c>
      <c r="X42" s="201">
        <f t="shared" si="131"/>
        <v>0</v>
      </c>
      <c r="Y42" s="201">
        <f t="shared" si="131"/>
        <v>0</v>
      </c>
      <c r="Z42" s="201">
        <f t="shared" si="131"/>
        <v>0</v>
      </c>
      <c r="AA42" s="201">
        <f t="shared" si="131"/>
        <v>0</v>
      </c>
      <c r="AB42" s="201">
        <f t="shared" si="131"/>
        <v>0</v>
      </c>
      <c r="AC42" s="201">
        <f t="shared" si="131"/>
        <v>0</v>
      </c>
      <c r="AD42" s="201">
        <f t="shared" si="131"/>
        <v>0</v>
      </c>
      <c r="AE42" s="201">
        <f t="shared" si="131"/>
        <v>0</v>
      </c>
      <c r="AF42" s="201">
        <f t="shared" si="131"/>
        <v>0</v>
      </c>
      <c r="AG42" s="201">
        <f t="shared" si="131"/>
        <v>0</v>
      </c>
      <c r="AH42" s="201">
        <f t="shared" si="131"/>
        <v>0</v>
      </c>
      <c r="AI42" s="201">
        <f t="shared" si="131"/>
        <v>0</v>
      </c>
      <c r="AJ42" s="193">
        <f t="shared" si="110"/>
        <v>0</v>
      </c>
      <c r="AK42" s="201">
        <f t="shared" si="132"/>
        <v>0</v>
      </c>
      <c r="AL42" s="201">
        <f t="shared" si="132"/>
        <v>0</v>
      </c>
      <c r="AM42" s="201">
        <f t="shared" si="132"/>
        <v>0</v>
      </c>
      <c r="AN42" s="201">
        <f t="shared" si="132"/>
        <v>0</v>
      </c>
      <c r="AO42" s="201">
        <f t="shared" si="132"/>
        <v>0</v>
      </c>
      <c r="AP42" s="201">
        <f t="shared" si="132"/>
        <v>0</v>
      </c>
      <c r="AQ42" s="201">
        <f t="shared" si="132"/>
        <v>0</v>
      </c>
      <c r="AR42" s="201">
        <f t="shared" si="132"/>
        <v>0</v>
      </c>
      <c r="AS42" s="201">
        <f t="shared" si="132"/>
        <v>0</v>
      </c>
      <c r="AT42" s="201">
        <f t="shared" si="132"/>
        <v>0</v>
      </c>
      <c r="AU42" s="201">
        <f t="shared" si="132"/>
        <v>0</v>
      </c>
      <c r="AV42" s="201">
        <f t="shared" si="132"/>
        <v>0</v>
      </c>
      <c r="AW42" s="193">
        <f t="shared" si="111"/>
        <v>0</v>
      </c>
      <c r="AX42" s="201">
        <f t="shared" si="133"/>
        <v>0</v>
      </c>
      <c r="AY42" s="201">
        <f t="shared" si="133"/>
        <v>0</v>
      </c>
      <c r="AZ42" s="201">
        <f t="shared" si="133"/>
        <v>0</v>
      </c>
      <c r="BA42" s="201">
        <f t="shared" si="133"/>
        <v>0</v>
      </c>
      <c r="BB42" s="201">
        <f t="shared" si="133"/>
        <v>0</v>
      </c>
      <c r="BC42" s="201">
        <f t="shared" si="133"/>
        <v>0</v>
      </c>
      <c r="BD42" s="201">
        <f t="shared" si="133"/>
        <v>0</v>
      </c>
      <c r="BE42" s="201">
        <f t="shared" si="133"/>
        <v>0</v>
      </c>
      <c r="BF42" s="201">
        <f t="shared" si="133"/>
        <v>0</v>
      </c>
      <c r="BG42" s="201">
        <f t="shared" si="133"/>
        <v>0</v>
      </c>
      <c r="BH42" s="201">
        <f t="shared" si="133"/>
        <v>0</v>
      </c>
      <c r="BI42" s="201">
        <f t="shared" si="133"/>
        <v>0</v>
      </c>
      <c r="BJ42" s="193">
        <f t="shared" si="112"/>
        <v>0</v>
      </c>
      <c r="BK42" s="201">
        <f t="shared" si="134"/>
        <v>0</v>
      </c>
      <c r="BL42" s="201">
        <f t="shared" si="134"/>
        <v>0</v>
      </c>
      <c r="BM42" s="201">
        <f t="shared" si="134"/>
        <v>0</v>
      </c>
      <c r="BN42" s="201">
        <f t="shared" si="134"/>
        <v>0</v>
      </c>
      <c r="BO42" s="201">
        <f t="shared" si="134"/>
        <v>0</v>
      </c>
      <c r="BP42" s="201">
        <f t="shared" si="134"/>
        <v>0</v>
      </c>
      <c r="BQ42" s="201">
        <f t="shared" si="134"/>
        <v>0</v>
      </c>
      <c r="BR42" s="201">
        <f t="shared" si="134"/>
        <v>0</v>
      </c>
      <c r="BS42" s="201">
        <f t="shared" si="134"/>
        <v>0</v>
      </c>
      <c r="BT42" s="201">
        <f t="shared" si="134"/>
        <v>0</v>
      </c>
      <c r="BU42" s="201">
        <f t="shared" si="134"/>
        <v>0</v>
      </c>
      <c r="BV42" s="201">
        <f t="shared" si="134"/>
        <v>0</v>
      </c>
      <c r="BW42" s="193">
        <f t="shared" si="113"/>
        <v>0</v>
      </c>
      <c r="BX42" s="201">
        <f t="shared" si="135"/>
        <v>0</v>
      </c>
      <c r="BY42" s="201">
        <f t="shared" si="135"/>
        <v>0</v>
      </c>
      <c r="BZ42" s="201">
        <f t="shared" si="135"/>
        <v>0</v>
      </c>
      <c r="CA42" s="201">
        <f t="shared" si="135"/>
        <v>0</v>
      </c>
      <c r="CB42" s="201">
        <f t="shared" si="135"/>
        <v>0</v>
      </c>
      <c r="CC42" s="201">
        <f t="shared" si="135"/>
        <v>0</v>
      </c>
      <c r="CD42" s="201">
        <f t="shared" si="135"/>
        <v>0</v>
      </c>
      <c r="CE42" s="201">
        <f t="shared" si="135"/>
        <v>0</v>
      </c>
      <c r="CF42" s="201">
        <f t="shared" si="135"/>
        <v>0</v>
      </c>
      <c r="CG42" s="201">
        <f t="shared" si="135"/>
        <v>0</v>
      </c>
      <c r="CH42" s="201">
        <f t="shared" si="135"/>
        <v>0</v>
      </c>
      <c r="CI42" s="201">
        <f t="shared" si="135"/>
        <v>0</v>
      </c>
      <c r="CJ42" s="193">
        <f t="shared" si="114"/>
        <v>0</v>
      </c>
      <c r="CL42" s="1" t="str">
        <f t="shared" si="94"/>
        <v xml:space="preserve"> (-)</v>
      </c>
      <c r="CM42" s="45"/>
      <c r="CN42" s="1"/>
      <c r="CO42" s="1"/>
      <c r="CP42" s="1"/>
      <c r="CQ42" s="1"/>
      <c r="CR42" s="1"/>
      <c r="CS42" s="1"/>
      <c r="CT42" s="1"/>
      <c r="CU42" s="1"/>
      <c r="CV42" s="1"/>
      <c r="CW42" s="1"/>
      <c r="CX42" s="1"/>
      <c r="CY42" s="1"/>
      <c r="CZ42" s="193">
        <f t="shared" si="116"/>
        <v>0</v>
      </c>
      <c r="DA42" s="45"/>
      <c r="DB42" s="1"/>
      <c r="DC42" s="1"/>
      <c r="DD42" s="1"/>
      <c r="DE42" s="1"/>
      <c r="DF42" s="1"/>
      <c r="DG42" s="1"/>
      <c r="DH42" s="1"/>
      <c r="DI42" s="1"/>
      <c r="DJ42" s="1"/>
      <c r="DK42" s="1"/>
      <c r="DL42" s="1"/>
      <c r="DM42" s="1"/>
      <c r="DN42" s="193">
        <f t="shared" si="119"/>
        <v>0</v>
      </c>
      <c r="DO42" s="45">
        <f>IF($D42&lt;&gt;0,12-$D42+1,0)</f>
        <v>0</v>
      </c>
      <c r="DP42" s="201">
        <f>IF($C42=$DP$4,IF((MONTH(DP$6)=$D42),$N42/(12-$D42+1),0),0)</f>
        <v>0</v>
      </c>
      <c r="DQ42" s="201">
        <f>IF(DP42=0,IF($C42=$DP$4,IF((MONTH(DQ$6)=$D42),$N42/(12-$D42+1),0),0),$N42/(12-$D42+1))</f>
        <v>0</v>
      </c>
      <c r="DR42" s="201">
        <f t="shared" ref="DR42:EA42" si="139">IF(DQ42=0,IF($C42=$DP$4,IF((MONTH(DR$6)=$D42),$N42/(12-$D42+1),0),0),$N42/(12-$D42+1))</f>
        <v>0</v>
      </c>
      <c r="DS42" s="201">
        <f t="shared" si="139"/>
        <v>0</v>
      </c>
      <c r="DT42" s="201">
        <f t="shared" si="139"/>
        <v>0</v>
      </c>
      <c r="DU42" s="201">
        <f t="shared" si="139"/>
        <v>0</v>
      </c>
      <c r="DV42" s="201">
        <f t="shared" si="139"/>
        <v>0</v>
      </c>
      <c r="DW42" s="201">
        <f t="shared" si="139"/>
        <v>0</v>
      </c>
      <c r="DX42" s="201">
        <f t="shared" si="139"/>
        <v>0</v>
      </c>
      <c r="DY42" s="201">
        <f t="shared" si="139"/>
        <v>0</v>
      </c>
      <c r="DZ42" s="201">
        <f t="shared" si="139"/>
        <v>0</v>
      </c>
      <c r="EA42" s="201">
        <f t="shared" si="139"/>
        <v>0</v>
      </c>
      <c r="EB42" s="193">
        <f t="shared" si="120"/>
        <v>0</v>
      </c>
      <c r="EC42" s="45">
        <f t="shared" si="10"/>
        <v>0</v>
      </c>
      <c r="ED42" s="201">
        <f t="shared" si="101"/>
        <v>0</v>
      </c>
      <c r="EE42" s="201">
        <f t="shared" si="102"/>
        <v>0</v>
      </c>
      <c r="EF42" s="201">
        <f>IF($EC42&lt;&gt;0,IF(SUM($ED42:EE42)&lt;$O42,$O42/$EC42,0),0)</f>
        <v>0</v>
      </c>
      <c r="EG42" s="201">
        <f>IF($EC42&lt;&gt;0,IF(SUM($ED42:EF42)&lt;$O42,$O42/$EC42,0),0)</f>
        <v>0</v>
      </c>
      <c r="EH42" s="201">
        <f>IF($EC42&lt;&gt;0,IF(SUM($ED42:EG42)&lt;$O42,$O42/$EC42,0),0)</f>
        <v>0</v>
      </c>
      <c r="EI42" s="201">
        <f>IF($EC42&lt;&gt;0,IF(SUM($ED42:EH42)&lt;$O42,$O42/$EC42,0),0)</f>
        <v>0</v>
      </c>
      <c r="EJ42" s="201">
        <f>IF($EC42&lt;&gt;0,IF(SUM($ED42:EI42)&lt;$O42,$O42/$EC42,0),0)</f>
        <v>0</v>
      </c>
      <c r="EK42" s="201">
        <f>IF($EC42&lt;&gt;0,IF(SUM($ED42:EJ42)&lt;$O42,$O42/$EC42,0),0)</f>
        <v>0</v>
      </c>
      <c r="EL42" s="201">
        <f>IF($EC42&lt;&gt;0,IF(SUM($ED42:EK42)&lt;$O42,$O42/$EC42,0),0)</f>
        <v>0</v>
      </c>
      <c r="EM42" s="201">
        <f>IF($EC42&lt;&gt;0,IF(SUM($ED42:EL42)&lt;$O42,$O42/$EC42,0),0)</f>
        <v>0</v>
      </c>
      <c r="EN42" s="201">
        <f>IF($EC42&lt;&gt;0,IF(SUM($ED42:EM42)&lt;$O42,$O42/$EC42,0),0)</f>
        <v>0</v>
      </c>
      <c r="EO42" s="201">
        <f>IF($EC42&lt;&gt;0,IF(SUM($ED42:EN42)&lt;$O42,$O42/$EC42,0),0)</f>
        <v>0</v>
      </c>
      <c r="EP42" s="193">
        <f t="shared" si="121"/>
        <v>0</v>
      </c>
      <c r="EQ42" s="45">
        <f t="shared" si="11"/>
        <v>0</v>
      </c>
      <c r="ER42" s="201">
        <f t="shared" si="103"/>
        <v>0</v>
      </c>
      <c r="ES42" s="201">
        <f t="shared" si="104"/>
        <v>0</v>
      </c>
      <c r="ET42" s="201">
        <f>IF($EQ42&lt;&gt;0,IF(SUM($ER42:ES42)&lt;$P42,$P42/$EQ42,0),0)</f>
        <v>0</v>
      </c>
      <c r="EU42" s="201">
        <f>IF($EQ42&lt;&gt;0,IF(SUM($ER42:ET42)&lt;$P42,$P42/$EQ42,0),0)</f>
        <v>0</v>
      </c>
      <c r="EV42" s="201">
        <f>IF($EQ42&lt;&gt;0,IF(SUM($ER42:EU42)&lt;$P42,$P42/$EQ42,0),0)</f>
        <v>0</v>
      </c>
      <c r="EW42" s="201">
        <f>IF($EQ42&lt;&gt;0,IF(SUM($ER42:EV42)&lt;$P42,$P42/$EQ42,0),0)</f>
        <v>0</v>
      </c>
      <c r="EX42" s="201">
        <f>IF($EQ42&lt;&gt;0,IF(SUM($ER42:EW42)&lt;$P42,$P42/$EQ42,0),0)</f>
        <v>0</v>
      </c>
      <c r="EY42" s="201">
        <f>IF($EQ42&lt;&gt;0,IF(SUM($ER42:EX42)&lt;$P42,$P42/$EQ42,0),0)</f>
        <v>0</v>
      </c>
      <c r="EZ42" s="201">
        <f>IF($EQ42&lt;&gt;0,IF(SUM($ER42:EY42)&lt;$P42,$P42/$EQ42,0),0)</f>
        <v>0</v>
      </c>
      <c r="FA42" s="201">
        <f>IF($EQ42&lt;&gt;0,IF(SUM($ER42:EZ42)&lt;$P42,$P42/$EQ42,0),0)</f>
        <v>0</v>
      </c>
      <c r="FB42" s="201">
        <f>IF($EQ42&lt;&gt;0,IF(SUM($ER42:FA42)&lt;$P42,$P42/$EQ42,0),0)</f>
        <v>0</v>
      </c>
      <c r="FC42" s="201">
        <f>IF($EQ42&lt;&gt;0,IF(SUM($ER42:FB42)&lt;$P42,$P42/$EQ42,0),0)</f>
        <v>0</v>
      </c>
      <c r="FD42" s="193">
        <f t="shared" si="122"/>
        <v>0</v>
      </c>
    </row>
    <row r="43" spans="1:160" ht="15" customHeight="1" x14ac:dyDescent="0.25">
      <c r="A43" s="1"/>
      <c r="B43" s="127" t="str">
        <f>+Basisgegevens!A217</f>
        <v xml:space="preserve"> (-)</v>
      </c>
      <c r="C43" s="151">
        <f>+YEAR(Basisgegevens!E217)</f>
        <v>2026</v>
      </c>
      <c r="D43" s="151">
        <f>IF(Basisgegevens!G217&lt;&gt;0,MONTH(Basisgegevens!E217),0)</f>
        <v>0</v>
      </c>
      <c r="E43" s="79">
        <f>1/Basisgegevens!I217</f>
        <v>0.2</v>
      </c>
      <c r="F43" s="184">
        <f>+Basisgegevens!G217</f>
        <v>0</v>
      </c>
      <c r="G43" s="184"/>
      <c r="H43" s="184"/>
      <c r="I43" s="184">
        <f>+IF(I$6=$C43,$F43," ")</f>
        <v>0</v>
      </c>
      <c r="J43" s="184"/>
      <c r="K43" s="184"/>
      <c r="L43" s="184"/>
      <c r="M43" s="184"/>
      <c r="N43" s="184">
        <f>+$F43*$E43*(12-$D43+1)/12</f>
        <v>0</v>
      </c>
      <c r="O43" s="184">
        <f t="shared" si="86"/>
        <v>0</v>
      </c>
      <c r="P43" s="184">
        <f t="shared" si="86"/>
        <v>0</v>
      </c>
      <c r="Q43" s="184"/>
      <c r="R43" s="184"/>
      <c r="S43" s="184">
        <f>+I43-N43</f>
        <v>0</v>
      </c>
      <c r="T43" s="184">
        <f t="shared" si="108"/>
        <v>0</v>
      </c>
      <c r="U43" s="184">
        <f t="shared" si="109"/>
        <v>0</v>
      </c>
      <c r="W43" s="1" t="str">
        <f t="shared" si="88"/>
        <v xml:space="preserve"> (-)</v>
      </c>
      <c r="X43" s="201">
        <f t="shared" si="131"/>
        <v>0</v>
      </c>
      <c r="Y43" s="201">
        <f t="shared" si="131"/>
        <v>0</v>
      </c>
      <c r="Z43" s="201">
        <f t="shared" si="131"/>
        <v>0</v>
      </c>
      <c r="AA43" s="201">
        <f t="shared" si="131"/>
        <v>0</v>
      </c>
      <c r="AB43" s="201">
        <f t="shared" si="131"/>
        <v>0</v>
      </c>
      <c r="AC43" s="201">
        <f t="shared" si="131"/>
        <v>0</v>
      </c>
      <c r="AD43" s="201">
        <f t="shared" si="131"/>
        <v>0</v>
      </c>
      <c r="AE43" s="201">
        <f t="shared" si="131"/>
        <v>0</v>
      </c>
      <c r="AF43" s="201">
        <f t="shared" si="131"/>
        <v>0</v>
      </c>
      <c r="AG43" s="201">
        <f t="shared" si="131"/>
        <v>0</v>
      </c>
      <c r="AH43" s="201">
        <f t="shared" si="131"/>
        <v>0</v>
      </c>
      <c r="AI43" s="201">
        <f t="shared" si="131"/>
        <v>0</v>
      </c>
      <c r="AJ43" s="193">
        <f t="shared" si="110"/>
        <v>0</v>
      </c>
      <c r="AK43" s="201">
        <f t="shared" si="132"/>
        <v>0</v>
      </c>
      <c r="AL43" s="201">
        <f t="shared" si="132"/>
        <v>0</v>
      </c>
      <c r="AM43" s="201">
        <f t="shared" si="132"/>
        <v>0</v>
      </c>
      <c r="AN43" s="201">
        <f t="shared" si="132"/>
        <v>0</v>
      </c>
      <c r="AO43" s="201">
        <f t="shared" si="132"/>
        <v>0</v>
      </c>
      <c r="AP43" s="201">
        <f t="shared" si="132"/>
        <v>0</v>
      </c>
      <c r="AQ43" s="201">
        <f t="shared" si="132"/>
        <v>0</v>
      </c>
      <c r="AR43" s="201">
        <f t="shared" si="132"/>
        <v>0</v>
      </c>
      <c r="AS43" s="201">
        <f t="shared" si="132"/>
        <v>0</v>
      </c>
      <c r="AT43" s="201">
        <f t="shared" si="132"/>
        <v>0</v>
      </c>
      <c r="AU43" s="201">
        <f t="shared" si="132"/>
        <v>0</v>
      </c>
      <c r="AV43" s="201">
        <f t="shared" si="132"/>
        <v>0</v>
      </c>
      <c r="AW43" s="193">
        <f t="shared" si="111"/>
        <v>0</v>
      </c>
      <c r="AX43" s="201">
        <f t="shared" si="133"/>
        <v>0</v>
      </c>
      <c r="AY43" s="201">
        <f t="shared" si="133"/>
        <v>0</v>
      </c>
      <c r="AZ43" s="201">
        <f t="shared" si="133"/>
        <v>0</v>
      </c>
      <c r="BA43" s="201">
        <f t="shared" si="133"/>
        <v>0</v>
      </c>
      <c r="BB43" s="201">
        <f t="shared" si="133"/>
        <v>0</v>
      </c>
      <c r="BC43" s="201">
        <f t="shared" si="133"/>
        <v>0</v>
      </c>
      <c r="BD43" s="201">
        <f t="shared" si="133"/>
        <v>0</v>
      </c>
      <c r="BE43" s="201">
        <f t="shared" si="133"/>
        <v>0</v>
      </c>
      <c r="BF43" s="201">
        <f t="shared" si="133"/>
        <v>0</v>
      </c>
      <c r="BG43" s="201">
        <f t="shared" si="133"/>
        <v>0</v>
      </c>
      <c r="BH43" s="201">
        <f t="shared" si="133"/>
        <v>0</v>
      </c>
      <c r="BI43" s="201">
        <f t="shared" si="133"/>
        <v>0</v>
      </c>
      <c r="BJ43" s="193">
        <f t="shared" si="112"/>
        <v>0</v>
      </c>
      <c r="BK43" s="201">
        <f t="shared" si="134"/>
        <v>0</v>
      </c>
      <c r="BL43" s="201">
        <f t="shared" si="134"/>
        <v>0</v>
      </c>
      <c r="BM43" s="201">
        <f t="shared" si="134"/>
        <v>0</v>
      </c>
      <c r="BN43" s="201">
        <f t="shared" si="134"/>
        <v>0</v>
      </c>
      <c r="BO43" s="201">
        <f t="shared" si="134"/>
        <v>0</v>
      </c>
      <c r="BP43" s="201">
        <f t="shared" si="134"/>
        <v>0</v>
      </c>
      <c r="BQ43" s="201">
        <f t="shared" si="134"/>
        <v>0</v>
      </c>
      <c r="BR43" s="201">
        <f t="shared" si="134"/>
        <v>0</v>
      </c>
      <c r="BS43" s="201">
        <f t="shared" si="134"/>
        <v>0</v>
      </c>
      <c r="BT43" s="201">
        <f t="shared" si="134"/>
        <v>0</v>
      </c>
      <c r="BU43" s="201">
        <f t="shared" si="134"/>
        <v>0</v>
      </c>
      <c r="BV43" s="201">
        <f t="shared" si="134"/>
        <v>0</v>
      </c>
      <c r="BW43" s="193">
        <f t="shared" si="113"/>
        <v>0</v>
      </c>
      <c r="BX43" s="201">
        <f t="shared" si="135"/>
        <v>0</v>
      </c>
      <c r="BY43" s="201">
        <f t="shared" si="135"/>
        <v>0</v>
      </c>
      <c r="BZ43" s="201">
        <f t="shared" si="135"/>
        <v>0</v>
      </c>
      <c r="CA43" s="201">
        <f t="shared" si="135"/>
        <v>0</v>
      </c>
      <c r="CB43" s="201">
        <f t="shared" si="135"/>
        <v>0</v>
      </c>
      <c r="CC43" s="201">
        <f t="shared" si="135"/>
        <v>0</v>
      </c>
      <c r="CD43" s="201">
        <f t="shared" si="135"/>
        <v>0</v>
      </c>
      <c r="CE43" s="201">
        <f t="shared" si="135"/>
        <v>0</v>
      </c>
      <c r="CF43" s="201">
        <f t="shared" si="135"/>
        <v>0</v>
      </c>
      <c r="CG43" s="201">
        <f t="shared" si="135"/>
        <v>0</v>
      </c>
      <c r="CH43" s="201">
        <f t="shared" si="135"/>
        <v>0</v>
      </c>
      <c r="CI43" s="201">
        <f t="shared" si="135"/>
        <v>0</v>
      </c>
      <c r="CJ43" s="193">
        <f t="shared" si="114"/>
        <v>0</v>
      </c>
      <c r="CL43" s="1" t="str">
        <f t="shared" si="94"/>
        <v xml:space="preserve"> (-)</v>
      </c>
      <c r="CM43" s="45"/>
      <c r="CN43" s="1"/>
      <c r="CO43" s="1"/>
      <c r="CP43" s="1"/>
      <c r="CQ43" s="1"/>
      <c r="CR43" s="1"/>
      <c r="CS43" s="1"/>
      <c r="CT43" s="1"/>
      <c r="CU43" s="1"/>
      <c r="CV43" s="1"/>
      <c r="CW43" s="1"/>
      <c r="CX43" s="1"/>
      <c r="CY43" s="1"/>
      <c r="CZ43" s="193">
        <f t="shared" si="116"/>
        <v>0</v>
      </c>
      <c r="DA43" s="45"/>
      <c r="DB43" s="1"/>
      <c r="DC43" s="1"/>
      <c r="DD43" s="1"/>
      <c r="DE43" s="1"/>
      <c r="DF43" s="1"/>
      <c r="DG43" s="1"/>
      <c r="DH43" s="1"/>
      <c r="DI43" s="1"/>
      <c r="DJ43" s="1"/>
      <c r="DK43" s="1"/>
      <c r="DL43" s="1"/>
      <c r="DM43" s="1"/>
      <c r="DN43" s="193">
        <f t="shared" si="119"/>
        <v>0</v>
      </c>
      <c r="DO43" s="45">
        <f>IF($D43&lt;&gt;0,12-$D43+1,0)</f>
        <v>0</v>
      </c>
      <c r="DP43" s="201">
        <f>IF($C43=$DP$4,IF((MONTH(DP$6)=$D43),$N43/(12-$D43+1),0),0)</f>
        <v>0</v>
      </c>
      <c r="DQ43" s="201">
        <f t="shared" ref="DQ43:EA43" si="140">IF(DP43=0,IF($C43=$DP$4,IF((MONTH(DQ$6)=$D43),$N43/(12-$D43+1),0),0),$N43/(12-$D43+1))</f>
        <v>0</v>
      </c>
      <c r="DR43" s="201">
        <f t="shared" si="140"/>
        <v>0</v>
      </c>
      <c r="DS43" s="201">
        <f t="shared" si="140"/>
        <v>0</v>
      </c>
      <c r="DT43" s="201">
        <f t="shared" si="140"/>
        <v>0</v>
      </c>
      <c r="DU43" s="201">
        <f t="shared" si="140"/>
        <v>0</v>
      </c>
      <c r="DV43" s="201">
        <f t="shared" si="140"/>
        <v>0</v>
      </c>
      <c r="DW43" s="201">
        <f t="shared" si="140"/>
        <v>0</v>
      </c>
      <c r="DX43" s="201">
        <f t="shared" si="140"/>
        <v>0</v>
      </c>
      <c r="DY43" s="201">
        <f t="shared" si="140"/>
        <v>0</v>
      </c>
      <c r="DZ43" s="201">
        <f t="shared" si="140"/>
        <v>0</v>
      </c>
      <c r="EA43" s="201">
        <f t="shared" si="140"/>
        <v>0</v>
      </c>
      <c r="EB43" s="193">
        <f t="shared" si="120"/>
        <v>0</v>
      </c>
      <c r="EC43" s="45">
        <f t="shared" si="10"/>
        <v>0</v>
      </c>
      <c r="ED43" s="201">
        <f t="shared" si="101"/>
        <v>0</v>
      </c>
      <c r="EE43" s="201">
        <f t="shared" si="102"/>
        <v>0</v>
      </c>
      <c r="EF43" s="201">
        <f>IF($EC43&lt;&gt;0,IF(SUM($ED43:EE43)&lt;$O43,$O43/$EC43,0),0)</f>
        <v>0</v>
      </c>
      <c r="EG43" s="201">
        <f>IF($EC43&lt;&gt;0,IF(SUM($ED43:EF43)&lt;$O43,$O43/$EC43,0),0)</f>
        <v>0</v>
      </c>
      <c r="EH43" s="201">
        <f>IF($EC43&lt;&gt;0,IF(SUM($ED43:EG43)&lt;$O43,$O43/$EC43,0),0)</f>
        <v>0</v>
      </c>
      <c r="EI43" s="201">
        <f>IF($EC43&lt;&gt;0,IF(SUM($ED43:EH43)&lt;$O43,$O43/$EC43,0),0)</f>
        <v>0</v>
      </c>
      <c r="EJ43" s="201">
        <f>IF($EC43&lt;&gt;0,IF(SUM($ED43:EI43)&lt;$O43,$O43/$EC43,0),0)</f>
        <v>0</v>
      </c>
      <c r="EK43" s="201">
        <f>IF($EC43&lt;&gt;0,IF(SUM($ED43:EJ43)&lt;$O43,$O43/$EC43,0),0)</f>
        <v>0</v>
      </c>
      <c r="EL43" s="201">
        <f>IF($EC43&lt;&gt;0,IF(SUM($ED43:EK43)&lt;$O43,$O43/$EC43,0),0)</f>
        <v>0</v>
      </c>
      <c r="EM43" s="201">
        <f>IF($EC43&lt;&gt;0,IF(SUM($ED43:EL43)&lt;$O43,$O43/$EC43,0),0)</f>
        <v>0</v>
      </c>
      <c r="EN43" s="201">
        <f>IF($EC43&lt;&gt;0,IF(SUM($ED43:EM43)&lt;$O43,$O43/$EC43,0),0)</f>
        <v>0</v>
      </c>
      <c r="EO43" s="201">
        <f>IF($EC43&lt;&gt;0,IF(SUM($ED43:EN43)&lt;$O43,$O43/$EC43,0),0)</f>
        <v>0</v>
      </c>
      <c r="EP43" s="193">
        <f t="shared" si="121"/>
        <v>0</v>
      </c>
      <c r="EQ43" s="45">
        <f t="shared" si="11"/>
        <v>0</v>
      </c>
      <c r="ER43" s="201">
        <f t="shared" si="103"/>
        <v>0</v>
      </c>
      <c r="ES43" s="201">
        <f t="shared" si="104"/>
        <v>0</v>
      </c>
      <c r="ET43" s="201">
        <f>IF($EQ43&lt;&gt;0,IF(SUM($ER43:ES43)&lt;$P43,$P43/$EQ43,0),0)</f>
        <v>0</v>
      </c>
      <c r="EU43" s="201">
        <f>IF($EQ43&lt;&gt;0,IF(SUM($ER43:ET43)&lt;$P43,$P43/$EQ43,0),0)</f>
        <v>0</v>
      </c>
      <c r="EV43" s="201">
        <f>IF($EQ43&lt;&gt;0,IF(SUM($ER43:EU43)&lt;$P43,$P43/$EQ43,0),0)</f>
        <v>0</v>
      </c>
      <c r="EW43" s="201">
        <f>IF($EQ43&lt;&gt;0,IF(SUM($ER43:EV43)&lt;$P43,$P43/$EQ43,0),0)</f>
        <v>0</v>
      </c>
      <c r="EX43" s="201">
        <f>IF($EQ43&lt;&gt;0,IF(SUM($ER43:EW43)&lt;$P43,$P43/$EQ43,0),0)</f>
        <v>0</v>
      </c>
      <c r="EY43" s="201">
        <f>IF($EQ43&lt;&gt;0,IF(SUM($ER43:EX43)&lt;$P43,$P43/$EQ43,0),0)</f>
        <v>0</v>
      </c>
      <c r="EZ43" s="201">
        <f>IF($EQ43&lt;&gt;0,IF(SUM($ER43:EY43)&lt;$P43,$P43/$EQ43,0),0)</f>
        <v>0</v>
      </c>
      <c r="FA43" s="201">
        <f>IF($EQ43&lt;&gt;0,IF(SUM($ER43:EZ43)&lt;$P43,$P43/$EQ43,0),0)</f>
        <v>0</v>
      </c>
      <c r="FB43" s="201">
        <f>IF($EQ43&lt;&gt;0,IF(SUM($ER43:FA43)&lt;$P43,$P43/$EQ43,0),0)</f>
        <v>0</v>
      </c>
      <c r="FC43" s="201">
        <f>IF($EQ43&lt;&gt;0,IF(SUM($ER43:FB43)&lt;$P43,$P43/$EQ43,0),0)</f>
        <v>0</v>
      </c>
      <c r="FD43" s="193">
        <f t="shared" si="122"/>
        <v>0</v>
      </c>
    </row>
    <row r="44" spans="1:160" ht="15" customHeight="1" x14ac:dyDescent="0.25">
      <c r="A44" s="1"/>
      <c r="B44" s="127" t="str">
        <f>+Basisgegevens!A218</f>
        <v xml:space="preserve"> (-)</v>
      </c>
      <c r="C44" s="151">
        <f>+YEAR(Basisgegevens!E218)</f>
        <v>2026</v>
      </c>
      <c r="D44" s="151">
        <f>IF(Basisgegevens!G218&lt;&gt;0,MONTH(Basisgegevens!E218),0)</f>
        <v>0</v>
      </c>
      <c r="E44" s="79">
        <f>1/Basisgegevens!I218</f>
        <v>0.2</v>
      </c>
      <c r="F44" s="184">
        <f>+Basisgegevens!G218</f>
        <v>0</v>
      </c>
      <c r="G44" s="184"/>
      <c r="H44" s="184"/>
      <c r="I44" s="184">
        <f>+IF(I$6=$C44,$F44," ")</f>
        <v>0</v>
      </c>
      <c r="J44" s="184"/>
      <c r="K44" s="184"/>
      <c r="L44" s="184"/>
      <c r="M44" s="184"/>
      <c r="N44" s="184">
        <f>+$F44*$E44*(12-$D44+1)/12</f>
        <v>0</v>
      </c>
      <c r="O44" s="184">
        <f t="shared" si="86"/>
        <v>0</v>
      </c>
      <c r="P44" s="184">
        <f t="shared" si="86"/>
        <v>0</v>
      </c>
      <c r="Q44" s="184"/>
      <c r="R44" s="184"/>
      <c r="S44" s="184">
        <f>+I44-N44</f>
        <v>0</v>
      </c>
      <c r="T44" s="184">
        <f t="shared" si="108"/>
        <v>0</v>
      </c>
      <c r="U44" s="184">
        <f t="shared" si="109"/>
        <v>0</v>
      </c>
      <c r="W44" s="1" t="str">
        <f t="shared" si="88"/>
        <v xml:space="preserve"> (-)</v>
      </c>
      <c r="X44" s="201">
        <f t="shared" si="131"/>
        <v>0</v>
      </c>
      <c r="Y44" s="201">
        <f t="shared" si="131"/>
        <v>0</v>
      </c>
      <c r="Z44" s="201">
        <f t="shared" si="131"/>
        <v>0</v>
      </c>
      <c r="AA44" s="201">
        <f t="shared" si="131"/>
        <v>0</v>
      </c>
      <c r="AB44" s="201">
        <f t="shared" si="131"/>
        <v>0</v>
      </c>
      <c r="AC44" s="201">
        <f t="shared" si="131"/>
        <v>0</v>
      </c>
      <c r="AD44" s="201">
        <f t="shared" si="131"/>
        <v>0</v>
      </c>
      <c r="AE44" s="201">
        <f t="shared" si="131"/>
        <v>0</v>
      </c>
      <c r="AF44" s="201">
        <f t="shared" si="131"/>
        <v>0</v>
      </c>
      <c r="AG44" s="201">
        <f t="shared" si="131"/>
        <v>0</v>
      </c>
      <c r="AH44" s="201">
        <f t="shared" si="131"/>
        <v>0</v>
      </c>
      <c r="AI44" s="201">
        <f t="shared" si="131"/>
        <v>0</v>
      </c>
      <c r="AJ44" s="193">
        <f t="shared" si="110"/>
        <v>0</v>
      </c>
      <c r="AK44" s="201">
        <f t="shared" si="132"/>
        <v>0</v>
      </c>
      <c r="AL44" s="201">
        <f t="shared" si="132"/>
        <v>0</v>
      </c>
      <c r="AM44" s="201">
        <f t="shared" si="132"/>
        <v>0</v>
      </c>
      <c r="AN44" s="201">
        <f t="shared" si="132"/>
        <v>0</v>
      </c>
      <c r="AO44" s="201">
        <f t="shared" si="132"/>
        <v>0</v>
      </c>
      <c r="AP44" s="201">
        <f t="shared" si="132"/>
        <v>0</v>
      </c>
      <c r="AQ44" s="201">
        <f t="shared" si="132"/>
        <v>0</v>
      </c>
      <c r="AR44" s="201">
        <f t="shared" si="132"/>
        <v>0</v>
      </c>
      <c r="AS44" s="201">
        <f t="shared" si="132"/>
        <v>0</v>
      </c>
      <c r="AT44" s="201">
        <f t="shared" si="132"/>
        <v>0</v>
      </c>
      <c r="AU44" s="201">
        <f t="shared" si="132"/>
        <v>0</v>
      </c>
      <c r="AV44" s="201">
        <f t="shared" si="132"/>
        <v>0</v>
      </c>
      <c r="AW44" s="193">
        <f t="shared" si="111"/>
        <v>0</v>
      </c>
      <c r="AX44" s="201">
        <f t="shared" si="133"/>
        <v>0</v>
      </c>
      <c r="AY44" s="201">
        <f t="shared" si="133"/>
        <v>0</v>
      </c>
      <c r="AZ44" s="201">
        <f t="shared" si="133"/>
        <v>0</v>
      </c>
      <c r="BA44" s="201">
        <f t="shared" si="133"/>
        <v>0</v>
      </c>
      <c r="BB44" s="201">
        <f t="shared" si="133"/>
        <v>0</v>
      </c>
      <c r="BC44" s="201">
        <f t="shared" si="133"/>
        <v>0</v>
      </c>
      <c r="BD44" s="201">
        <f t="shared" si="133"/>
        <v>0</v>
      </c>
      <c r="BE44" s="201">
        <f t="shared" si="133"/>
        <v>0</v>
      </c>
      <c r="BF44" s="201">
        <f t="shared" si="133"/>
        <v>0</v>
      </c>
      <c r="BG44" s="201">
        <f t="shared" si="133"/>
        <v>0</v>
      </c>
      <c r="BH44" s="201">
        <f t="shared" si="133"/>
        <v>0</v>
      </c>
      <c r="BI44" s="201">
        <f t="shared" si="133"/>
        <v>0</v>
      </c>
      <c r="BJ44" s="193">
        <f t="shared" si="112"/>
        <v>0</v>
      </c>
      <c r="BK44" s="201">
        <f t="shared" si="134"/>
        <v>0</v>
      </c>
      <c r="BL44" s="201">
        <f t="shared" si="134"/>
        <v>0</v>
      </c>
      <c r="BM44" s="201">
        <f t="shared" si="134"/>
        <v>0</v>
      </c>
      <c r="BN44" s="201">
        <f t="shared" si="134"/>
        <v>0</v>
      </c>
      <c r="BO44" s="201">
        <f t="shared" si="134"/>
        <v>0</v>
      </c>
      <c r="BP44" s="201">
        <f t="shared" si="134"/>
        <v>0</v>
      </c>
      <c r="BQ44" s="201">
        <f t="shared" si="134"/>
        <v>0</v>
      </c>
      <c r="BR44" s="201">
        <f t="shared" si="134"/>
        <v>0</v>
      </c>
      <c r="BS44" s="201">
        <f t="shared" si="134"/>
        <v>0</v>
      </c>
      <c r="BT44" s="201">
        <f t="shared" si="134"/>
        <v>0</v>
      </c>
      <c r="BU44" s="201">
        <f t="shared" si="134"/>
        <v>0</v>
      </c>
      <c r="BV44" s="201">
        <f t="shared" si="134"/>
        <v>0</v>
      </c>
      <c r="BW44" s="193">
        <f t="shared" si="113"/>
        <v>0</v>
      </c>
      <c r="BX44" s="201">
        <f t="shared" si="135"/>
        <v>0</v>
      </c>
      <c r="BY44" s="201">
        <f t="shared" si="135"/>
        <v>0</v>
      </c>
      <c r="BZ44" s="201">
        <f t="shared" si="135"/>
        <v>0</v>
      </c>
      <c r="CA44" s="201">
        <f t="shared" si="135"/>
        <v>0</v>
      </c>
      <c r="CB44" s="201">
        <f t="shared" si="135"/>
        <v>0</v>
      </c>
      <c r="CC44" s="201">
        <f t="shared" si="135"/>
        <v>0</v>
      </c>
      <c r="CD44" s="201">
        <f t="shared" si="135"/>
        <v>0</v>
      </c>
      <c r="CE44" s="201">
        <f t="shared" si="135"/>
        <v>0</v>
      </c>
      <c r="CF44" s="201">
        <f t="shared" si="135"/>
        <v>0</v>
      </c>
      <c r="CG44" s="201">
        <f t="shared" si="135"/>
        <v>0</v>
      </c>
      <c r="CH44" s="201">
        <f t="shared" si="135"/>
        <v>0</v>
      </c>
      <c r="CI44" s="201">
        <f t="shared" si="135"/>
        <v>0</v>
      </c>
      <c r="CJ44" s="193">
        <f t="shared" si="114"/>
        <v>0</v>
      </c>
      <c r="CL44" s="1" t="str">
        <f t="shared" si="94"/>
        <v xml:space="preserve"> (-)</v>
      </c>
      <c r="CM44" s="45"/>
      <c r="CN44" s="1"/>
      <c r="CO44" s="1"/>
      <c r="CP44" s="1"/>
      <c r="CQ44" s="1"/>
      <c r="CR44" s="1"/>
      <c r="CS44" s="1"/>
      <c r="CT44" s="1"/>
      <c r="CU44" s="1"/>
      <c r="CV44" s="1"/>
      <c r="CW44" s="1"/>
      <c r="CX44" s="1"/>
      <c r="CY44" s="1"/>
      <c r="CZ44" s="193">
        <f t="shared" si="116"/>
        <v>0</v>
      </c>
      <c r="DA44" s="45"/>
      <c r="DB44" s="1"/>
      <c r="DC44" s="1"/>
      <c r="DD44" s="1"/>
      <c r="DE44" s="1"/>
      <c r="DF44" s="1"/>
      <c r="DG44" s="1"/>
      <c r="DH44" s="1"/>
      <c r="DI44" s="1"/>
      <c r="DJ44" s="1"/>
      <c r="DK44" s="1"/>
      <c r="DL44" s="1"/>
      <c r="DM44" s="1"/>
      <c r="DN44" s="193">
        <f t="shared" si="119"/>
        <v>0</v>
      </c>
      <c r="DO44" s="45">
        <f>IF($D44&lt;&gt;0,12-$D44+1,0)</f>
        <v>0</v>
      </c>
      <c r="DP44" s="201">
        <f>IF($C44=$DP$4,IF((MONTH(DP$6)=$D44),$N44/(12-$D44+1),0),0)</f>
        <v>0</v>
      </c>
      <c r="DQ44" s="201">
        <f t="shared" ref="DQ44:EA44" si="141">IF(DP44=0,IF($C44=$DP$4,IF((MONTH(DQ$6)=$D44),$N44/(12-$D44+1),0),0),$N44/(12-$D44+1))</f>
        <v>0</v>
      </c>
      <c r="DR44" s="201">
        <f t="shared" si="141"/>
        <v>0</v>
      </c>
      <c r="DS44" s="201">
        <f t="shared" si="141"/>
        <v>0</v>
      </c>
      <c r="DT44" s="201">
        <f t="shared" si="141"/>
        <v>0</v>
      </c>
      <c r="DU44" s="201">
        <f t="shared" si="141"/>
        <v>0</v>
      </c>
      <c r="DV44" s="201">
        <f t="shared" si="141"/>
        <v>0</v>
      </c>
      <c r="DW44" s="201">
        <f t="shared" si="141"/>
        <v>0</v>
      </c>
      <c r="DX44" s="201">
        <f t="shared" si="141"/>
        <v>0</v>
      </c>
      <c r="DY44" s="201">
        <f t="shared" si="141"/>
        <v>0</v>
      </c>
      <c r="DZ44" s="201">
        <f t="shared" si="141"/>
        <v>0</v>
      </c>
      <c r="EA44" s="201">
        <f t="shared" si="141"/>
        <v>0</v>
      </c>
      <c r="EB44" s="193">
        <f t="shared" si="120"/>
        <v>0</v>
      </c>
      <c r="EC44" s="45">
        <f t="shared" si="10"/>
        <v>0</v>
      </c>
      <c r="ED44" s="201">
        <f t="shared" si="101"/>
        <v>0</v>
      </c>
      <c r="EE44" s="201">
        <f t="shared" si="102"/>
        <v>0</v>
      </c>
      <c r="EF44" s="201">
        <f>IF($EC44&lt;&gt;0,IF(SUM($ED44:EE44)&lt;$O44,$O44/$EC44,0),0)</f>
        <v>0</v>
      </c>
      <c r="EG44" s="201">
        <f>IF($EC44&lt;&gt;0,IF(SUM($ED44:EF44)&lt;$O44,$O44/$EC44,0),0)</f>
        <v>0</v>
      </c>
      <c r="EH44" s="201">
        <f>IF($EC44&lt;&gt;0,IF(SUM($ED44:EG44)&lt;$O44,$O44/$EC44,0),0)</f>
        <v>0</v>
      </c>
      <c r="EI44" s="201">
        <f>IF($EC44&lt;&gt;0,IF(SUM($ED44:EH44)&lt;$O44,$O44/$EC44,0),0)</f>
        <v>0</v>
      </c>
      <c r="EJ44" s="201">
        <f>IF($EC44&lt;&gt;0,IF(SUM($ED44:EI44)&lt;$O44,$O44/$EC44,0),0)</f>
        <v>0</v>
      </c>
      <c r="EK44" s="201">
        <f>IF($EC44&lt;&gt;0,IF(SUM($ED44:EJ44)&lt;$O44,$O44/$EC44,0),0)</f>
        <v>0</v>
      </c>
      <c r="EL44" s="201">
        <f>IF($EC44&lt;&gt;0,IF(SUM($ED44:EK44)&lt;$O44,$O44/$EC44,0),0)</f>
        <v>0</v>
      </c>
      <c r="EM44" s="201">
        <f>IF($EC44&lt;&gt;0,IF(SUM($ED44:EL44)&lt;$O44,$O44/$EC44,0),0)</f>
        <v>0</v>
      </c>
      <c r="EN44" s="201">
        <f>IF($EC44&lt;&gt;0,IF(SUM($ED44:EM44)&lt;$O44,$O44/$EC44,0),0)</f>
        <v>0</v>
      </c>
      <c r="EO44" s="201">
        <f>IF($EC44&lt;&gt;0,IF(SUM($ED44:EN44)&lt;$O44,$O44/$EC44,0),0)</f>
        <v>0</v>
      </c>
      <c r="EP44" s="193">
        <f t="shared" si="121"/>
        <v>0</v>
      </c>
      <c r="EQ44" s="45">
        <f t="shared" si="11"/>
        <v>0</v>
      </c>
      <c r="ER44" s="201">
        <f t="shared" si="103"/>
        <v>0</v>
      </c>
      <c r="ES44" s="201">
        <f t="shared" si="104"/>
        <v>0</v>
      </c>
      <c r="ET44" s="201">
        <f>IF($EQ44&lt;&gt;0,IF(SUM($ER44:ES44)&lt;$P44,$P44/$EQ44,0),0)</f>
        <v>0</v>
      </c>
      <c r="EU44" s="201">
        <f>IF($EQ44&lt;&gt;0,IF(SUM($ER44:ET44)&lt;$P44,$P44/$EQ44,0),0)</f>
        <v>0</v>
      </c>
      <c r="EV44" s="201">
        <f>IF($EQ44&lt;&gt;0,IF(SUM($ER44:EU44)&lt;$P44,$P44/$EQ44,0),0)</f>
        <v>0</v>
      </c>
      <c r="EW44" s="201">
        <f>IF($EQ44&lt;&gt;0,IF(SUM($ER44:EV44)&lt;$P44,$P44/$EQ44,0),0)</f>
        <v>0</v>
      </c>
      <c r="EX44" s="201">
        <f>IF($EQ44&lt;&gt;0,IF(SUM($ER44:EW44)&lt;$P44,$P44/$EQ44,0),0)</f>
        <v>0</v>
      </c>
      <c r="EY44" s="201">
        <f>IF($EQ44&lt;&gt;0,IF(SUM($ER44:EX44)&lt;$P44,$P44/$EQ44,0),0)</f>
        <v>0</v>
      </c>
      <c r="EZ44" s="201">
        <f>IF($EQ44&lt;&gt;0,IF(SUM($ER44:EY44)&lt;$P44,$P44/$EQ44,0),0)</f>
        <v>0</v>
      </c>
      <c r="FA44" s="201">
        <f>IF($EQ44&lt;&gt;0,IF(SUM($ER44:EZ44)&lt;$P44,$P44/$EQ44,0),0)</f>
        <v>0</v>
      </c>
      <c r="FB44" s="201">
        <f>IF($EQ44&lt;&gt;0,IF(SUM($ER44:FA44)&lt;$P44,$P44/$EQ44,0),0)</f>
        <v>0</v>
      </c>
      <c r="FC44" s="201">
        <f>IF($EQ44&lt;&gt;0,IF(SUM($ER44:FB44)&lt;$P44,$P44/$EQ44,0),0)</f>
        <v>0</v>
      </c>
      <c r="FD44" s="193">
        <f t="shared" si="122"/>
        <v>0</v>
      </c>
    </row>
    <row r="45" spans="1:160" ht="15" customHeight="1" x14ac:dyDescent="0.25">
      <c r="A45" s="1"/>
      <c r="B45" s="127" t="str">
        <f>+Basisgegevens!A219</f>
        <v xml:space="preserve"> (-)</v>
      </c>
      <c r="C45" s="151">
        <f>+YEAR(Basisgegevens!E219)</f>
        <v>2026</v>
      </c>
      <c r="D45" s="151">
        <f>IF(Basisgegevens!G219&lt;&gt;0,MONTH(Basisgegevens!E219),0)</f>
        <v>0</v>
      </c>
      <c r="E45" s="79">
        <f>1/Basisgegevens!I219</f>
        <v>0.2</v>
      </c>
      <c r="F45" s="184">
        <f>+Basisgegevens!G219</f>
        <v>0</v>
      </c>
      <c r="G45" s="184"/>
      <c r="H45" s="184"/>
      <c r="I45" s="184">
        <f>+IF(I$6=$C45,$F45," ")</f>
        <v>0</v>
      </c>
      <c r="J45" s="184"/>
      <c r="K45" s="184"/>
      <c r="L45" s="184"/>
      <c r="M45" s="184"/>
      <c r="N45" s="184">
        <f>+$F45*$E45*(12-$D45+1)/12</f>
        <v>0</v>
      </c>
      <c r="O45" s="184">
        <f t="shared" si="86"/>
        <v>0</v>
      </c>
      <c r="P45" s="184">
        <f t="shared" si="86"/>
        <v>0</v>
      </c>
      <c r="Q45" s="184"/>
      <c r="R45" s="184"/>
      <c r="S45" s="184">
        <f>+I45-N45</f>
        <v>0</v>
      </c>
      <c r="T45" s="184">
        <f t="shared" si="108"/>
        <v>0</v>
      </c>
      <c r="U45" s="184">
        <f t="shared" si="109"/>
        <v>0</v>
      </c>
      <c r="W45" s="1" t="str">
        <f t="shared" si="88"/>
        <v xml:space="preserve"> (-)</v>
      </c>
      <c r="X45" s="201">
        <f t="shared" si="131"/>
        <v>0</v>
      </c>
      <c r="Y45" s="201">
        <f t="shared" si="131"/>
        <v>0</v>
      </c>
      <c r="Z45" s="201">
        <f t="shared" si="131"/>
        <v>0</v>
      </c>
      <c r="AA45" s="201">
        <f t="shared" si="131"/>
        <v>0</v>
      </c>
      <c r="AB45" s="201">
        <f t="shared" si="131"/>
        <v>0</v>
      </c>
      <c r="AC45" s="201">
        <f t="shared" si="131"/>
        <v>0</v>
      </c>
      <c r="AD45" s="201">
        <f t="shared" si="131"/>
        <v>0</v>
      </c>
      <c r="AE45" s="201">
        <f t="shared" si="131"/>
        <v>0</v>
      </c>
      <c r="AF45" s="201">
        <f t="shared" si="131"/>
        <v>0</v>
      </c>
      <c r="AG45" s="201">
        <f t="shared" si="131"/>
        <v>0</v>
      </c>
      <c r="AH45" s="201">
        <f t="shared" si="131"/>
        <v>0</v>
      </c>
      <c r="AI45" s="201">
        <f t="shared" si="131"/>
        <v>0</v>
      </c>
      <c r="AJ45" s="193">
        <f t="shared" si="110"/>
        <v>0</v>
      </c>
      <c r="AK45" s="201">
        <f t="shared" si="132"/>
        <v>0</v>
      </c>
      <c r="AL45" s="201">
        <f t="shared" si="132"/>
        <v>0</v>
      </c>
      <c r="AM45" s="201">
        <f t="shared" si="132"/>
        <v>0</v>
      </c>
      <c r="AN45" s="201">
        <f t="shared" si="132"/>
        <v>0</v>
      </c>
      <c r="AO45" s="201">
        <f t="shared" si="132"/>
        <v>0</v>
      </c>
      <c r="AP45" s="201">
        <f t="shared" si="132"/>
        <v>0</v>
      </c>
      <c r="AQ45" s="201">
        <f t="shared" si="132"/>
        <v>0</v>
      </c>
      <c r="AR45" s="201">
        <f t="shared" si="132"/>
        <v>0</v>
      </c>
      <c r="AS45" s="201">
        <f t="shared" si="132"/>
        <v>0</v>
      </c>
      <c r="AT45" s="201">
        <f t="shared" si="132"/>
        <v>0</v>
      </c>
      <c r="AU45" s="201">
        <f t="shared" si="132"/>
        <v>0</v>
      </c>
      <c r="AV45" s="201">
        <f t="shared" si="132"/>
        <v>0</v>
      </c>
      <c r="AW45" s="193">
        <f t="shared" si="111"/>
        <v>0</v>
      </c>
      <c r="AX45" s="201">
        <f t="shared" si="133"/>
        <v>0</v>
      </c>
      <c r="AY45" s="201">
        <f t="shared" si="133"/>
        <v>0</v>
      </c>
      <c r="AZ45" s="201">
        <f t="shared" si="133"/>
        <v>0</v>
      </c>
      <c r="BA45" s="201">
        <f t="shared" si="133"/>
        <v>0</v>
      </c>
      <c r="BB45" s="201">
        <f t="shared" si="133"/>
        <v>0</v>
      </c>
      <c r="BC45" s="201">
        <f t="shared" si="133"/>
        <v>0</v>
      </c>
      <c r="BD45" s="201">
        <f t="shared" si="133"/>
        <v>0</v>
      </c>
      <c r="BE45" s="201">
        <f t="shared" si="133"/>
        <v>0</v>
      </c>
      <c r="BF45" s="201">
        <f t="shared" si="133"/>
        <v>0</v>
      </c>
      <c r="BG45" s="201">
        <f t="shared" si="133"/>
        <v>0</v>
      </c>
      <c r="BH45" s="201">
        <f t="shared" si="133"/>
        <v>0</v>
      </c>
      <c r="BI45" s="201">
        <f t="shared" si="133"/>
        <v>0</v>
      </c>
      <c r="BJ45" s="193">
        <f t="shared" si="112"/>
        <v>0</v>
      </c>
      <c r="BK45" s="201">
        <f t="shared" si="134"/>
        <v>0</v>
      </c>
      <c r="BL45" s="201">
        <f t="shared" si="134"/>
        <v>0</v>
      </c>
      <c r="BM45" s="201">
        <f t="shared" si="134"/>
        <v>0</v>
      </c>
      <c r="BN45" s="201">
        <f t="shared" si="134"/>
        <v>0</v>
      </c>
      <c r="BO45" s="201">
        <f t="shared" si="134"/>
        <v>0</v>
      </c>
      <c r="BP45" s="201">
        <f t="shared" si="134"/>
        <v>0</v>
      </c>
      <c r="BQ45" s="201">
        <f t="shared" si="134"/>
        <v>0</v>
      </c>
      <c r="BR45" s="201">
        <f t="shared" si="134"/>
        <v>0</v>
      </c>
      <c r="BS45" s="201">
        <f t="shared" si="134"/>
        <v>0</v>
      </c>
      <c r="BT45" s="201">
        <f t="shared" si="134"/>
        <v>0</v>
      </c>
      <c r="BU45" s="201">
        <f t="shared" si="134"/>
        <v>0</v>
      </c>
      <c r="BV45" s="201">
        <f t="shared" si="134"/>
        <v>0</v>
      </c>
      <c r="BW45" s="193">
        <f t="shared" si="113"/>
        <v>0</v>
      </c>
      <c r="BX45" s="201">
        <f t="shared" si="135"/>
        <v>0</v>
      </c>
      <c r="BY45" s="201">
        <f t="shared" si="135"/>
        <v>0</v>
      </c>
      <c r="BZ45" s="201">
        <f t="shared" si="135"/>
        <v>0</v>
      </c>
      <c r="CA45" s="201">
        <f t="shared" si="135"/>
        <v>0</v>
      </c>
      <c r="CB45" s="201">
        <f t="shared" si="135"/>
        <v>0</v>
      </c>
      <c r="CC45" s="201">
        <f t="shared" si="135"/>
        <v>0</v>
      </c>
      <c r="CD45" s="201">
        <f t="shared" si="135"/>
        <v>0</v>
      </c>
      <c r="CE45" s="201">
        <f t="shared" si="135"/>
        <v>0</v>
      </c>
      <c r="CF45" s="201">
        <f t="shared" si="135"/>
        <v>0</v>
      </c>
      <c r="CG45" s="201">
        <f t="shared" si="135"/>
        <v>0</v>
      </c>
      <c r="CH45" s="201">
        <f t="shared" si="135"/>
        <v>0</v>
      </c>
      <c r="CI45" s="201">
        <f t="shared" si="135"/>
        <v>0</v>
      </c>
      <c r="CJ45" s="193">
        <f t="shared" si="114"/>
        <v>0</v>
      </c>
      <c r="CL45" s="1" t="str">
        <f t="shared" si="94"/>
        <v xml:space="preserve"> (-)</v>
      </c>
      <c r="CM45" s="45"/>
      <c r="CN45" s="1"/>
      <c r="CO45" s="1"/>
      <c r="CP45" s="1"/>
      <c r="CQ45" s="1"/>
      <c r="CR45" s="1"/>
      <c r="CS45" s="1"/>
      <c r="CT45" s="1"/>
      <c r="CU45" s="1"/>
      <c r="CV45" s="1"/>
      <c r="CW45" s="1"/>
      <c r="CX45" s="1"/>
      <c r="CY45" s="1"/>
      <c r="CZ45" s="193">
        <f t="shared" si="116"/>
        <v>0</v>
      </c>
      <c r="DA45" s="45"/>
      <c r="DB45" s="1"/>
      <c r="DC45" s="1"/>
      <c r="DD45" s="1"/>
      <c r="DE45" s="1"/>
      <c r="DF45" s="1"/>
      <c r="DG45" s="1"/>
      <c r="DH45" s="1"/>
      <c r="DI45" s="1"/>
      <c r="DJ45" s="1"/>
      <c r="DK45" s="1"/>
      <c r="DL45" s="1"/>
      <c r="DM45" s="1"/>
      <c r="DN45" s="193">
        <f t="shared" si="119"/>
        <v>0</v>
      </c>
      <c r="DO45" s="45">
        <f>IF($D45&lt;&gt;0,12-$D45+1,0)</f>
        <v>0</v>
      </c>
      <c r="DP45" s="201">
        <f>IF($C45=$DP$4,IF((MONTH(DP$6)=$D45),$N45/(12-$D45+1),0),0)</f>
        <v>0</v>
      </c>
      <c r="DQ45" s="201">
        <f t="shared" ref="DQ45:EA45" si="142">IF(DP45=0,IF($C45=$DP$4,IF((MONTH(DQ$6)=$D45),$N45/(12-$D45+1),0),0),$N45/(12-$D45+1))</f>
        <v>0</v>
      </c>
      <c r="DR45" s="201">
        <f t="shared" si="142"/>
        <v>0</v>
      </c>
      <c r="DS45" s="201">
        <f t="shared" si="142"/>
        <v>0</v>
      </c>
      <c r="DT45" s="201">
        <f t="shared" si="142"/>
        <v>0</v>
      </c>
      <c r="DU45" s="201">
        <f t="shared" si="142"/>
        <v>0</v>
      </c>
      <c r="DV45" s="201">
        <f t="shared" si="142"/>
        <v>0</v>
      </c>
      <c r="DW45" s="201">
        <f t="shared" si="142"/>
        <v>0</v>
      </c>
      <c r="DX45" s="201">
        <f t="shared" si="142"/>
        <v>0</v>
      </c>
      <c r="DY45" s="201">
        <f t="shared" si="142"/>
        <v>0</v>
      </c>
      <c r="DZ45" s="201">
        <f t="shared" si="142"/>
        <v>0</v>
      </c>
      <c r="EA45" s="201">
        <f t="shared" si="142"/>
        <v>0</v>
      </c>
      <c r="EB45" s="193">
        <f t="shared" si="120"/>
        <v>0</v>
      </c>
      <c r="EC45" s="45">
        <f t="shared" si="10"/>
        <v>0</v>
      </c>
      <c r="ED45" s="201">
        <f t="shared" si="101"/>
        <v>0</v>
      </c>
      <c r="EE45" s="201">
        <f t="shared" si="102"/>
        <v>0</v>
      </c>
      <c r="EF45" s="201">
        <f>IF($EC45&lt;&gt;0,IF(SUM($ED45:EE45)&lt;$O45,$O45/$EC45,0),0)</f>
        <v>0</v>
      </c>
      <c r="EG45" s="201">
        <f>IF($EC45&lt;&gt;0,IF(SUM($ED45:EF45)&lt;$O45,$O45/$EC45,0),0)</f>
        <v>0</v>
      </c>
      <c r="EH45" s="201">
        <f>IF($EC45&lt;&gt;0,IF(SUM($ED45:EG45)&lt;$O45,$O45/$EC45,0),0)</f>
        <v>0</v>
      </c>
      <c r="EI45" s="201">
        <f>IF($EC45&lt;&gt;0,IF(SUM($ED45:EH45)&lt;$O45,$O45/$EC45,0),0)</f>
        <v>0</v>
      </c>
      <c r="EJ45" s="201">
        <f>IF($EC45&lt;&gt;0,IF(SUM($ED45:EI45)&lt;$O45,$O45/$EC45,0),0)</f>
        <v>0</v>
      </c>
      <c r="EK45" s="201">
        <f>IF($EC45&lt;&gt;0,IF(SUM($ED45:EJ45)&lt;$O45,$O45/$EC45,0),0)</f>
        <v>0</v>
      </c>
      <c r="EL45" s="201">
        <f>IF($EC45&lt;&gt;0,IF(SUM($ED45:EK45)&lt;$O45,$O45/$EC45,0),0)</f>
        <v>0</v>
      </c>
      <c r="EM45" s="201">
        <f>IF($EC45&lt;&gt;0,IF(SUM($ED45:EL45)&lt;$O45,$O45/$EC45,0),0)</f>
        <v>0</v>
      </c>
      <c r="EN45" s="201">
        <f>IF($EC45&lt;&gt;0,IF(SUM($ED45:EM45)&lt;$O45,$O45/$EC45,0),0)</f>
        <v>0</v>
      </c>
      <c r="EO45" s="201">
        <f>IF($EC45&lt;&gt;0,IF(SUM($ED45:EN45)&lt;$O45,$O45/$EC45,0),0)</f>
        <v>0</v>
      </c>
      <c r="EP45" s="193">
        <f t="shared" si="121"/>
        <v>0</v>
      </c>
      <c r="EQ45" s="45">
        <f t="shared" si="11"/>
        <v>0</v>
      </c>
      <c r="ER45" s="201">
        <f t="shared" si="103"/>
        <v>0</v>
      </c>
      <c r="ES45" s="201">
        <f t="shared" si="104"/>
        <v>0</v>
      </c>
      <c r="ET45" s="201">
        <f>IF($EQ45&lt;&gt;0,IF(SUM($ER45:ES45)&lt;$P45,$P45/$EQ45,0),0)</f>
        <v>0</v>
      </c>
      <c r="EU45" s="201">
        <f>IF($EQ45&lt;&gt;0,IF(SUM($ER45:ET45)&lt;$P45,$P45/$EQ45,0),0)</f>
        <v>0</v>
      </c>
      <c r="EV45" s="201">
        <f>IF($EQ45&lt;&gt;0,IF(SUM($ER45:EU45)&lt;$P45,$P45/$EQ45,0),0)</f>
        <v>0</v>
      </c>
      <c r="EW45" s="201">
        <f>IF($EQ45&lt;&gt;0,IF(SUM($ER45:EV45)&lt;$P45,$P45/$EQ45,0),0)</f>
        <v>0</v>
      </c>
      <c r="EX45" s="201">
        <f>IF($EQ45&lt;&gt;0,IF(SUM($ER45:EW45)&lt;$P45,$P45/$EQ45,0),0)</f>
        <v>0</v>
      </c>
      <c r="EY45" s="201">
        <f>IF($EQ45&lt;&gt;0,IF(SUM($ER45:EX45)&lt;$P45,$P45/$EQ45,0),0)</f>
        <v>0</v>
      </c>
      <c r="EZ45" s="201">
        <f>IF($EQ45&lt;&gt;0,IF(SUM($ER45:EY45)&lt;$P45,$P45/$EQ45,0),0)</f>
        <v>0</v>
      </c>
      <c r="FA45" s="201">
        <f>IF($EQ45&lt;&gt;0,IF(SUM($ER45:EZ45)&lt;$P45,$P45/$EQ45,0),0)</f>
        <v>0</v>
      </c>
      <c r="FB45" s="201">
        <f>IF($EQ45&lt;&gt;0,IF(SUM($ER45:FA45)&lt;$P45,$P45/$EQ45,0),0)</f>
        <v>0</v>
      </c>
      <c r="FC45" s="201">
        <f>IF($EQ45&lt;&gt;0,IF(SUM($ER45:FB45)&lt;$P45,$P45/$EQ45,0),0)</f>
        <v>0</v>
      </c>
      <c r="FD45" s="193">
        <f t="shared" si="122"/>
        <v>0</v>
      </c>
    </row>
    <row r="46" spans="1:160" ht="15" customHeight="1" x14ac:dyDescent="0.25">
      <c r="A46" s="1"/>
      <c r="B46" s="127" t="str">
        <f>+Basisgegevens!A220</f>
        <v xml:space="preserve"> (-)</v>
      </c>
      <c r="C46" s="151">
        <f>+YEAR(Basisgegevens!E220)</f>
        <v>2026</v>
      </c>
      <c r="D46" s="151">
        <f>IF(Basisgegevens!G220&lt;&gt;0,MONTH(Basisgegevens!E220),0)</f>
        <v>0</v>
      </c>
      <c r="E46" s="79">
        <f>1/Basisgegevens!I220</f>
        <v>0.2</v>
      </c>
      <c r="F46" s="184">
        <f>+Basisgegevens!G220</f>
        <v>0</v>
      </c>
      <c r="G46" s="184"/>
      <c r="H46" s="184"/>
      <c r="I46" s="184">
        <f>+IF(I$6=$C46,$F46," ")</f>
        <v>0</v>
      </c>
      <c r="J46" s="184"/>
      <c r="K46" s="184"/>
      <c r="L46" s="184"/>
      <c r="M46" s="184"/>
      <c r="N46" s="184">
        <f>+$F46*$E46*(12-$D46+1)/12</f>
        <v>0</v>
      </c>
      <c r="O46" s="184">
        <f t="shared" si="86"/>
        <v>0</v>
      </c>
      <c r="P46" s="184">
        <f t="shared" si="86"/>
        <v>0</v>
      </c>
      <c r="Q46" s="184"/>
      <c r="R46" s="184"/>
      <c r="S46" s="184">
        <f>+I46-N46</f>
        <v>0</v>
      </c>
      <c r="T46" s="184">
        <f t="shared" si="108"/>
        <v>0</v>
      </c>
      <c r="U46" s="184">
        <f t="shared" si="109"/>
        <v>0</v>
      </c>
      <c r="W46" s="1" t="str">
        <f t="shared" si="88"/>
        <v xml:space="preserve"> (-)</v>
      </c>
      <c r="X46" s="201">
        <f t="shared" si="131"/>
        <v>0</v>
      </c>
      <c r="Y46" s="201">
        <f t="shared" si="131"/>
        <v>0</v>
      </c>
      <c r="Z46" s="201">
        <f t="shared" si="131"/>
        <v>0</v>
      </c>
      <c r="AA46" s="201">
        <f t="shared" si="131"/>
        <v>0</v>
      </c>
      <c r="AB46" s="201">
        <f t="shared" si="131"/>
        <v>0</v>
      </c>
      <c r="AC46" s="201">
        <f t="shared" si="131"/>
        <v>0</v>
      </c>
      <c r="AD46" s="201">
        <f t="shared" si="131"/>
        <v>0</v>
      </c>
      <c r="AE46" s="201">
        <f t="shared" si="131"/>
        <v>0</v>
      </c>
      <c r="AF46" s="201">
        <f t="shared" si="131"/>
        <v>0</v>
      </c>
      <c r="AG46" s="201">
        <f t="shared" si="131"/>
        <v>0</v>
      </c>
      <c r="AH46" s="201">
        <f t="shared" si="131"/>
        <v>0</v>
      </c>
      <c r="AI46" s="201">
        <f t="shared" si="131"/>
        <v>0</v>
      </c>
      <c r="AJ46" s="193">
        <f t="shared" si="110"/>
        <v>0</v>
      </c>
      <c r="AK46" s="201">
        <f t="shared" si="132"/>
        <v>0</v>
      </c>
      <c r="AL46" s="201">
        <f t="shared" si="132"/>
        <v>0</v>
      </c>
      <c r="AM46" s="201">
        <f t="shared" si="132"/>
        <v>0</v>
      </c>
      <c r="AN46" s="201">
        <f t="shared" si="132"/>
        <v>0</v>
      </c>
      <c r="AO46" s="201">
        <f t="shared" si="132"/>
        <v>0</v>
      </c>
      <c r="AP46" s="201">
        <f t="shared" si="132"/>
        <v>0</v>
      </c>
      <c r="AQ46" s="201">
        <f t="shared" si="132"/>
        <v>0</v>
      </c>
      <c r="AR46" s="201">
        <f t="shared" si="132"/>
        <v>0</v>
      </c>
      <c r="AS46" s="201">
        <f t="shared" si="132"/>
        <v>0</v>
      </c>
      <c r="AT46" s="201">
        <f t="shared" si="132"/>
        <v>0</v>
      </c>
      <c r="AU46" s="201">
        <f t="shared" si="132"/>
        <v>0</v>
      </c>
      <c r="AV46" s="201">
        <f t="shared" si="132"/>
        <v>0</v>
      </c>
      <c r="AW46" s="193">
        <f t="shared" si="111"/>
        <v>0</v>
      </c>
      <c r="AX46" s="201">
        <f t="shared" si="133"/>
        <v>0</v>
      </c>
      <c r="AY46" s="201">
        <f t="shared" si="133"/>
        <v>0</v>
      </c>
      <c r="AZ46" s="201">
        <f t="shared" si="133"/>
        <v>0</v>
      </c>
      <c r="BA46" s="201">
        <f t="shared" si="133"/>
        <v>0</v>
      </c>
      <c r="BB46" s="201">
        <f t="shared" si="133"/>
        <v>0</v>
      </c>
      <c r="BC46" s="201">
        <f t="shared" si="133"/>
        <v>0</v>
      </c>
      <c r="BD46" s="201">
        <f t="shared" si="133"/>
        <v>0</v>
      </c>
      <c r="BE46" s="201">
        <f t="shared" si="133"/>
        <v>0</v>
      </c>
      <c r="BF46" s="201">
        <f t="shared" si="133"/>
        <v>0</v>
      </c>
      <c r="BG46" s="201">
        <f t="shared" si="133"/>
        <v>0</v>
      </c>
      <c r="BH46" s="201">
        <f t="shared" si="133"/>
        <v>0</v>
      </c>
      <c r="BI46" s="201">
        <f t="shared" si="133"/>
        <v>0</v>
      </c>
      <c r="BJ46" s="193">
        <f t="shared" si="112"/>
        <v>0</v>
      </c>
      <c r="BK46" s="201">
        <f t="shared" si="134"/>
        <v>0</v>
      </c>
      <c r="BL46" s="201">
        <f t="shared" si="134"/>
        <v>0</v>
      </c>
      <c r="BM46" s="201">
        <f t="shared" si="134"/>
        <v>0</v>
      </c>
      <c r="BN46" s="201">
        <f t="shared" si="134"/>
        <v>0</v>
      </c>
      <c r="BO46" s="201">
        <f t="shared" si="134"/>
        <v>0</v>
      </c>
      <c r="BP46" s="201">
        <f t="shared" si="134"/>
        <v>0</v>
      </c>
      <c r="BQ46" s="201">
        <f t="shared" si="134"/>
        <v>0</v>
      </c>
      <c r="BR46" s="201">
        <f t="shared" si="134"/>
        <v>0</v>
      </c>
      <c r="BS46" s="201">
        <f t="shared" si="134"/>
        <v>0</v>
      </c>
      <c r="BT46" s="201">
        <f t="shared" si="134"/>
        <v>0</v>
      </c>
      <c r="BU46" s="201">
        <f t="shared" si="134"/>
        <v>0</v>
      </c>
      <c r="BV46" s="201">
        <f t="shared" si="134"/>
        <v>0</v>
      </c>
      <c r="BW46" s="193">
        <f t="shared" si="113"/>
        <v>0</v>
      </c>
      <c r="BX46" s="201">
        <f t="shared" si="135"/>
        <v>0</v>
      </c>
      <c r="BY46" s="201">
        <f t="shared" si="135"/>
        <v>0</v>
      </c>
      <c r="BZ46" s="201">
        <f t="shared" si="135"/>
        <v>0</v>
      </c>
      <c r="CA46" s="201">
        <f t="shared" si="135"/>
        <v>0</v>
      </c>
      <c r="CB46" s="201">
        <f t="shared" si="135"/>
        <v>0</v>
      </c>
      <c r="CC46" s="201">
        <f t="shared" si="135"/>
        <v>0</v>
      </c>
      <c r="CD46" s="201">
        <f t="shared" si="135"/>
        <v>0</v>
      </c>
      <c r="CE46" s="201">
        <f t="shared" si="135"/>
        <v>0</v>
      </c>
      <c r="CF46" s="201">
        <f t="shared" si="135"/>
        <v>0</v>
      </c>
      <c r="CG46" s="201">
        <f t="shared" si="135"/>
        <v>0</v>
      </c>
      <c r="CH46" s="201">
        <f t="shared" si="135"/>
        <v>0</v>
      </c>
      <c r="CI46" s="201">
        <f t="shared" si="135"/>
        <v>0</v>
      </c>
      <c r="CJ46" s="193">
        <f t="shared" si="114"/>
        <v>0</v>
      </c>
      <c r="CL46" s="1" t="str">
        <f t="shared" si="94"/>
        <v xml:space="preserve"> (-)</v>
      </c>
      <c r="CM46" s="45"/>
      <c r="CN46" s="1"/>
      <c r="CO46" s="1"/>
      <c r="CP46" s="1"/>
      <c r="CQ46" s="1"/>
      <c r="CR46" s="1"/>
      <c r="CS46" s="1"/>
      <c r="CT46" s="1"/>
      <c r="CU46" s="1"/>
      <c r="CV46" s="1"/>
      <c r="CW46" s="1"/>
      <c r="CX46" s="1"/>
      <c r="CY46" s="1"/>
      <c r="CZ46" s="193">
        <f t="shared" si="116"/>
        <v>0</v>
      </c>
      <c r="DA46" s="45"/>
      <c r="DB46" s="1"/>
      <c r="DC46" s="1"/>
      <c r="DD46" s="1"/>
      <c r="DE46" s="1"/>
      <c r="DF46" s="1"/>
      <c r="DG46" s="1"/>
      <c r="DH46" s="1"/>
      <c r="DI46" s="1"/>
      <c r="DJ46" s="1"/>
      <c r="DK46" s="1"/>
      <c r="DL46" s="1"/>
      <c r="DM46" s="1"/>
      <c r="DN46" s="193">
        <f t="shared" si="119"/>
        <v>0</v>
      </c>
      <c r="DO46" s="45">
        <f>IF($D46&lt;&gt;0,12-$D46+1,0)</f>
        <v>0</v>
      </c>
      <c r="DP46" s="201">
        <f>IF($C46=$DP$4,IF((MONTH(DP$6)=$D46),$N46/(12-$D46+1),0),0)</f>
        <v>0</v>
      </c>
      <c r="DQ46" s="201">
        <f t="shared" ref="DQ46:EA46" si="143">IF(DP46=0,IF($C46=$DP$4,IF((MONTH(DQ$6)=$D46),$N46/(12-$D46+1),0),0),$N46/(12-$D46+1))</f>
        <v>0</v>
      </c>
      <c r="DR46" s="201">
        <f t="shared" si="143"/>
        <v>0</v>
      </c>
      <c r="DS46" s="201">
        <f t="shared" si="143"/>
        <v>0</v>
      </c>
      <c r="DT46" s="201">
        <f t="shared" si="143"/>
        <v>0</v>
      </c>
      <c r="DU46" s="201">
        <f t="shared" si="143"/>
        <v>0</v>
      </c>
      <c r="DV46" s="201">
        <f t="shared" si="143"/>
        <v>0</v>
      </c>
      <c r="DW46" s="201">
        <f t="shared" si="143"/>
        <v>0</v>
      </c>
      <c r="DX46" s="201">
        <f t="shared" si="143"/>
        <v>0</v>
      </c>
      <c r="DY46" s="201">
        <f t="shared" si="143"/>
        <v>0</v>
      </c>
      <c r="DZ46" s="201">
        <f t="shared" si="143"/>
        <v>0</v>
      </c>
      <c r="EA46" s="201">
        <f t="shared" si="143"/>
        <v>0</v>
      </c>
      <c r="EB46" s="193">
        <f t="shared" si="120"/>
        <v>0</v>
      </c>
      <c r="EC46" s="45">
        <f t="shared" si="10"/>
        <v>0</v>
      </c>
      <c r="ED46" s="201">
        <f t="shared" si="101"/>
        <v>0</v>
      </c>
      <c r="EE46" s="201">
        <f t="shared" si="102"/>
        <v>0</v>
      </c>
      <c r="EF46" s="201">
        <f>IF($EC46&lt;&gt;0,IF(SUM($ED46:EE46)&lt;$O46,$O46/$EC46,0),0)</f>
        <v>0</v>
      </c>
      <c r="EG46" s="201">
        <f>IF($EC46&lt;&gt;0,IF(SUM($ED46:EF46)&lt;$O46,$O46/$EC46,0),0)</f>
        <v>0</v>
      </c>
      <c r="EH46" s="201">
        <f>IF($EC46&lt;&gt;0,IF(SUM($ED46:EG46)&lt;$O46,$O46/$EC46,0),0)</f>
        <v>0</v>
      </c>
      <c r="EI46" s="201">
        <f>IF($EC46&lt;&gt;0,IF(SUM($ED46:EH46)&lt;$O46,$O46/$EC46,0),0)</f>
        <v>0</v>
      </c>
      <c r="EJ46" s="201">
        <f>IF($EC46&lt;&gt;0,IF(SUM($ED46:EI46)&lt;$O46,$O46/$EC46,0),0)</f>
        <v>0</v>
      </c>
      <c r="EK46" s="201">
        <f>IF($EC46&lt;&gt;0,IF(SUM($ED46:EJ46)&lt;$O46,$O46/$EC46,0),0)</f>
        <v>0</v>
      </c>
      <c r="EL46" s="201">
        <f>IF($EC46&lt;&gt;0,IF(SUM($ED46:EK46)&lt;$O46,$O46/$EC46,0),0)</f>
        <v>0</v>
      </c>
      <c r="EM46" s="201">
        <f>IF($EC46&lt;&gt;0,IF(SUM($ED46:EL46)&lt;$O46,$O46/$EC46,0),0)</f>
        <v>0</v>
      </c>
      <c r="EN46" s="201">
        <f>IF($EC46&lt;&gt;0,IF(SUM($ED46:EM46)&lt;$O46,$O46/$EC46,0),0)</f>
        <v>0</v>
      </c>
      <c r="EO46" s="201">
        <f>IF($EC46&lt;&gt;0,IF(SUM($ED46:EN46)&lt;$O46,$O46/$EC46,0),0)</f>
        <v>0</v>
      </c>
      <c r="EP46" s="193">
        <f t="shared" si="121"/>
        <v>0</v>
      </c>
      <c r="EQ46" s="45">
        <f t="shared" si="11"/>
        <v>0</v>
      </c>
      <c r="ER46" s="201">
        <f t="shared" si="103"/>
        <v>0</v>
      </c>
      <c r="ES46" s="201">
        <f t="shared" si="104"/>
        <v>0</v>
      </c>
      <c r="ET46" s="201">
        <f>IF($EQ46&lt;&gt;0,IF(SUM($ER46:ES46)&lt;$P46,$P46/$EQ46,0),0)</f>
        <v>0</v>
      </c>
      <c r="EU46" s="201">
        <f>IF($EQ46&lt;&gt;0,IF(SUM($ER46:ET46)&lt;$P46,$P46/$EQ46,0),0)</f>
        <v>0</v>
      </c>
      <c r="EV46" s="201">
        <f>IF($EQ46&lt;&gt;0,IF(SUM($ER46:EU46)&lt;$P46,$P46/$EQ46,0),0)</f>
        <v>0</v>
      </c>
      <c r="EW46" s="201">
        <f>IF($EQ46&lt;&gt;0,IF(SUM($ER46:EV46)&lt;$P46,$P46/$EQ46,0),0)</f>
        <v>0</v>
      </c>
      <c r="EX46" s="201">
        <f>IF($EQ46&lt;&gt;0,IF(SUM($ER46:EW46)&lt;$P46,$P46/$EQ46,0),0)</f>
        <v>0</v>
      </c>
      <c r="EY46" s="201">
        <f>IF($EQ46&lt;&gt;0,IF(SUM($ER46:EX46)&lt;$P46,$P46/$EQ46,0),0)</f>
        <v>0</v>
      </c>
      <c r="EZ46" s="201">
        <f>IF($EQ46&lt;&gt;0,IF(SUM($ER46:EY46)&lt;$P46,$P46/$EQ46,0),0)</f>
        <v>0</v>
      </c>
      <c r="FA46" s="201">
        <f>IF($EQ46&lt;&gt;0,IF(SUM($ER46:EZ46)&lt;$P46,$P46/$EQ46,0),0)</f>
        <v>0</v>
      </c>
      <c r="FB46" s="201">
        <f>IF($EQ46&lt;&gt;0,IF(SUM($ER46:FA46)&lt;$P46,$P46/$EQ46,0),0)</f>
        <v>0</v>
      </c>
      <c r="FC46" s="201">
        <f>IF($EQ46&lt;&gt;0,IF(SUM($ER46:FB46)&lt;$P46,$P46/$EQ46,0),0)</f>
        <v>0</v>
      </c>
      <c r="FD46" s="193">
        <f t="shared" si="122"/>
        <v>0</v>
      </c>
    </row>
    <row r="47" spans="1:160" ht="15" customHeight="1" x14ac:dyDescent="0.25">
      <c r="A47" s="1"/>
      <c r="B47" s="127" t="str">
        <f>+Basisgegevens!A231</f>
        <v xml:space="preserve"> (-)</v>
      </c>
      <c r="C47" s="151">
        <f>+YEAR(Basisgegevens!E231)</f>
        <v>2027</v>
      </c>
      <c r="D47" s="151">
        <f>IF(Basisgegevens!G231&lt;&gt;0,MONTH(Basisgegevens!E231),0)</f>
        <v>0</v>
      </c>
      <c r="E47" s="79">
        <f>1/Basisgegevens!I231</f>
        <v>0.2</v>
      </c>
      <c r="F47" s="184">
        <f>+Basisgegevens!G231</f>
        <v>0</v>
      </c>
      <c r="G47" s="184"/>
      <c r="H47" s="184"/>
      <c r="I47" s="184"/>
      <c r="J47" s="184">
        <f>+IF(J$6=$C47,$F47," ")</f>
        <v>0</v>
      </c>
      <c r="K47" s="184"/>
      <c r="L47" s="184"/>
      <c r="M47" s="184"/>
      <c r="N47" s="184"/>
      <c r="O47" s="184">
        <f>+$F47*$E47*(12-$D47+1)/12</f>
        <v>0</v>
      </c>
      <c r="P47" s="184">
        <f t="shared" si="86"/>
        <v>0</v>
      </c>
      <c r="Q47" s="184"/>
      <c r="R47" s="184"/>
      <c r="S47" s="184"/>
      <c r="T47" s="184">
        <f>+J47-O47</f>
        <v>0</v>
      </c>
      <c r="U47" s="184">
        <f t="shared" si="109"/>
        <v>0</v>
      </c>
      <c r="W47" s="1" t="str">
        <f t="shared" si="88"/>
        <v xml:space="preserve"> (-)</v>
      </c>
      <c r="X47" s="201">
        <f t="shared" si="131"/>
        <v>0</v>
      </c>
      <c r="Y47" s="201">
        <f t="shared" si="131"/>
        <v>0</v>
      </c>
      <c r="Z47" s="201">
        <f t="shared" si="131"/>
        <v>0</v>
      </c>
      <c r="AA47" s="201">
        <f t="shared" si="131"/>
        <v>0</v>
      </c>
      <c r="AB47" s="201">
        <f t="shared" si="131"/>
        <v>0</v>
      </c>
      <c r="AC47" s="201">
        <f t="shared" si="131"/>
        <v>0</v>
      </c>
      <c r="AD47" s="201">
        <f t="shared" si="131"/>
        <v>0</v>
      </c>
      <c r="AE47" s="201">
        <f t="shared" si="131"/>
        <v>0</v>
      </c>
      <c r="AF47" s="201">
        <f t="shared" si="131"/>
        <v>0</v>
      </c>
      <c r="AG47" s="201">
        <f t="shared" si="131"/>
        <v>0</v>
      </c>
      <c r="AH47" s="201">
        <f t="shared" si="131"/>
        <v>0</v>
      </c>
      <c r="AI47" s="201">
        <f t="shared" si="131"/>
        <v>0</v>
      </c>
      <c r="AJ47" s="193">
        <f t="shared" si="110"/>
        <v>0</v>
      </c>
      <c r="AK47" s="201">
        <f t="shared" si="132"/>
        <v>0</v>
      </c>
      <c r="AL47" s="201">
        <f t="shared" si="132"/>
        <v>0</v>
      </c>
      <c r="AM47" s="201">
        <f t="shared" si="132"/>
        <v>0</v>
      </c>
      <c r="AN47" s="201">
        <f t="shared" si="132"/>
        <v>0</v>
      </c>
      <c r="AO47" s="201">
        <f t="shared" si="132"/>
        <v>0</v>
      </c>
      <c r="AP47" s="201">
        <f t="shared" si="132"/>
        <v>0</v>
      </c>
      <c r="AQ47" s="201">
        <f t="shared" si="132"/>
        <v>0</v>
      </c>
      <c r="AR47" s="201">
        <f t="shared" si="132"/>
        <v>0</v>
      </c>
      <c r="AS47" s="201">
        <f t="shared" si="132"/>
        <v>0</v>
      </c>
      <c r="AT47" s="201">
        <f t="shared" si="132"/>
        <v>0</v>
      </c>
      <c r="AU47" s="201">
        <f t="shared" si="132"/>
        <v>0</v>
      </c>
      <c r="AV47" s="201">
        <f t="shared" si="132"/>
        <v>0</v>
      </c>
      <c r="AW47" s="193">
        <f t="shared" si="111"/>
        <v>0</v>
      </c>
      <c r="AX47" s="201">
        <f t="shared" si="133"/>
        <v>0</v>
      </c>
      <c r="AY47" s="201">
        <f t="shared" si="133"/>
        <v>0</v>
      </c>
      <c r="AZ47" s="201">
        <f t="shared" si="133"/>
        <v>0</v>
      </c>
      <c r="BA47" s="201">
        <f t="shared" si="133"/>
        <v>0</v>
      </c>
      <c r="BB47" s="201">
        <f t="shared" si="133"/>
        <v>0</v>
      </c>
      <c r="BC47" s="201">
        <f t="shared" si="133"/>
        <v>0</v>
      </c>
      <c r="BD47" s="201">
        <f t="shared" si="133"/>
        <v>0</v>
      </c>
      <c r="BE47" s="201">
        <f t="shared" si="133"/>
        <v>0</v>
      </c>
      <c r="BF47" s="201">
        <f t="shared" si="133"/>
        <v>0</v>
      </c>
      <c r="BG47" s="201">
        <f t="shared" si="133"/>
        <v>0</v>
      </c>
      <c r="BH47" s="201">
        <f t="shared" si="133"/>
        <v>0</v>
      </c>
      <c r="BI47" s="201">
        <f t="shared" si="133"/>
        <v>0</v>
      </c>
      <c r="BJ47" s="193">
        <f t="shared" si="112"/>
        <v>0</v>
      </c>
      <c r="BK47" s="201">
        <f t="shared" si="134"/>
        <v>0</v>
      </c>
      <c r="BL47" s="201">
        <f t="shared" si="134"/>
        <v>0</v>
      </c>
      <c r="BM47" s="201">
        <f t="shared" si="134"/>
        <v>0</v>
      </c>
      <c r="BN47" s="201">
        <f t="shared" si="134"/>
        <v>0</v>
      </c>
      <c r="BO47" s="201">
        <f t="shared" si="134"/>
        <v>0</v>
      </c>
      <c r="BP47" s="201">
        <f t="shared" si="134"/>
        <v>0</v>
      </c>
      <c r="BQ47" s="201">
        <f t="shared" si="134"/>
        <v>0</v>
      </c>
      <c r="BR47" s="201">
        <f t="shared" si="134"/>
        <v>0</v>
      </c>
      <c r="BS47" s="201">
        <f t="shared" si="134"/>
        <v>0</v>
      </c>
      <c r="BT47" s="201">
        <f t="shared" si="134"/>
        <v>0</v>
      </c>
      <c r="BU47" s="201">
        <f t="shared" si="134"/>
        <v>0</v>
      </c>
      <c r="BV47" s="201">
        <f t="shared" si="134"/>
        <v>0</v>
      </c>
      <c r="BW47" s="193">
        <f t="shared" si="113"/>
        <v>0</v>
      </c>
      <c r="BX47" s="201">
        <f t="shared" si="135"/>
        <v>0</v>
      </c>
      <c r="BY47" s="201">
        <f t="shared" si="135"/>
        <v>0</v>
      </c>
      <c r="BZ47" s="201">
        <f t="shared" si="135"/>
        <v>0</v>
      </c>
      <c r="CA47" s="201">
        <f t="shared" si="135"/>
        <v>0</v>
      </c>
      <c r="CB47" s="201">
        <f t="shared" si="135"/>
        <v>0</v>
      </c>
      <c r="CC47" s="201">
        <f t="shared" si="135"/>
        <v>0</v>
      </c>
      <c r="CD47" s="201">
        <f t="shared" si="135"/>
        <v>0</v>
      </c>
      <c r="CE47" s="201">
        <f t="shared" si="135"/>
        <v>0</v>
      </c>
      <c r="CF47" s="201">
        <f t="shared" si="135"/>
        <v>0</v>
      </c>
      <c r="CG47" s="201">
        <f t="shared" si="135"/>
        <v>0</v>
      </c>
      <c r="CH47" s="201">
        <f t="shared" si="135"/>
        <v>0</v>
      </c>
      <c r="CI47" s="201">
        <f t="shared" si="135"/>
        <v>0</v>
      </c>
      <c r="CJ47" s="193">
        <f t="shared" si="114"/>
        <v>0</v>
      </c>
      <c r="CL47" s="1" t="str">
        <f t="shared" si="94"/>
        <v xml:space="preserve"> (-)</v>
      </c>
      <c r="CM47" s="45"/>
      <c r="CN47" s="1"/>
      <c r="CO47" s="1"/>
      <c r="CP47" s="1"/>
      <c r="CQ47" s="1"/>
      <c r="CR47" s="1"/>
      <c r="CS47" s="1"/>
      <c r="CT47" s="1"/>
      <c r="CU47" s="1"/>
      <c r="CV47" s="1"/>
      <c r="CW47" s="1"/>
      <c r="CX47" s="1"/>
      <c r="CY47" s="1"/>
      <c r="CZ47" s="193">
        <f t="shared" si="116"/>
        <v>0</v>
      </c>
      <c r="DA47" s="45"/>
      <c r="DB47" s="1"/>
      <c r="DC47" s="1"/>
      <c r="DD47" s="1"/>
      <c r="DE47" s="1"/>
      <c r="DF47" s="1"/>
      <c r="DG47" s="1"/>
      <c r="DH47" s="1"/>
      <c r="DI47" s="1"/>
      <c r="DJ47" s="1"/>
      <c r="DK47" s="1"/>
      <c r="DL47" s="1"/>
      <c r="DM47" s="1"/>
      <c r="DN47" s="193">
        <f t="shared" si="119"/>
        <v>0</v>
      </c>
      <c r="DO47" s="45"/>
      <c r="DP47" s="1"/>
      <c r="DQ47" s="1"/>
      <c r="DR47" s="1"/>
      <c r="DS47" s="1"/>
      <c r="DT47" s="1"/>
      <c r="DU47" s="1"/>
      <c r="DV47" s="1"/>
      <c r="DW47" s="1"/>
      <c r="DX47" s="1"/>
      <c r="DY47" s="1"/>
      <c r="DZ47" s="1"/>
      <c r="EA47" s="1"/>
      <c r="EB47" s="193">
        <f t="shared" si="120"/>
        <v>0</v>
      </c>
      <c r="EC47" s="45">
        <f>IF($D47&lt;&gt;0,12-$D47+1,0)</f>
        <v>0</v>
      </c>
      <c r="ED47" s="201">
        <f>IF($C47=$ED$4,IF((MONTH(ED$6)=$D47),$O47/(12-$D47+1),0),0)</f>
        <v>0</v>
      </c>
      <c r="EE47" s="201">
        <f t="shared" ref="EE47:EO47" si="144">IF(ED47=0,IF($C47=$ED$4,IF((MONTH(EE$6)=$D47),$O47/(12-$D47+1),0),0),$O47/(12-$D47+1))</f>
        <v>0</v>
      </c>
      <c r="EF47" s="201">
        <f t="shared" si="144"/>
        <v>0</v>
      </c>
      <c r="EG47" s="201">
        <f t="shared" si="144"/>
        <v>0</v>
      </c>
      <c r="EH47" s="201">
        <f t="shared" si="144"/>
        <v>0</v>
      </c>
      <c r="EI47" s="201">
        <f t="shared" si="144"/>
        <v>0</v>
      </c>
      <c r="EJ47" s="201">
        <f t="shared" si="144"/>
        <v>0</v>
      </c>
      <c r="EK47" s="201">
        <f t="shared" si="144"/>
        <v>0</v>
      </c>
      <c r="EL47" s="201">
        <f t="shared" si="144"/>
        <v>0</v>
      </c>
      <c r="EM47" s="201">
        <f t="shared" si="144"/>
        <v>0</v>
      </c>
      <c r="EN47" s="201">
        <f t="shared" si="144"/>
        <v>0</v>
      </c>
      <c r="EO47" s="201">
        <f t="shared" si="144"/>
        <v>0</v>
      </c>
      <c r="EP47" s="193">
        <f t="shared" si="121"/>
        <v>0</v>
      </c>
      <c r="EQ47" s="45">
        <f t="shared" si="11"/>
        <v>0</v>
      </c>
      <c r="ER47" s="201">
        <f t="shared" si="103"/>
        <v>0</v>
      </c>
      <c r="ES47" s="201">
        <f t="shared" si="104"/>
        <v>0</v>
      </c>
      <c r="ET47" s="201">
        <f>IF($EQ47&lt;&gt;0,IF(SUM($ER47:ES47)&lt;$P47,$P47/$EQ47,0),0)</f>
        <v>0</v>
      </c>
      <c r="EU47" s="201">
        <f>IF($EQ47&lt;&gt;0,IF(SUM($ER47:ET47)&lt;$P47,$P47/$EQ47,0),0)</f>
        <v>0</v>
      </c>
      <c r="EV47" s="201">
        <f>IF($EQ47&lt;&gt;0,IF(SUM($ER47:EU47)&lt;$P47,$P47/$EQ47,0),0)</f>
        <v>0</v>
      </c>
      <c r="EW47" s="201">
        <f>IF($EQ47&lt;&gt;0,IF(SUM($ER47:EV47)&lt;$P47,$P47/$EQ47,0),0)</f>
        <v>0</v>
      </c>
      <c r="EX47" s="201">
        <f>IF($EQ47&lt;&gt;0,IF(SUM($ER47:EW47)&lt;$P47,$P47/$EQ47,0),0)</f>
        <v>0</v>
      </c>
      <c r="EY47" s="201">
        <f>IF($EQ47&lt;&gt;0,IF(SUM($ER47:EX47)&lt;$P47,$P47/$EQ47,0),0)</f>
        <v>0</v>
      </c>
      <c r="EZ47" s="201">
        <f>IF($EQ47&lt;&gt;0,IF(SUM($ER47:EY47)&lt;$P47,$P47/$EQ47,0),0)</f>
        <v>0</v>
      </c>
      <c r="FA47" s="201">
        <f>IF($EQ47&lt;&gt;0,IF(SUM($ER47:EZ47)&lt;$P47,$P47/$EQ47,0),0)</f>
        <v>0</v>
      </c>
      <c r="FB47" s="201">
        <f>IF($EQ47&lt;&gt;0,IF(SUM($ER47:FA47)&lt;$P47,$P47/$EQ47,0),0)</f>
        <v>0</v>
      </c>
      <c r="FC47" s="201">
        <f>IF($EQ47&lt;&gt;0,IF(SUM($ER47:FB47)&lt;$P47,$P47/$EQ47,0),0)</f>
        <v>0</v>
      </c>
      <c r="FD47" s="193">
        <f t="shared" si="122"/>
        <v>0</v>
      </c>
    </row>
    <row r="48" spans="1:160" ht="15" customHeight="1" x14ac:dyDescent="0.25">
      <c r="A48" s="1"/>
      <c r="B48" s="127" t="str">
        <f>+Basisgegevens!A232</f>
        <v xml:space="preserve"> (-)</v>
      </c>
      <c r="C48" s="151">
        <f>+YEAR(Basisgegevens!E232)</f>
        <v>2027</v>
      </c>
      <c r="D48" s="151">
        <f>IF(Basisgegevens!G232&lt;&gt;0,MONTH(Basisgegevens!E232),0)</f>
        <v>0</v>
      </c>
      <c r="E48" s="79">
        <f>1/Basisgegevens!I232</f>
        <v>0.2</v>
      </c>
      <c r="F48" s="184">
        <f>+Basisgegevens!G232</f>
        <v>0</v>
      </c>
      <c r="G48" s="184"/>
      <c r="H48" s="184"/>
      <c r="I48" s="184"/>
      <c r="J48" s="184">
        <f>+IF(J$6=$C48,$F48," ")</f>
        <v>0</v>
      </c>
      <c r="K48" s="184"/>
      <c r="L48" s="184"/>
      <c r="M48" s="184"/>
      <c r="N48" s="184"/>
      <c r="O48" s="184">
        <f>+$F48*$E48*(12-$D48+1)/12</f>
        <v>0</v>
      </c>
      <c r="P48" s="184">
        <f>+IF(T48&gt;0,IF(($F48*$E48)&lt;T48,($F48*$E48),T48),0)</f>
        <v>0</v>
      </c>
      <c r="Q48" s="184"/>
      <c r="R48" s="184"/>
      <c r="S48" s="184"/>
      <c r="T48" s="184">
        <f>+J48-O48</f>
        <v>0</v>
      </c>
      <c r="U48" s="184">
        <f t="shared" si="109"/>
        <v>0</v>
      </c>
      <c r="W48" s="1" t="str">
        <f t="shared" si="88"/>
        <v xml:space="preserve"> (-)</v>
      </c>
      <c r="X48" s="201">
        <f t="shared" si="131"/>
        <v>0</v>
      </c>
      <c r="Y48" s="201">
        <f t="shared" si="131"/>
        <v>0</v>
      </c>
      <c r="Z48" s="201">
        <f t="shared" si="131"/>
        <v>0</v>
      </c>
      <c r="AA48" s="201">
        <f t="shared" si="131"/>
        <v>0</v>
      </c>
      <c r="AB48" s="201">
        <f t="shared" si="131"/>
        <v>0</v>
      </c>
      <c r="AC48" s="201">
        <f t="shared" si="131"/>
        <v>0</v>
      </c>
      <c r="AD48" s="201">
        <f t="shared" si="131"/>
        <v>0</v>
      </c>
      <c r="AE48" s="201">
        <f t="shared" si="131"/>
        <v>0</v>
      </c>
      <c r="AF48" s="201">
        <f t="shared" si="131"/>
        <v>0</v>
      </c>
      <c r="AG48" s="201">
        <f t="shared" si="131"/>
        <v>0</v>
      </c>
      <c r="AH48" s="201">
        <f t="shared" si="131"/>
        <v>0</v>
      </c>
      <c r="AI48" s="201">
        <f t="shared" si="131"/>
        <v>0</v>
      </c>
      <c r="AJ48" s="193">
        <f t="shared" si="110"/>
        <v>0</v>
      </c>
      <c r="AK48" s="201">
        <f t="shared" si="132"/>
        <v>0</v>
      </c>
      <c r="AL48" s="201">
        <f t="shared" si="132"/>
        <v>0</v>
      </c>
      <c r="AM48" s="201">
        <f t="shared" si="132"/>
        <v>0</v>
      </c>
      <c r="AN48" s="201">
        <f t="shared" si="132"/>
        <v>0</v>
      </c>
      <c r="AO48" s="201">
        <f t="shared" si="132"/>
        <v>0</v>
      </c>
      <c r="AP48" s="201">
        <f t="shared" si="132"/>
        <v>0</v>
      </c>
      <c r="AQ48" s="201">
        <f t="shared" si="132"/>
        <v>0</v>
      </c>
      <c r="AR48" s="201">
        <f t="shared" si="132"/>
        <v>0</v>
      </c>
      <c r="AS48" s="201">
        <f t="shared" si="132"/>
        <v>0</v>
      </c>
      <c r="AT48" s="201">
        <f t="shared" si="132"/>
        <v>0</v>
      </c>
      <c r="AU48" s="201">
        <f t="shared" si="132"/>
        <v>0</v>
      </c>
      <c r="AV48" s="201">
        <f t="shared" si="132"/>
        <v>0</v>
      </c>
      <c r="AW48" s="193">
        <f t="shared" si="111"/>
        <v>0</v>
      </c>
      <c r="AX48" s="201">
        <f t="shared" si="133"/>
        <v>0</v>
      </c>
      <c r="AY48" s="201">
        <f t="shared" si="133"/>
        <v>0</v>
      </c>
      <c r="AZ48" s="201">
        <f t="shared" si="133"/>
        <v>0</v>
      </c>
      <c r="BA48" s="201">
        <f t="shared" si="133"/>
        <v>0</v>
      </c>
      <c r="BB48" s="201">
        <f t="shared" si="133"/>
        <v>0</v>
      </c>
      <c r="BC48" s="201">
        <f t="shared" si="133"/>
        <v>0</v>
      </c>
      <c r="BD48" s="201">
        <f t="shared" si="133"/>
        <v>0</v>
      </c>
      <c r="BE48" s="201">
        <f t="shared" si="133"/>
        <v>0</v>
      </c>
      <c r="BF48" s="201">
        <f t="shared" si="133"/>
        <v>0</v>
      </c>
      <c r="BG48" s="201">
        <f t="shared" si="133"/>
        <v>0</v>
      </c>
      <c r="BH48" s="201">
        <f t="shared" si="133"/>
        <v>0</v>
      </c>
      <c r="BI48" s="201">
        <f t="shared" si="133"/>
        <v>0</v>
      </c>
      <c r="BJ48" s="193">
        <f t="shared" si="112"/>
        <v>0</v>
      </c>
      <c r="BK48" s="201">
        <f t="shared" si="134"/>
        <v>0</v>
      </c>
      <c r="BL48" s="201">
        <f t="shared" si="134"/>
        <v>0</v>
      </c>
      <c r="BM48" s="201">
        <f t="shared" si="134"/>
        <v>0</v>
      </c>
      <c r="BN48" s="201">
        <f t="shared" si="134"/>
        <v>0</v>
      </c>
      <c r="BO48" s="201">
        <f t="shared" si="134"/>
        <v>0</v>
      </c>
      <c r="BP48" s="201">
        <f t="shared" si="134"/>
        <v>0</v>
      </c>
      <c r="BQ48" s="201">
        <f t="shared" si="134"/>
        <v>0</v>
      </c>
      <c r="BR48" s="201">
        <f t="shared" si="134"/>
        <v>0</v>
      </c>
      <c r="BS48" s="201">
        <f t="shared" si="134"/>
        <v>0</v>
      </c>
      <c r="BT48" s="201">
        <f t="shared" si="134"/>
        <v>0</v>
      </c>
      <c r="BU48" s="201">
        <f t="shared" si="134"/>
        <v>0</v>
      </c>
      <c r="BV48" s="201">
        <f t="shared" si="134"/>
        <v>0</v>
      </c>
      <c r="BW48" s="193">
        <f t="shared" si="113"/>
        <v>0</v>
      </c>
      <c r="BX48" s="201">
        <f t="shared" si="135"/>
        <v>0</v>
      </c>
      <c r="BY48" s="201">
        <f t="shared" si="135"/>
        <v>0</v>
      </c>
      <c r="BZ48" s="201">
        <f t="shared" si="135"/>
        <v>0</v>
      </c>
      <c r="CA48" s="201">
        <f t="shared" si="135"/>
        <v>0</v>
      </c>
      <c r="CB48" s="201">
        <f t="shared" si="135"/>
        <v>0</v>
      </c>
      <c r="CC48" s="201">
        <f t="shared" si="135"/>
        <v>0</v>
      </c>
      <c r="CD48" s="201">
        <f t="shared" si="135"/>
        <v>0</v>
      </c>
      <c r="CE48" s="201">
        <f t="shared" si="135"/>
        <v>0</v>
      </c>
      <c r="CF48" s="201">
        <f t="shared" si="135"/>
        <v>0</v>
      </c>
      <c r="CG48" s="201">
        <f t="shared" si="135"/>
        <v>0</v>
      </c>
      <c r="CH48" s="201">
        <f t="shared" si="135"/>
        <v>0</v>
      </c>
      <c r="CI48" s="201">
        <f t="shared" si="135"/>
        <v>0</v>
      </c>
      <c r="CJ48" s="193">
        <f t="shared" si="114"/>
        <v>0</v>
      </c>
      <c r="CL48" s="1" t="str">
        <f t="shared" si="94"/>
        <v xml:space="preserve"> (-)</v>
      </c>
      <c r="CM48" s="45"/>
      <c r="CN48" s="1"/>
      <c r="CO48" s="1"/>
      <c r="CP48" s="1"/>
      <c r="CQ48" s="1"/>
      <c r="CR48" s="1"/>
      <c r="CS48" s="1"/>
      <c r="CT48" s="1"/>
      <c r="CU48" s="1"/>
      <c r="CV48" s="1"/>
      <c r="CW48" s="1"/>
      <c r="CX48" s="1"/>
      <c r="CY48" s="1"/>
      <c r="CZ48" s="193">
        <f t="shared" si="116"/>
        <v>0</v>
      </c>
      <c r="DA48" s="45"/>
      <c r="DB48" s="1"/>
      <c r="DC48" s="1"/>
      <c r="DD48" s="1"/>
      <c r="DE48" s="1"/>
      <c r="DF48" s="1"/>
      <c r="DG48" s="1"/>
      <c r="DH48" s="1"/>
      <c r="DI48" s="1"/>
      <c r="DJ48" s="1"/>
      <c r="DK48" s="1"/>
      <c r="DL48" s="1"/>
      <c r="DM48" s="1"/>
      <c r="DN48" s="193">
        <f t="shared" si="119"/>
        <v>0</v>
      </c>
      <c r="DO48" s="45"/>
      <c r="DP48" s="1"/>
      <c r="DQ48" s="1"/>
      <c r="DR48" s="1"/>
      <c r="DS48" s="1"/>
      <c r="DT48" s="1"/>
      <c r="DU48" s="1"/>
      <c r="DV48" s="1"/>
      <c r="DW48" s="1"/>
      <c r="DX48" s="1"/>
      <c r="DY48" s="1"/>
      <c r="DZ48" s="1"/>
      <c r="EA48" s="1"/>
      <c r="EB48" s="193">
        <f t="shared" si="120"/>
        <v>0</v>
      </c>
      <c r="EC48" s="45">
        <f>IF($D48&lt;&gt;0,12-$D48+1,0)</f>
        <v>0</v>
      </c>
      <c r="ED48" s="201">
        <f>IF($C48=$ED$4,IF((MONTH(ED$6)=$D48),$O48/(12-$D48+1),0),0)</f>
        <v>0</v>
      </c>
      <c r="EE48" s="201">
        <f t="shared" ref="EE48:EO48" si="145">IF(ED48=0,IF($C48=$ED$4,IF((MONTH(EE$6)=$D48),$O48/(12-$D48+1),0),0),$O48/(12-$D48+1))</f>
        <v>0</v>
      </c>
      <c r="EF48" s="201">
        <f t="shared" si="145"/>
        <v>0</v>
      </c>
      <c r="EG48" s="201">
        <f t="shared" si="145"/>
        <v>0</v>
      </c>
      <c r="EH48" s="201">
        <f t="shared" si="145"/>
        <v>0</v>
      </c>
      <c r="EI48" s="201">
        <f t="shared" si="145"/>
        <v>0</v>
      </c>
      <c r="EJ48" s="201">
        <f t="shared" si="145"/>
        <v>0</v>
      </c>
      <c r="EK48" s="201">
        <f t="shared" si="145"/>
        <v>0</v>
      </c>
      <c r="EL48" s="201">
        <f t="shared" si="145"/>
        <v>0</v>
      </c>
      <c r="EM48" s="201">
        <f t="shared" si="145"/>
        <v>0</v>
      </c>
      <c r="EN48" s="201">
        <f t="shared" si="145"/>
        <v>0</v>
      </c>
      <c r="EO48" s="201">
        <f t="shared" si="145"/>
        <v>0</v>
      </c>
      <c r="EP48" s="193">
        <f t="shared" si="121"/>
        <v>0</v>
      </c>
      <c r="EQ48" s="45">
        <f t="shared" si="11"/>
        <v>0</v>
      </c>
      <c r="ER48" s="201">
        <f t="shared" si="103"/>
        <v>0</v>
      </c>
      <c r="ES48" s="201">
        <f t="shared" si="104"/>
        <v>0</v>
      </c>
      <c r="ET48" s="201">
        <f>IF($EQ48&lt;&gt;0,IF(SUM($ER48:ES48)&lt;$P48,$P48/$EQ48,0),0)</f>
        <v>0</v>
      </c>
      <c r="EU48" s="201">
        <f>IF($EQ48&lt;&gt;0,IF(SUM($ER48:ET48)&lt;$P48,$P48/$EQ48,0),0)</f>
        <v>0</v>
      </c>
      <c r="EV48" s="201">
        <f>IF($EQ48&lt;&gt;0,IF(SUM($ER48:EU48)&lt;$P48,$P48/$EQ48,0),0)</f>
        <v>0</v>
      </c>
      <c r="EW48" s="201">
        <f>IF($EQ48&lt;&gt;0,IF(SUM($ER48:EV48)&lt;$P48,$P48/$EQ48,0),0)</f>
        <v>0</v>
      </c>
      <c r="EX48" s="201">
        <f>IF($EQ48&lt;&gt;0,IF(SUM($ER48:EW48)&lt;$P48,$P48/$EQ48,0),0)</f>
        <v>0</v>
      </c>
      <c r="EY48" s="201">
        <f>IF($EQ48&lt;&gt;0,IF(SUM($ER48:EX48)&lt;$P48,$P48/$EQ48,0),0)</f>
        <v>0</v>
      </c>
      <c r="EZ48" s="201">
        <f>IF($EQ48&lt;&gt;0,IF(SUM($ER48:EY48)&lt;$P48,$P48/$EQ48,0),0)</f>
        <v>0</v>
      </c>
      <c r="FA48" s="201">
        <f>IF($EQ48&lt;&gt;0,IF(SUM($ER48:EZ48)&lt;$P48,$P48/$EQ48,0),0)</f>
        <v>0</v>
      </c>
      <c r="FB48" s="201">
        <f>IF($EQ48&lt;&gt;0,IF(SUM($ER48:FA48)&lt;$P48,$P48/$EQ48,0),0)</f>
        <v>0</v>
      </c>
      <c r="FC48" s="201">
        <f>IF($EQ48&lt;&gt;0,IF(SUM($ER48:FB48)&lt;$P48,$P48/$EQ48,0),0)</f>
        <v>0</v>
      </c>
      <c r="FD48" s="193">
        <f t="shared" si="122"/>
        <v>0</v>
      </c>
    </row>
    <row r="49" spans="1:160" ht="15" customHeight="1" x14ac:dyDescent="0.25">
      <c r="A49" s="1"/>
      <c r="B49" s="127" t="str">
        <f>+Basisgegevens!A233</f>
        <v xml:space="preserve"> (-)</v>
      </c>
      <c r="C49" s="151">
        <f>+YEAR(Basisgegevens!E233)</f>
        <v>2027</v>
      </c>
      <c r="D49" s="151">
        <f>IF(Basisgegevens!G233&lt;&gt;0,MONTH(Basisgegevens!E233),0)</f>
        <v>0</v>
      </c>
      <c r="E49" s="79">
        <f>1/Basisgegevens!I233</f>
        <v>0.2</v>
      </c>
      <c r="F49" s="184">
        <f>+Basisgegevens!G233</f>
        <v>0</v>
      </c>
      <c r="G49" s="184"/>
      <c r="H49" s="184"/>
      <c r="I49" s="184"/>
      <c r="J49" s="184">
        <f>+IF(J$6=$C49,$F49," ")</f>
        <v>0</v>
      </c>
      <c r="K49" s="184"/>
      <c r="L49" s="184"/>
      <c r="M49" s="184"/>
      <c r="N49" s="184"/>
      <c r="O49" s="184">
        <f>+$F49*$E49*(12-$D49+1)/12</f>
        <v>0</v>
      </c>
      <c r="P49" s="184">
        <f>+IF(T49&gt;0,IF(($F49*$E49)&lt;T49,($F49*$E49),T49),0)</f>
        <v>0</v>
      </c>
      <c r="Q49" s="184"/>
      <c r="R49" s="184"/>
      <c r="S49" s="184"/>
      <c r="T49" s="184">
        <f>+J49-O49</f>
        <v>0</v>
      </c>
      <c r="U49" s="184">
        <f t="shared" si="109"/>
        <v>0</v>
      </c>
      <c r="W49" s="1" t="str">
        <f t="shared" si="88"/>
        <v xml:space="preserve"> (-)</v>
      </c>
      <c r="X49" s="201">
        <f t="shared" ref="X49:AI56" si="146">IF($C49=$X$4,IF((MONTH(X$6)=$D49),$F49,0),0)</f>
        <v>0</v>
      </c>
      <c r="Y49" s="201">
        <f t="shared" si="146"/>
        <v>0</v>
      </c>
      <c r="Z49" s="201">
        <f t="shared" si="146"/>
        <v>0</v>
      </c>
      <c r="AA49" s="201">
        <f t="shared" si="146"/>
        <v>0</v>
      </c>
      <c r="AB49" s="201">
        <f t="shared" si="146"/>
        <v>0</v>
      </c>
      <c r="AC49" s="201">
        <f t="shared" si="146"/>
        <v>0</v>
      </c>
      <c r="AD49" s="201">
        <f t="shared" si="146"/>
        <v>0</v>
      </c>
      <c r="AE49" s="201">
        <f t="shared" si="146"/>
        <v>0</v>
      </c>
      <c r="AF49" s="201">
        <f t="shared" si="146"/>
        <v>0</v>
      </c>
      <c r="AG49" s="201">
        <f t="shared" si="146"/>
        <v>0</v>
      </c>
      <c r="AH49" s="201">
        <f t="shared" si="146"/>
        <v>0</v>
      </c>
      <c r="AI49" s="201">
        <f t="shared" si="146"/>
        <v>0</v>
      </c>
      <c r="AJ49" s="193">
        <f t="shared" si="110"/>
        <v>0</v>
      </c>
      <c r="AK49" s="201">
        <f t="shared" ref="AK49:AV56" si="147">IF($C49=$AK$4,IF((MONTH(AK$6)=$D49),$F49,0),0)</f>
        <v>0</v>
      </c>
      <c r="AL49" s="201">
        <f t="shared" si="147"/>
        <v>0</v>
      </c>
      <c r="AM49" s="201">
        <f t="shared" si="147"/>
        <v>0</v>
      </c>
      <c r="AN49" s="201">
        <f t="shared" si="147"/>
        <v>0</v>
      </c>
      <c r="AO49" s="201">
        <f t="shared" si="147"/>
        <v>0</v>
      </c>
      <c r="AP49" s="201">
        <f t="shared" si="147"/>
        <v>0</v>
      </c>
      <c r="AQ49" s="201">
        <f t="shared" si="147"/>
        <v>0</v>
      </c>
      <c r="AR49" s="201">
        <f t="shared" si="147"/>
        <v>0</v>
      </c>
      <c r="AS49" s="201">
        <f t="shared" si="147"/>
        <v>0</v>
      </c>
      <c r="AT49" s="201">
        <f t="shared" si="147"/>
        <v>0</v>
      </c>
      <c r="AU49" s="201">
        <f t="shared" si="147"/>
        <v>0</v>
      </c>
      <c r="AV49" s="201">
        <f t="shared" si="147"/>
        <v>0</v>
      </c>
      <c r="AW49" s="193">
        <f t="shared" si="111"/>
        <v>0</v>
      </c>
      <c r="AX49" s="201">
        <f t="shared" ref="AX49:BI56" si="148">IF($C49=$AX$4,IF((MONTH(AX$6)=$D49),$F49,0),0)</f>
        <v>0</v>
      </c>
      <c r="AY49" s="201">
        <f t="shared" si="148"/>
        <v>0</v>
      </c>
      <c r="AZ49" s="201">
        <f t="shared" si="148"/>
        <v>0</v>
      </c>
      <c r="BA49" s="201">
        <f t="shared" si="148"/>
        <v>0</v>
      </c>
      <c r="BB49" s="201">
        <f t="shared" si="148"/>
        <v>0</v>
      </c>
      <c r="BC49" s="201">
        <f t="shared" si="148"/>
        <v>0</v>
      </c>
      <c r="BD49" s="201">
        <f t="shared" si="148"/>
        <v>0</v>
      </c>
      <c r="BE49" s="201">
        <f t="shared" si="148"/>
        <v>0</v>
      </c>
      <c r="BF49" s="201">
        <f t="shared" si="148"/>
        <v>0</v>
      </c>
      <c r="BG49" s="201">
        <f t="shared" si="148"/>
        <v>0</v>
      </c>
      <c r="BH49" s="201">
        <f t="shared" si="148"/>
        <v>0</v>
      </c>
      <c r="BI49" s="201">
        <f t="shared" si="148"/>
        <v>0</v>
      </c>
      <c r="BJ49" s="193">
        <f t="shared" si="112"/>
        <v>0</v>
      </c>
      <c r="BK49" s="201">
        <f t="shared" ref="BK49:BV56" si="149">IF($C49=$BK$4,IF((MONTH(BK$6)=$D49),$F49,0),0)</f>
        <v>0</v>
      </c>
      <c r="BL49" s="201">
        <f t="shared" si="149"/>
        <v>0</v>
      </c>
      <c r="BM49" s="201">
        <f t="shared" si="149"/>
        <v>0</v>
      </c>
      <c r="BN49" s="201">
        <f t="shared" si="149"/>
        <v>0</v>
      </c>
      <c r="BO49" s="201">
        <f t="shared" si="149"/>
        <v>0</v>
      </c>
      <c r="BP49" s="201">
        <f t="shared" si="149"/>
        <v>0</v>
      </c>
      <c r="BQ49" s="201">
        <f t="shared" si="149"/>
        <v>0</v>
      </c>
      <c r="BR49" s="201">
        <f t="shared" si="149"/>
        <v>0</v>
      </c>
      <c r="BS49" s="201">
        <f t="shared" si="149"/>
        <v>0</v>
      </c>
      <c r="BT49" s="201">
        <f t="shared" si="149"/>
        <v>0</v>
      </c>
      <c r="BU49" s="201">
        <f t="shared" si="149"/>
        <v>0</v>
      </c>
      <c r="BV49" s="201">
        <f t="shared" si="149"/>
        <v>0</v>
      </c>
      <c r="BW49" s="193">
        <f t="shared" si="113"/>
        <v>0</v>
      </c>
      <c r="BX49" s="201">
        <f t="shared" ref="BX49:CI56" si="150">IF($C49=$BX$4,IF((MONTH(BX$6)=$D49),$F49,0),0)</f>
        <v>0</v>
      </c>
      <c r="BY49" s="201">
        <f t="shared" si="150"/>
        <v>0</v>
      </c>
      <c r="BZ49" s="201">
        <f t="shared" si="150"/>
        <v>0</v>
      </c>
      <c r="CA49" s="201">
        <f t="shared" si="150"/>
        <v>0</v>
      </c>
      <c r="CB49" s="201">
        <f t="shared" si="150"/>
        <v>0</v>
      </c>
      <c r="CC49" s="201">
        <f t="shared" si="150"/>
        <v>0</v>
      </c>
      <c r="CD49" s="201">
        <f t="shared" si="150"/>
        <v>0</v>
      </c>
      <c r="CE49" s="201">
        <f t="shared" si="150"/>
        <v>0</v>
      </c>
      <c r="CF49" s="201">
        <f t="shared" si="150"/>
        <v>0</v>
      </c>
      <c r="CG49" s="201">
        <f t="shared" si="150"/>
        <v>0</v>
      </c>
      <c r="CH49" s="201">
        <f t="shared" si="150"/>
        <v>0</v>
      </c>
      <c r="CI49" s="201">
        <f t="shared" si="150"/>
        <v>0</v>
      </c>
      <c r="CJ49" s="193">
        <f t="shared" si="114"/>
        <v>0</v>
      </c>
      <c r="CL49" s="1" t="str">
        <f t="shared" si="94"/>
        <v xml:space="preserve"> (-)</v>
      </c>
      <c r="CM49" s="45"/>
      <c r="CN49" s="1"/>
      <c r="CO49" s="1"/>
      <c r="CP49" s="1"/>
      <c r="CQ49" s="1"/>
      <c r="CR49" s="1"/>
      <c r="CS49" s="1"/>
      <c r="CT49" s="1"/>
      <c r="CU49" s="1"/>
      <c r="CV49" s="1"/>
      <c r="CW49" s="1"/>
      <c r="CX49" s="1"/>
      <c r="CY49" s="1"/>
      <c r="CZ49" s="193">
        <f t="shared" si="116"/>
        <v>0</v>
      </c>
      <c r="DA49" s="45"/>
      <c r="DB49" s="1"/>
      <c r="DC49" s="1"/>
      <c r="DD49" s="1"/>
      <c r="DE49" s="1"/>
      <c r="DF49" s="1"/>
      <c r="DG49" s="1"/>
      <c r="DH49" s="1"/>
      <c r="DI49" s="1"/>
      <c r="DJ49" s="1"/>
      <c r="DK49" s="1"/>
      <c r="DL49" s="1"/>
      <c r="DM49" s="1"/>
      <c r="DN49" s="193">
        <f t="shared" si="119"/>
        <v>0</v>
      </c>
      <c r="DO49" s="45"/>
      <c r="DP49" s="1"/>
      <c r="DQ49" s="1"/>
      <c r="DR49" s="1"/>
      <c r="DS49" s="1"/>
      <c r="DT49" s="1"/>
      <c r="DU49" s="1"/>
      <c r="DV49" s="1"/>
      <c r="DW49" s="1"/>
      <c r="DX49" s="1"/>
      <c r="DY49" s="1"/>
      <c r="DZ49" s="1"/>
      <c r="EA49" s="1"/>
      <c r="EB49" s="193">
        <f t="shared" si="120"/>
        <v>0</v>
      </c>
      <c r="EC49" s="45">
        <f>IF($D49&lt;&gt;0,12-$D49+1,0)</f>
        <v>0</v>
      </c>
      <c r="ED49" s="201">
        <f>IF($C49=$ED$4,IF((MONTH(ED$6)=$D49),$O49/(12-$D49+1),0),0)</f>
        <v>0</v>
      </c>
      <c r="EE49" s="201">
        <f t="shared" ref="EE49:EO49" si="151">IF(ED49=0,IF($C49=$ED$4,IF((MONTH(EE$6)=$D49),$O49/(12-$D49+1),0),0),$O49/(12-$D49+1))</f>
        <v>0</v>
      </c>
      <c r="EF49" s="201">
        <f t="shared" si="151"/>
        <v>0</v>
      </c>
      <c r="EG49" s="201">
        <f t="shared" si="151"/>
        <v>0</v>
      </c>
      <c r="EH49" s="201">
        <f t="shared" si="151"/>
        <v>0</v>
      </c>
      <c r="EI49" s="201">
        <f t="shared" si="151"/>
        <v>0</v>
      </c>
      <c r="EJ49" s="201">
        <f t="shared" si="151"/>
        <v>0</v>
      </c>
      <c r="EK49" s="201">
        <f t="shared" si="151"/>
        <v>0</v>
      </c>
      <c r="EL49" s="201">
        <f t="shared" si="151"/>
        <v>0</v>
      </c>
      <c r="EM49" s="201">
        <f t="shared" si="151"/>
        <v>0</v>
      </c>
      <c r="EN49" s="201">
        <f t="shared" si="151"/>
        <v>0</v>
      </c>
      <c r="EO49" s="201">
        <f t="shared" si="151"/>
        <v>0</v>
      </c>
      <c r="EP49" s="193">
        <f t="shared" si="121"/>
        <v>0</v>
      </c>
      <c r="EQ49" s="45">
        <f t="shared" si="11"/>
        <v>0</v>
      </c>
      <c r="ER49" s="201">
        <f t="shared" si="103"/>
        <v>0</v>
      </c>
      <c r="ES49" s="201">
        <f t="shared" si="104"/>
        <v>0</v>
      </c>
      <c r="ET49" s="201">
        <f>IF($EQ49&lt;&gt;0,IF(SUM($ER49:ES49)&lt;$P49,$P49/$EQ49,0),0)</f>
        <v>0</v>
      </c>
      <c r="EU49" s="201">
        <f>IF($EQ49&lt;&gt;0,IF(SUM($ER49:ET49)&lt;$P49,$P49/$EQ49,0),0)</f>
        <v>0</v>
      </c>
      <c r="EV49" s="201">
        <f>IF($EQ49&lt;&gt;0,IF(SUM($ER49:EU49)&lt;$P49,$P49/$EQ49,0),0)</f>
        <v>0</v>
      </c>
      <c r="EW49" s="201">
        <f>IF($EQ49&lt;&gt;0,IF(SUM($ER49:EV49)&lt;$P49,$P49/$EQ49,0),0)</f>
        <v>0</v>
      </c>
      <c r="EX49" s="201">
        <f>IF($EQ49&lt;&gt;0,IF(SUM($ER49:EW49)&lt;$P49,$P49/$EQ49,0),0)</f>
        <v>0</v>
      </c>
      <c r="EY49" s="201">
        <f>IF($EQ49&lt;&gt;0,IF(SUM($ER49:EX49)&lt;$P49,$P49/$EQ49,0),0)</f>
        <v>0</v>
      </c>
      <c r="EZ49" s="201">
        <f>IF($EQ49&lt;&gt;0,IF(SUM($ER49:EY49)&lt;$P49,$P49/$EQ49,0),0)</f>
        <v>0</v>
      </c>
      <c r="FA49" s="201">
        <f>IF($EQ49&lt;&gt;0,IF(SUM($ER49:EZ49)&lt;$P49,$P49/$EQ49,0),0)</f>
        <v>0</v>
      </c>
      <c r="FB49" s="201">
        <f>IF($EQ49&lt;&gt;0,IF(SUM($ER49:FA49)&lt;$P49,$P49/$EQ49,0),0)</f>
        <v>0</v>
      </c>
      <c r="FC49" s="201">
        <f>IF($EQ49&lt;&gt;0,IF(SUM($ER49:FB49)&lt;$P49,$P49/$EQ49,0),0)</f>
        <v>0</v>
      </c>
      <c r="FD49" s="193">
        <f t="shared" si="122"/>
        <v>0</v>
      </c>
    </row>
    <row r="50" spans="1:160" ht="15" customHeight="1" x14ac:dyDescent="0.25">
      <c r="A50" s="1"/>
      <c r="B50" s="127" t="str">
        <f>+Basisgegevens!A234</f>
        <v xml:space="preserve"> (-)</v>
      </c>
      <c r="C50" s="151">
        <f>+YEAR(Basisgegevens!E234)</f>
        <v>2027</v>
      </c>
      <c r="D50" s="151">
        <f>IF(Basisgegevens!G234&lt;&gt;0,MONTH(Basisgegevens!E234),0)</f>
        <v>0</v>
      </c>
      <c r="E50" s="79">
        <f>1/Basisgegevens!I234</f>
        <v>0.2</v>
      </c>
      <c r="F50" s="184">
        <f>+Basisgegevens!G234</f>
        <v>0</v>
      </c>
      <c r="G50" s="184"/>
      <c r="H50" s="184"/>
      <c r="I50" s="184"/>
      <c r="J50" s="184">
        <f>+IF(J$6=$C50,$F50," ")</f>
        <v>0</v>
      </c>
      <c r="K50" s="184"/>
      <c r="L50" s="184"/>
      <c r="M50" s="184"/>
      <c r="N50" s="184"/>
      <c r="O50" s="184">
        <f>+$F50*$E50*(12-$D50+1)/12</f>
        <v>0</v>
      </c>
      <c r="P50" s="184">
        <f>+IF(T50&gt;0,IF(($F50*$E50)&lt;T50,($F50*$E50),T50),0)</f>
        <v>0</v>
      </c>
      <c r="Q50" s="184"/>
      <c r="R50" s="184"/>
      <c r="S50" s="184"/>
      <c r="T50" s="184">
        <f>+J50-O50</f>
        <v>0</v>
      </c>
      <c r="U50" s="184">
        <f t="shared" si="109"/>
        <v>0</v>
      </c>
      <c r="W50" s="1" t="str">
        <f t="shared" si="88"/>
        <v xml:space="preserve"> (-)</v>
      </c>
      <c r="X50" s="201">
        <f t="shared" si="146"/>
        <v>0</v>
      </c>
      <c r="Y50" s="201">
        <f t="shared" si="146"/>
        <v>0</v>
      </c>
      <c r="Z50" s="201">
        <f t="shared" si="146"/>
        <v>0</v>
      </c>
      <c r="AA50" s="201">
        <f t="shared" si="146"/>
        <v>0</v>
      </c>
      <c r="AB50" s="201">
        <f t="shared" si="146"/>
        <v>0</v>
      </c>
      <c r="AC50" s="201">
        <f t="shared" si="146"/>
        <v>0</v>
      </c>
      <c r="AD50" s="201">
        <f t="shared" si="146"/>
        <v>0</v>
      </c>
      <c r="AE50" s="201">
        <f t="shared" si="146"/>
        <v>0</v>
      </c>
      <c r="AF50" s="201">
        <f t="shared" si="146"/>
        <v>0</v>
      </c>
      <c r="AG50" s="201">
        <f t="shared" si="146"/>
        <v>0</v>
      </c>
      <c r="AH50" s="201">
        <f t="shared" si="146"/>
        <v>0</v>
      </c>
      <c r="AI50" s="201">
        <f t="shared" si="146"/>
        <v>0</v>
      </c>
      <c r="AJ50" s="193">
        <f t="shared" si="110"/>
        <v>0</v>
      </c>
      <c r="AK50" s="201">
        <f t="shared" si="147"/>
        <v>0</v>
      </c>
      <c r="AL50" s="201">
        <f t="shared" si="147"/>
        <v>0</v>
      </c>
      <c r="AM50" s="201">
        <f t="shared" si="147"/>
        <v>0</v>
      </c>
      <c r="AN50" s="201">
        <f t="shared" si="147"/>
        <v>0</v>
      </c>
      <c r="AO50" s="201">
        <f t="shared" si="147"/>
        <v>0</v>
      </c>
      <c r="AP50" s="201">
        <f t="shared" si="147"/>
        <v>0</v>
      </c>
      <c r="AQ50" s="201">
        <f t="shared" si="147"/>
        <v>0</v>
      </c>
      <c r="AR50" s="201">
        <f t="shared" si="147"/>
        <v>0</v>
      </c>
      <c r="AS50" s="201">
        <f t="shared" si="147"/>
        <v>0</v>
      </c>
      <c r="AT50" s="201">
        <f t="shared" si="147"/>
        <v>0</v>
      </c>
      <c r="AU50" s="201">
        <f t="shared" si="147"/>
        <v>0</v>
      </c>
      <c r="AV50" s="201">
        <f t="shared" si="147"/>
        <v>0</v>
      </c>
      <c r="AW50" s="193">
        <f t="shared" si="111"/>
        <v>0</v>
      </c>
      <c r="AX50" s="201">
        <f t="shared" si="148"/>
        <v>0</v>
      </c>
      <c r="AY50" s="201">
        <f t="shared" si="148"/>
        <v>0</v>
      </c>
      <c r="AZ50" s="201">
        <f t="shared" si="148"/>
        <v>0</v>
      </c>
      <c r="BA50" s="201">
        <f t="shared" si="148"/>
        <v>0</v>
      </c>
      <c r="BB50" s="201">
        <f t="shared" si="148"/>
        <v>0</v>
      </c>
      <c r="BC50" s="201">
        <f t="shared" si="148"/>
        <v>0</v>
      </c>
      <c r="BD50" s="201">
        <f t="shared" si="148"/>
        <v>0</v>
      </c>
      <c r="BE50" s="201">
        <f t="shared" si="148"/>
        <v>0</v>
      </c>
      <c r="BF50" s="201">
        <f t="shared" si="148"/>
        <v>0</v>
      </c>
      <c r="BG50" s="201">
        <f t="shared" si="148"/>
        <v>0</v>
      </c>
      <c r="BH50" s="201">
        <f t="shared" si="148"/>
        <v>0</v>
      </c>
      <c r="BI50" s="201">
        <f t="shared" si="148"/>
        <v>0</v>
      </c>
      <c r="BJ50" s="193">
        <f t="shared" si="112"/>
        <v>0</v>
      </c>
      <c r="BK50" s="201">
        <f t="shared" si="149"/>
        <v>0</v>
      </c>
      <c r="BL50" s="201">
        <f t="shared" si="149"/>
        <v>0</v>
      </c>
      <c r="BM50" s="201">
        <f t="shared" si="149"/>
        <v>0</v>
      </c>
      <c r="BN50" s="201">
        <f t="shared" si="149"/>
        <v>0</v>
      </c>
      <c r="BO50" s="201">
        <f t="shared" si="149"/>
        <v>0</v>
      </c>
      <c r="BP50" s="201">
        <f t="shared" si="149"/>
        <v>0</v>
      </c>
      <c r="BQ50" s="201">
        <f t="shared" si="149"/>
        <v>0</v>
      </c>
      <c r="BR50" s="201">
        <f t="shared" si="149"/>
        <v>0</v>
      </c>
      <c r="BS50" s="201">
        <f t="shared" si="149"/>
        <v>0</v>
      </c>
      <c r="BT50" s="201">
        <f t="shared" si="149"/>
        <v>0</v>
      </c>
      <c r="BU50" s="201">
        <f t="shared" si="149"/>
        <v>0</v>
      </c>
      <c r="BV50" s="201">
        <f t="shared" si="149"/>
        <v>0</v>
      </c>
      <c r="BW50" s="193">
        <f t="shared" si="113"/>
        <v>0</v>
      </c>
      <c r="BX50" s="201">
        <f t="shared" si="150"/>
        <v>0</v>
      </c>
      <c r="BY50" s="201">
        <f t="shared" si="150"/>
        <v>0</v>
      </c>
      <c r="BZ50" s="201">
        <f t="shared" si="150"/>
        <v>0</v>
      </c>
      <c r="CA50" s="201">
        <f t="shared" si="150"/>
        <v>0</v>
      </c>
      <c r="CB50" s="201">
        <f t="shared" si="150"/>
        <v>0</v>
      </c>
      <c r="CC50" s="201">
        <f t="shared" si="150"/>
        <v>0</v>
      </c>
      <c r="CD50" s="201">
        <f t="shared" si="150"/>
        <v>0</v>
      </c>
      <c r="CE50" s="201">
        <f t="shared" si="150"/>
        <v>0</v>
      </c>
      <c r="CF50" s="201">
        <f t="shared" si="150"/>
        <v>0</v>
      </c>
      <c r="CG50" s="201">
        <f t="shared" si="150"/>
        <v>0</v>
      </c>
      <c r="CH50" s="201">
        <f t="shared" si="150"/>
        <v>0</v>
      </c>
      <c r="CI50" s="201">
        <f t="shared" si="150"/>
        <v>0</v>
      </c>
      <c r="CJ50" s="193">
        <f t="shared" si="114"/>
        <v>0</v>
      </c>
      <c r="CL50" s="1" t="str">
        <f t="shared" si="94"/>
        <v xml:space="preserve"> (-)</v>
      </c>
      <c r="CM50" s="45"/>
      <c r="CN50" s="1"/>
      <c r="CO50" s="1"/>
      <c r="CP50" s="1"/>
      <c r="CQ50" s="1"/>
      <c r="CR50" s="1"/>
      <c r="CS50" s="1"/>
      <c r="CT50" s="1"/>
      <c r="CU50" s="1"/>
      <c r="CV50" s="1"/>
      <c r="CW50" s="1"/>
      <c r="CX50" s="1"/>
      <c r="CY50" s="1"/>
      <c r="CZ50" s="193">
        <f t="shared" si="116"/>
        <v>0</v>
      </c>
      <c r="DA50" s="45"/>
      <c r="DB50" s="1"/>
      <c r="DC50" s="1"/>
      <c r="DD50" s="1"/>
      <c r="DE50" s="1"/>
      <c r="DF50" s="1"/>
      <c r="DG50" s="1"/>
      <c r="DH50" s="1"/>
      <c r="DI50" s="1"/>
      <c r="DJ50" s="1"/>
      <c r="DK50" s="1"/>
      <c r="DL50" s="1"/>
      <c r="DM50" s="1"/>
      <c r="DN50" s="193">
        <f t="shared" si="119"/>
        <v>0</v>
      </c>
      <c r="DO50" s="45"/>
      <c r="DP50" s="1"/>
      <c r="DQ50" s="1"/>
      <c r="DR50" s="1"/>
      <c r="DS50" s="1"/>
      <c r="DT50" s="1"/>
      <c r="DU50" s="1"/>
      <c r="DV50" s="1"/>
      <c r="DW50" s="1"/>
      <c r="DX50" s="1"/>
      <c r="DY50" s="1"/>
      <c r="DZ50" s="1"/>
      <c r="EA50" s="1"/>
      <c r="EB50" s="193">
        <f t="shared" si="120"/>
        <v>0</v>
      </c>
      <c r="EC50" s="45">
        <f>IF($D50&lt;&gt;0,12-$D50+1,0)</f>
        <v>0</v>
      </c>
      <c r="ED50" s="201">
        <f>IF($C50=$ED$4,IF((MONTH(ED$6)=$D50),$O50/(12-$D50+1),0),0)</f>
        <v>0</v>
      </c>
      <c r="EE50" s="201">
        <f t="shared" ref="EE50:EO50" si="152">IF(ED50=0,IF($C50=$ED$4,IF((MONTH(EE$6)=$D50),$O50/(12-$D50+1),0),0),$O50/(12-$D50+1))</f>
        <v>0</v>
      </c>
      <c r="EF50" s="201">
        <f t="shared" si="152"/>
        <v>0</v>
      </c>
      <c r="EG50" s="201">
        <f t="shared" si="152"/>
        <v>0</v>
      </c>
      <c r="EH50" s="201">
        <f t="shared" si="152"/>
        <v>0</v>
      </c>
      <c r="EI50" s="201">
        <f t="shared" si="152"/>
        <v>0</v>
      </c>
      <c r="EJ50" s="201">
        <f t="shared" si="152"/>
        <v>0</v>
      </c>
      <c r="EK50" s="201">
        <f t="shared" si="152"/>
        <v>0</v>
      </c>
      <c r="EL50" s="201">
        <f t="shared" si="152"/>
        <v>0</v>
      </c>
      <c r="EM50" s="201">
        <f t="shared" si="152"/>
        <v>0</v>
      </c>
      <c r="EN50" s="201">
        <f t="shared" si="152"/>
        <v>0</v>
      </c>
      <c r="EO50" s="201">
        <f t="shared" si="152"/>
        <v>0</v>
      </c>
      <c r="EP50" s="193">
        <f t="shared" si="121"/>
        <v>0</v>
      </c>
      <c r="EQ50" s="45">
        <f t="shared" si="11"/>
        <v>0</v>
      </c>
      <c r="ER50" s="201">
        <f t="shared" si="103"/>
        <v>0</v>
      </c>
      <c r="ES50" s="201">
        <f t="shared" si="104"/>
        <v>0</v>
      </c>
      <c r="ET50" s="201">
        <f>IF($EQ50&lt;&gt;0,IF(SUM($ER50:ES50)&lt;$P50,$P50/$EQ50,0),0)</f>
        <v>0</v>
      </c>
      <c r="EU50" s="201">
        <f>IF($EQ50&lt;&gt;0,IF(SUM($ER50:ET50)&lt;$P50,$P50/$EQ50,0),0)</f>
        <v>0</v>
      </c>
      <c r="EV50" s="201">
        <f>IF($EQ50&lt;&gt;0,IF(SUM($ER50:EU50)&lt;$P50,$P50/$EQ50,0),0)</f>
        <v>0</v>
      </c>
      <c r="EW50" s="201">
        <f>IF($EQ50&lt;&gt;0,IF(SUM($ER50:EV50)&lt;$P50,$P50/$EQ50,0),0)</f>
        <v>0</v>
      </c>
      <c r="EX50" s="201">
        <f>IF($EQ50&lt;&gt;0,IF(SUM($ER50:EW50)&lt;$P50,$P50/$EQ50,0),0)</f>
        <v>0</v>
      </c>
      <c r="EY50" s="201">
        <f>IF($EQ50&lt;&gt;0,IF(SUM($ER50:EX50)&lt;$P50,$P50/$EQ50,0),0)</f>
        <v>0</v>
      </c>
      <c r="EZ50" s="201">
        <f>IF($EQ50&lt;&gt;0,IF(SUM($ER50:EY50)&lt;$P50,$P50/$EQ50,0),0)</f>
        <v>0</v>
      </c>
      <c r="FA50" s="201">
        <f>IF($EQ50&lt;&gt;0,IF(SUM($ER50:EZ50)&lt;$P50,$P50/$EQ50,0),0)</f>
        <v>0</v>
      </c>
      <c r="FB50" s="201">
        <f>IF($EQ50&lt;&gt;0,IF(SUM($ER50:FA50)&lt;$P50,$P50/$EQ50,0),0)</f>
        <v>0</v>
      </c>
      <c r="FC50" s="201">
        <f>IF($EQ50&lt;&gt;0,IF(SUM($ER50:FB50)&lt;$P50,$P50/$EQ50,0),0)</f>
        <v>0</v>
      </c>
      <c r="FD50" s="193">
        <f t="shared" si="122"/>
        <v>0</v>
      </c>
    </row>
    <row r="51" spans="1:160" ht="15" customHeight="1" x14ac:dyDescent="0.25">
      <c r="A51" s="1"/>
      <c r="B51" s="127" t="str">
        <f>+Basisgegevens!A235</f>
        <v xml:space="preserve"> (-)</v>
      </c>
      <c r="C51" s="151">
        <f>+YEAR(Basisgegevens!E235)</f>
        <v>2027</v>
      </c>
      <c r="D51" s="151">
        <f>IF(Basisgegevens!G235&lt;&gt;0,MONTH(Basisgegevens!E235),0)</f>
        <v>0</v>
      </c>
      <c r="E51" s="79">
        <f>1/Basisgegevens!I235</f>
        <v>0.2</v>
      </c>
      <c r="F51" s="184">
        <f>+Basisgegevens!G235</f>
        <v>0</v>
      </c>
      <c r="G51" s="184"/>
      <c r="H51" s="184"/>
      <c r="I51" s="184"/>
      <c r="J51" s="184">
        <f>+IF(J$6=$C51,$F51," ")</f>
        <v>0</v>
      </c>
      <c r="K51" s="184"/>
      <c r="L51" s="184"/>
      <c r="M51" s="184"/>
      <c r="N51" s="184"/>
      <c r="O51" s="184">
        <f>+$F51*$E51*(12-$D51+1)/12</f>
        <v>0</v>
      </c>
      <c r="P51" s="184">
        <f>+IF(T51&gt;0,IF(($F51*$E51)&lt;T51,($F51*$E51),T51),0)</f>
        <v>0</v>
      </c>
      <c r="Q51" s="184"/>
      <c r="R51" s="184"/>
      <c r="S51" s="184"/>
      <c r="T51" s="184">
        <f>+J51-O51</f>
        <v>0</v>
      </c>
      <c r="U51" s="184">
        <f t="shared" si="109"/>
        <v>0</v>
      </c>
      <c r="W51" s="1" t="str">
        <f t="shared" si="88"/>
        <v xml:space="preserve"> (-)</v>
      </c>
      <c r="X51" s="201">
        <f t="shared" si="146"/>
        <v>0</v>
      </c>
      <c r="Y51" s="201">
        <f t="shared" si="146"/>
        <v>0</v>
      </c>
      <c r="Z51" s="201">
        <f t="shared" si="146"/>
        <v>0</v>
      </c>
      <c r="AA51" s="201">
        <f t="shared" si="146"/>
        <v>0</v>
      </c>
      <c r="AB51" s="201">
        <f t="shared" si="146"/>
        <v>0</v>
      </c>
      <c r="AC51" s="201">
        <f t="shared" si="146"/>
        <v>0</v>
      </c>
      <c r="AD51" s="201">
        <f t="shared" si="146"/>
        <v>0</v>
      </c>
      <c r="AE51" s="201">
        <f t="shared" si="146"/>
        <v>0</v>
      </c>
      <c r="AF51" s="201">
        <f t="shared" si="146"/>
        <v>0</v>
      </c>
      <c r="AG51" s="201">
        <f t="shared" si="146"/>
        <v>0</v>
      </c>
      <c r="AH51" s="201">
        <f t="shared" si="146"/>
        <v>0</v>
      </c>
      <c r="AI51" s="201">
        <f t="shared" si="146"/>
        <v>0</v>
      </c>
      <c r="AJ51" s="193">
        <f t="shared" si="110"/>
        <v>0</v>
      </c>
      <c r="AK51" s="201">
        <f t="shared" si="147"/>
        <v>0</v>
      </c>
      <c r="AL51" s="201">
        <f t="shared" si="147"/>
        <v>0</v>
      </c>
      <c r="AM51" s="201">
        <f t="shared" si="147"/>
        <v>0</v>
      </c>
      <c r="AN51" s="201">
        <f t="shared" si="147"/>
        <v>0</v>
      </c>
      <c r="AO51" s="201">
        <f t="shared" si="147"/>
        <v>0</v>
      </c>
      <c r="AP51" s="201">
        <f t="shared" si="147"/>
        <v>0</v>
      </c>
      <c r="AQ51" s="201">
        <f t="shared" si="147"/>
        <v>0</v>
      </c>
      <c r="AR51" s="201">
        <f t="shared" si="147"/>
        <v>0</v>
      </c>
      <c r="AS51" s="201">
        <f t="shared" si="147"/>
        <v>0</v>
      </c>
      <c r="AT51" s="201">
        <f t="shared" si="147"/>
        <v>0</v>
      </c>
      <c r="AU51" s="201">
        <f t="shared" si="147"/>
        <v>0</v>
      </c>
      <c r="AV51" s="201">
        <f t="shared" si="147"/>
        <v>0</v>
      </c>
      <c r="AW51" s="193">
        <f t="shared" si="111"/>
        <v>0</v>
      </c>
      <c r="AX51" s="201">
        <f t="shared" si="148"/>
        <v>0</v>
      </c>
      <c r="AY51" s="201">
        <f t="shared" si="148"/>
        <v>0</v>
      </c>
      <c r="AZ51" s="201">
        <f t="shared" si="148"/>
        <v>0</v>
      </c>
      <c r="BA51" s="201">
        <f t="shared" si="148"/>
        <v>0</v>
      </c>
      <c r="BB51" s="201">
        <f t="shared" si="148"/>
        <v>0</v>
      </c>
      <c r="BC51" s="201">
        <f t="shared" si="148"/>
        <v>0</v>
      </c>
      <c r="BD51" s="201">
        <f t="shared" si="148"/>
        <v>0</v>
      </c>
      <c r="BE51" s="201">
        <f t="shared" si="148"/>
        <v>0</v>
      </c>
      <c r="BF51" s="201">
        <f t="shared" si="148"/>
        <v>0</v>
      </c>
      <c r="BG51" s="201">
        <f t="shared" si="148"/>
        <v>0</v>
      </c>
      <c r="BH51" s="201">
        <f t="shared" si="148"/>
        <v>0</v>
      </c>
      <c r="BI51" s="201">
        <f t="shared" si="148"/>
        <v>0</v>
      </c>
      <c r="BJ51" s="193">
        <f t="shared" si="112"/>
        <v>0</v>
      </c>
      <c r="BK51" s="201">
        <f t="shared" si="149"/>
        <v>0</v>
      </c>
      <c r="BL51" s="201">
        <f t="shared" si="149"/>
        <v>0</v>
      </c>
      <c r="BM51" s="201">
        <f t="shared" si="149"/>
        <v>0</v>
      </c>
      <c r="BN51" s="201">
        <f t="shared" si="149"/>
        <v>0</v>
      </c>
      <c r="BO51" s="201">
        <f t="shared" si="149"/>
        <v>0</v>
      </c>
      <c r="BP51" s="201">
        <f t="shared" si="149"/>
        <v>0</v>
      </c>
      <c r="BQ51" s="201">
        <f t="shared" si="149"/>
        <v>0</v>
      </c>
      <c r="BR51" s="201">
        <f t="shared" si="149"/>
        <v>0</v>
      </c>
      <c r="BS51" s="201">
        <f t="shared" si="149"/>
        <v>0</v>
      </c>
      <c r="BT51" s="201">
        <f t="shared" si="149"/>
        <v>0</v>
      </c>
      <c r="BU51" s="201">
        <f t="shared" si="149"/>
        <v>0</v>
      </c>
      <c r="BV51" s="201">
        <f t="shared" si="149"/>
        <v>0</v>
      </c>
      <c r="BW51" s="193">
        <f t="shared" si="113"/>
        <v>0</v>
      </c>
      <c r="BX51" s="201">
        <f t="shared" si="150"/>
        <v>0</v>
      </c>
      <c r="BY51" s="201">
        <f t="shared" si="150"/>
        <v>0</v>
      </c>
      <c r="BZ51" s="201">
        <f t="shared" si="150"/>
        <v>0</v>
      </c>
      <c r="CA51" s="201">
        <f t="shared" si="150"/>
        <v>0</v>
      </c>
      <c r="CB51" s="201">
        <f t="shared" si="150"/>
        <v>0</v>
      </c>
      <c r="CC51" s="201">
        <f t="shared" si="150"/>
        <v>0</v>
      </c>
      <c r="CD51" s="201">
        <f t="shared" si="150"/>
        <v>0</v>
      </c>
      <c r="CE51" s="201">
        <f t="shared" si="150"/>
        <v>0</v>
      </c>
      <c r="CF51" s="201">
        <f t="shared" si="150"/>
        <v>0</v>
      </c>
      <c r="CG51" s="201">
        <f t="shared" si="150"/>
        <v>0</v>
      </c>
      <c r="CH51" s="201">
        <f t="shared" si="150"/>
        <v>0</v>
      </c>
      <c r="CI51" s="201">
        <f t="shared" si="150"/>
        <v>0</v>
      </c>
      <c r="CJ51" s="193">
        <f t="shared" si="114"/>
        <v>0</v>
      </c>
      <c r="CL51" s="1" t="str">
        <f t="shared" si="94"/>
        <v xml:space="preserve"> (-)</v>
      </c>
      <c r="CM51" s="45"/>
      <c r="CN51" s="1"/>
      <c r="CO51" s="1"/>
      <c r="CP51" s="1"/>
      <c r="CQ51" s="1"/>
      <c r="CR51" s="1"/>
      <c r="CS51" s="1"/>
      <c r="CT51" s="1"/>
      <c r="CU51" s="1"/>
      <c r="CV51" s="1"/>
      <c r="CW51" s="1"/>
      <c r="CX51" s="1"/>
      <c r="CY51" s="1"/>
      <c r="CZ51" s="193">
        <f t="shared" si="116"/>
        <v>0</v>
      </c>
      <c r="DA51" s="45"/>
      <c r="DB51" s="1"/>
      <c r="DC51" s="1"/>
      <c r="DD51" s="1"/>
      <c r="DE51" s="1"/>
      <c r="DF51" s="1"/>
      <c r="DG51" s="1"/>
      <c r="DH51" s="1"/>
      <c r="DI51" s="1"/>
      <c r="DJ51" s="1"/>
      <c r="DK51" s="1"/>
      <c r="DL51" s="1"/>
      <c r="DM51" s="1"/>
      <c r="DN51" s="193">
        <f t="shared" si="119"/>
        <v>0</v>
      </c>
      <c r="DO51" s="45"/>
      <c r="DP51" s="1"/>
      <c r="DQ51" s="1"/>
      <c r="DR51" s="1"/>
      <c r="DS51" s="1"/>
      <c r="DT51" s="1"/>
      <c r="DU51" s="1"/>
      <c r="DV51" s="1"/>
      <c r="DW51" s="1"/>
      <c r="DX51" s="1"/>
      <c r="DY51" s="1"/>
      <c r="DZ51" s="1"/>
      <c r="EA51" s="1"/>
      <c r="EB51" s="193">
        <f t="shared" si="120"/>
        <v>0</v>
      </c>
      <c r="EC51" s="45">
        <f>IF($D51&lt;&gt;0,12-$D51+1,0)</f>
        <v>0</v>
      </c>
      <c r="ED51" s="201">
        <f>IF($C51=$ED$4,IF((MONTH(ED$6)=$D51),$O51/(12-$D51+1),0),0)</f>
        <v>0</v>
      </c>
      <c r="EE51" s="201">
        <f t="shared" ref="EE51:EO51" si="153">IF(ED51=0,IF($C51=$ED$4,IF((MONTH(EE$6)=$D51),$O51/(12-$D51+1),0),0),$O51/(12-$D51+1))</f>
        <v>0</v>
      </c>
      <c r="EF51" s="201">
        <f t="shared" si="153"/>
        <v>0</v>
      </c>
      <c r="EG51" s="201">
        <f t="shared" si="153"/>
        <v>0</v>
      </c>
      <c r="EH51" s="201">
        <f t="shared" si="153"/>
        <v>0</v>
      </c>
      <c r="EI51" s="201">
        <f t="shared" si="153"/>
        <v>0</v>
      </c>
      <c r="EJ51" s="201">
        <f t="shared" si="153"/>
        <v>0</v>
      </c>
      <c r="EK51" s="201">
        <f t="shared" si="153"/>
        <v>0</v>
      </c>
      <c r="EL51" s="201">
        <f t="shared" si="153"/>
        <v>0</v>
      </c>
      <c r="EM51" s="201">
        <f t="shared" si="153"/>
        <v>0</v>
      </c>
      <c r="EN51" s="201">
        <f t="shared" si="153"/>
        <v>0</v>
      </c>
      <c r="EO51" s="201">
        <f t="shared" si="153"/>
        <v>0</v>
      </c>
      <c r="EP51" s="193">
        <f t="shared" si="121"/>
        <v>0</v>
      </c>
      <c r="EQ51" s="45">
        <f t="shared" si="11"/>
        <v>0</v>
      </c>
      <c r="ER51" s="201">
        <f t="shared" si="103"/>
        <v>0</v>
      </c>
      <c r="ES51" s="201">
        <f t="shared" si="104"/>
        <v>0</v>
      </c>
      <c r="ET51" s="201">
        <f>IF($EQ51&lt;&gt;0,IF(SUM($ER51:ES51)&lt;$P51,$P51/$EQ51,0),0)</f>
        <v>0</v>
      </c>
      <c r="EU51" s="201">
        <f>IF($EQ51&lt;&gt;0,IF(SUM($ER51:ET51)&lt;$P51,$P51/$EQ51,0),0)</f>
        <v>0</v>
      </c>
      <c r="EV51" s="201">
        <f>IF($EQ51&lt;&gt;0,IF(SUM($ER51:EU51)&lt;$P51,$P51/$EQ51,0),0)</f>
        <v>0</v>
      </c>
      <c r="EW51" s="201">
        <f>IF($EQ51&lt;&gt;0,IF(SUM($ER51:EV51)&lt;$P51,$P51/$EQ51,0),0)</f>
        <v>0</v>
      </c>
      <c r="EX51" s="201">
        <f>IF($EQ51&lt;&gt;0,IF(SUM($ER51:EW51)&lt;$P51,$P51/$EQ51,0),0)</f>
        <v>0</v>
      </c>
      <c r="EY51" s="201">
        <f>IF($EQ51&lt;&gt;0,IF(SUM($ER51:EX51)&lt;$P51,$P51/$EQ51,0),0)</f>
        <v>0</v>
      </c>
      <c r="EZ51" s="201">
        <f>IF($EQ51&lt;&gt;0,IF(SUM($ER51:EY51)&lt;$P51,$P51/$EQ51,0),0)</f>
        <v>0</v>
      </c>
      <c r="FA51" s="201">
        <f>IF($EQ51&lt;&gt;0,IF(SUM($ER51:EZ51)&lt;$P51,$P51/$EQ51,0),0)</f>
        <v>0</v>
      </c>
      <c r="FB51" s="201">
        <f>IF($EQ51&lt;&gt;0,IF(SUM($ER51:FA51)&lt;$P51,$P51/$EQ51,0),0)</f>
        <v>0</v>
      </c>
      <c r="FC51" s="201">
        <f>IF($EQ51&lt;&gt;0,IF(SUM($ER51:FB51)&lt;$P51,$P51/$EQ51,0),0)</f>
        <v>0</v>
      </c>
      <c r="FD51" s="193">
        <f t="shared" si="122"/>
        <v>0</v>
      </c>
    </row>
    <row r="52" spans="1:160" ht="15" customHeight="1" x14ac:dyDescent="0.25">
      <c r="A52" s="1"/>
      <c r="B52" s="127" t="str">
        <f>+Basisgegevens!A246</f>
        <v xml:space="preserve"> (-)</v>
      </c>
      <c r="C52" s="151">
        <f>+YEAR(Basisgegevens!E246)</f>
        <v>2028</v>
      </c>
      <c r="D52" s="151">
        <f>IF(Basisgegevens!G246&lt;&gt;0,MONTH(Basisgegevens!E246),0)</f>
        <v>0</v>
      </c>
      <c r="E52" s="79">
        <f>1/Basisgegevens!I246</f>
        <v>0.2</v>
      </c>
      <c r="F52" s="184">
        <f>+Basisgegevens!G246</f>
        <v>0</v>
      </c>
      <c r="G52" s="184"/>
      <c r="H52" s="184"/>
      <c r="I52" s="184"/>
      <c r="J52" s="184"/>
      <c r="K52" s="184">
        <f>+IF(K$6=$C52,$F52," ")</f>
        <v>0</v>
      </c>
      <c r="L52" s="184"/>
      <c r="M52" s="184"/>
      <c r="N52" s="184"/>
      <c r="O52" s="184"/>
      <c r="P52" s="184">
        <f>+$F52*$E52*(12-$D52+1)/12</f>
        <v>0</v>
      </c>
      <c r="Q52" s="184"/>
      <c r="R52" s="184"/>
      <c r="S52" s="184"/>
      <c r="T52" s="184"/>
      <c r="U52" s="184">
        <f>K52-P52</f>
        <v>0</v>
      </c>
      <c r="W52" s="1" t="str">
        <f t="shared" si="88"/>
        <v xml:space="preserve"> (-)</v>
      </c>
      <c r="X52" s="201">
        <f t="shared" si="146"/>
        <v>0</v>
      </c>
      <c r="Y52" s="201">
        <f t="shared" si="146"/>
        <v>0</v>
      </c>
      <c r="Z52" s="201">
        <f t="shared" si="146"/>
        <v>0</v>
      </c>
      <c r="AA52" s="201">
        <f t="shared" si="146"/>
        <v>0</v>
      </c>
      <c r="AB52" s="201">
        <f t="shared" si="146"/>
        <v>0</v>
      </c>
      <c r="AC52" s="201">
        <f t="shared" si="146"/>
        <v>0</v>
      </c>
      <c r="AD52" s="201">
        <f t="shared" si="146"/>
        <v>0</v>
      </c>
      <c r="AE52" s="201">
        <f t="shared" si="146"/>
        <v>0</v>
      </c>
      <c r="AF52" s="201">
        <f t="shared" si="146"/>
        <v>0</v>
      </c>
      <c r="AG52" s="201">
        <f t="shared" si="146"/>
        <v>0</v>
      </c>
      <c r="AH52" s="201">
        <f t="shared" si="146"/>
        <v>0</v>
      </c>
      <c r="AI52" s="201">
        <f t="shared" si="146"/>
        <v>0</v>
      </c>
      <c r="AJ52" s="193">
        <f t="shared" si="110"/>
        <v>0</v>
      </c>
      <c r="AK52" s="201">
        <f t="shared" si="147"/>
        <v>0</v>
      </c>
      <c r="AL52" s="201">
        <f t="shared" si="147"/>
        <v>0</v>
      </c>
      <c r="AM52" s="201">
        <f t="shared" si="147"/>
        <v>0</v>
      </c>
      <c r="AN52" s="201">
        <f t="shared" si="147"/>
        <v>0</v>
      </c>
      <c r="AO52" s="201">
        <f t="shared" si="147"/>
        <v>0</v>
      </c>
      <c r="AP52" s="201">
        <f t="shared" si="147"/>
        <v>0</v>
      </c>
      <c r="AQ52" s="201">
        <f t="shared" si="147"/>
        <v>0</v>
      </c>
      <c r="AR52" s="201">
        <f t="shared" si="147"/>
        <v>0</v>
      </c>
      <c r="AS52" s="201">
        <f t="shared" si="147"/>
        <v>0</v>
      </c>
      <c r="AT52" s="201">
        <f t="shared" si="147"/>
        <v>0</v>
      </c>
      <c r="AU52" s="201">
        <f t="shared" si="147"/>
        <v>0</v>
      </c>
      <c r="AV52" s="201">
        <f t="shared" si="147"/>
        <v>0</v>
      </c>
      <c r="AW52" s="193">
        <f t="shared" si="111"/>
        <v>0</v>
      </c>
      <c r="AX52" s="201">
        <f t="shared" si="148"/>
        <v>0</v>
      </c>
      <c r="AY52" s="201">
        <f t="shared" si="148"/>
        <v>0</v>
      </c>
      <c r="AZ52" s="201">
        <f t="shared" si="148"/>
        <v>0</v>
      </c>
      <c r="BA52" s="201">
        <f t="shared" si="148"/>
        <v>0</v>
      </c>
      <c r="BB52" s="201">
        <f t="shared" si="148"/>
        <v>0</v>
      </c>
      <c r="BC52" s="201">
        <f t="shared" si="148"/>
        <v>0</v>
      </c>
      <c r="BD52" s="201">
        <f t="shared" si="148"/>
        <v>0</v>
      </c>
      <c r="BE52" s="201">
        <f t="shared" si="148"/>
        <v>0</v>
      </c>
      <c r="BF52" s="201">
        <f t="shared" si="148"/>
        <v>0</v>
      </c>
      <c r="BG52" s="201">
        <f t="shared" si="148"/>
        <v>0</v>
      </c>
      <c r="BH52" s="201">
        <f t="shared" si="148"/>
        <v>0</v>
      </c>
      <c r="BI52" s="201">
        <f t="shared" si="148"/>
        <v>0</v>
      </c>
      <c r="BJ52" s="193">
        <f t="shared" si="112"/>
        <v>0</v>
      </c>
      <c r="BK52" s="201">
        <f t="shared" si="149"/>
        <v>0</v>
      </c>
      <c r="BL52" s="201">
        <f t="shared" si="149"/>
        <v>0</v>
      </c>
      <c r="BM52" s="201">
        <f t="shared" si="149"/>
        <v>0</v>
      </c>
      <c r="BN52" s="201">
        <f t="shared" si="149"/>
        <v>0</v>
      </c>
      <c r="BO52" s="201">
        <f t="shared" si="149"/>
        <v>0</v>
      </c>
      <c r="BP52" s="201">
        <f t="shared" si="149"/>
        <v>0</v>
      </c>
      <c r="BQ52" s="201">
        <f t="shared" si="149"/>
        <v>0</v>
      </c>
      <c r="BR52" s="201">
        <f t="shared" si="149"/>
        <v>0</v>
      </c>
      <c r="BS52" s="201">
        <f t="shared" si="149"/>
        <v>0</v>
      </c>
      <c r="BT52" s="201">
        <f t="shared" si="149"/>
        <v>0</v>
      </c>
      <c r="BU52" s="201">
        <f t="shared" si="149"/>
        <v>0</v>
      </c>
      <c r="BV52" s="201">
        <f t="shared" si="149"/>
        <v>0</v>
      </c>
      <c r="BW52" s="193">
        <f t="shared" si="113"/>
        <v>0</v>
      </c>
      <c r="BX52" s="201">
        <f t="shared" si="150"/>
        <v>0</v>
      </c>
      <c r="BY52" s="201">
        <f t="shared" si="150"/>
        <v>0</v>
      </c>
      <c r="BZ52" s="201">
        <f t="shared" si="150"/>
        <v>0</v>
      </c>
      <c r="CA52" s="201">
        <f t="shared" si="150"/>
        <v>0</v>
      </c>
      <c r="CB52" s="201">
        <f t="shared" si="150"/>
        <v>0</v>
      </c>
      <c r="CC52" s="201">
        <f t="shared" si="150"/>
        <v>0</v>
      </c>
      <c r="CD52" s="201">
        <f t="shared" si="150"/>
        <v>0</v>
      </c>
      <c r="CE52" s="201">
        <f t="shared" si="150"/>
        <v>0</v>
      </c>
      <c r="CF52" s="201">
        <f t="shared" si="150"/>
        <v>0</v>
      </c>
      <c r="CG52" s="201">
        <f t="shared" si="150"/>
        <v>0</v>
      </c>
      <c r="CH52" s="201">
        <f t="shared" si="150"/>
        <v>0</v>
      </c>
      <c r="CI52" s="201">
        <f t="shared" si="150"/>
        <v>0</v>
      </c>
      <c r="CJ52" s="193">
        <f t="shared" si="114"/>
        <v>0</v>
      </c>
      <c r="CL52" s="1" t="str">
        <f t="shared" si="94"/>
        <v xml:space="preserve"> (-)</v>
      </c>
      <c r="CM52" s="45"/>
      <c r="CN52" s="1"/>
      <c r="CO52" s="1"/>
      <c r="CP52" s="1"/>
      <c r="CQ52" s="1"/>
      <c r="CR52" s="1"/>
      <c r="CS52" s="1"/>
      <c r="CT52" s="1"/>
      <c r="CU52" s="1"/>
      <c r="CV52" s="1"/>
      <c r="CW52" s="1"/>
      <c r="CX52" s="1"/>
      <c r="CY52" s="1"/>
      <c r="CZ52" s="193">
        <f t="shared" si="116"/>
        <v>0</v>
      </c>
      <c r="DA52" s="45"/>
      <c r="DB52" s="1"/>
      <c r="DC52" s="1"/>
      <c r="DD52" s="1"/>
      <c r="DE52" s="1"/>
      <c r="DF52" s="1"/>
      <c r="DG52" s="1"/>
      <c r="DH52" s="1"/>
      <c r="DI52" s="1"/>
      <c r="DJ52" s="1"/>
      <c r="DK52" s="1"/>
      <c r="DL52" s="1"/>
      <c r="DM52" s="1"/>
      <c r="DN52" s="193">
        <f t="shared" si="119"/>
        <v>0</v>
      </c>
      <c r="DO52" s="45"/>
      <c r="DP52" s="1"/>
      <c r="DQ52" s="1"/>
      <c r="DR52" s="1"/>
      <c r="DS52" s="1"/>
      <c r="DT52" s="1"/>
      <c r="DU52" s="1"/>
      <c r="DV52" s="1"/>
      <c r="DW52" s="1"/>
      <c r="DX52" s="1"/>
      <c r="DY52" s="1"/>
      <c r="DZ52" s="1"/>
      <c r="EA52" s="1"/>
      <c r="EB52" s="193">
        <f t="shared" si="120"/>
        <v>0</v>
      </c>
      <c r="EC52" s="45"/>
      <c r="ED52" s="1"/>
      <c r="EE52" s="1"/>
      <c r="EF52" s="1"/>
      <c r="EG52" s="1"/>
      <c r="EH52" s="1"/>
      <c r="EI52" s="1"/>
      <c r="EJ52" s="1"/>
      <c r="EK52" s="1"/>
      <c r="EL52" s="1"/>
      <c r="EM52" s="1"/>
      <c r="EN52" s="1"/>
      <c r="EO52" s="1"/>
      <c r="EP52" s="193">
        <f t="shared" si="121"/>
        <v>0</v>
      </c>
      <c r="EQ52" s="45">
        <f>IF($D52&lt;&gt;0,12-$D52+1,0)</f>
        <v>0</v>
      </c>
      <c r="ER52" s="201">
        <f>IF($C52=$ER$4,IF((MONTH(ER$6)=$D52),$P52/(12-$D52+1),0),0)</f>
        <v>0</v>
      </c>
      <c r="ES52" s="201">
        <f>IF(ER52=0,IF($C52=$ER$4,IF((MONTH(ES$6)=$D52),$P52/(12-$D52+1),0),0),$P52/(12-$D52+1))</f>
        <v>0</v>
      </c>
      <c r="ET52" s="201">
        <f t="shared" ref="ET52:FC52" si="154">IF(ES52=0,IF($C52=$ER$4,IF((MONTH(ET$6)=$D52),$P52/(12-$D52+1),0),0),$P52/(12-$D52+1))</f>
        <v>0</v>
      </c>
      <c r="EU52" s="201">
        <f t="shared" si="154"/>
        <v>0</v>
      </c>
      <c r="EV52" s="201">
        <f t="shared" si="154"/>
        <v>0</v>
      </c>
      <c r="EW52" s="201">
        <f t="shared" si="154"/>
        <v>0</v>
      </c>
      <c r="EX52" s="201">
        <f t="shared" si="154"/>
        <v>0</v>
      </c>
      <c r="EY52" s="201">
        <f t="shared" si="154"/>
        <v>0</v>
      </c>
      <c r="EZ52" s="201">
        <f t="shared" si="154"/>
        <v>0</v>
      </c>
      <c r="FA52" s="201">
        <f t="shared" si="154"/>
        <v>0</v>
      </c>
      <c r="FB52" s="201">
        <f t="shared" si="154"/>
        <v>0</v>
      </c>
      <c r="FC52" s="201">
        <f t="shared" si="154"/>
        <v>0</v>
      </c>
      <c r="FD52" s="193">
        <f t="shared" si="122"/>
        <v>0</v>
      </c>
    </row>
    <row r="53" spans="1:160" ht="15" customHeight="1" x14ac:dyDescent="0.25">
      <c r="A53" s="1"/>
      <c r="B53" s="127" t="str">
        <f>+Basisgegevens!A247</f>
        <v xml:space="preserve"> (-)</v>
      </c>
      <c r="C53" s="151">
        <f>+YEAR(Basisgegevens!E247)</f>
        <v>2028</v>
      </c>
      <c r="D53" s="151">
        <f>IF(Basisgegevens!G247&lt;&gt;0,MONTH(Basisgegevens!E247),0)</f>
        <v>0</v>
      </c>
      <c r="E53" s="79">
        <f>1/Basisgegevens!I247</f>
        <v>0.2</v>
      </c>
      <c r="F53" s="184">
        <f>+Basisgegevens!G247</f>
        <v>0</v>
      </c>
      <c r="G53" s="184"/>
      <c r="H53" s="184"/>
      <c r="I53" s="184"/>
      <c r="J53" s="184"/>
      <c r="K53" s="184">
        <f>+IF(K$6=$C53,$F53," ")</f>
        <v>0</v>
      </c>
      <c r="L53" s="184"/>
      <c r="M53" s="184"/>
      <c r="N53" s="184"/>
      <c r="O53" s="184"/>
      <c r="P53" s="184">
        <f>+$F53*$E53*(12-$D53+1)/12</f>
        <v>0</v>
      </c>
      <c r="Q53" s="184"/>
      <c r="R53" s="184"/>
      <c r="S53" s="184"/>
      <c r="T53" s="184"/>
      <c r="U53" s="184">
        <f>K53-P53</f>
        <v>0</v>
      </c>
      <c r="W53" s="1" t="str">
        <f t="shared" si="88"/>
        <v xml:space="preserve"> (-)</v>
      </c>
      <c r="X53" s="201">
        <f t="shared" si="146"/>
        <v>0</v>
      </c>
      <c r="Y53" s="201">
        <f t="shared" si="146"/>
        <v>0</v>
      </c>
      <c r="Z53" s="201">
        <f t="shared" si="146"/>
        <v>0</v>
      </c>
      <c r="AA53" s="201">
        <f t="shared" si="146"/>
        <v>0</v>
      </c>
      <c r="AB53" s="201">
        <f t="shared" si="146"/>
        <v>0</v>
      </c>
      <c r="AC53" s="201">
        <f t="shared" si="146"/>
        <v>0</v>
      </c>
      <c r="AD53" s="201">
        <f t="shared" si="146"/>
        <v>0</v>
      </c>
      <c r="AE53" s="201">
        <f t="shared" si="146"/>
        <v>0</v>
      </c>
      <c r="AF53" s="201">
        <f t="shared" si="146"/>
        <v>0</v>
      </c>
      <c r="AG53" s="201">
        <f t="shared" si="146"/>
        <v>0</v>
      </c>
      <c r="AH53" s="201">
        <f t="shared" si="146"/>
        <v>0</v>
      </c>
      <c r="AI53" s="201">
        <f t="shared" si="146"/>
        <v>0</v>
      </c>
      <c r="AJ53" s="193">
        <f t="shared" si="110"/>
        <v>0</v>
      </c>
      <c r="AK53" s="201">
        <f t="shared" si="147"/>
        <v>0</v>
      </c>
      <c r="AL53" s="201">
        <f t="shared" si="147"/>
        <v>0</v>
      </c>
      <c r="AM53" s="201">
        <f t="shared" si="147"/>
        <v>0</v>
      </c>
      <c r="AN53" s="201">
        <f t="shared" si="147"/>
        <v>0</v>
      </c>
      <c r="AO53" s="201">
        <f t="shared" si="147"/>
        <v>0</v>
      </c>
      <c r="AP53" s="201">
        <f t="shared" si="147"/>
        <v>0</v>
      </c>
      <c r="AQ53" s="201">
        <f t="shared" si="147"/>
        <v>0</v>
      </c>
      <c r="AR53" s="201">
        <f t="shared" si="147"/>
        <v>0</v>
      </c>
      <c r="AS53" s="201">
        <f t="shared" si="147"/>
        <v>0</v>
      </c>
      <c r="AT53" s="201">
        <f t="shared" si="147"/>
        <v>0</v>
      </c>
      <c r="AU53" s="201">
        <f t="shared" si="147"/>
        <v>0</v>
      </c>
      <c r="AV53" s="201">
        <f t="shared" si="147"/>
        <v>0</v>
      </c>
      <c r="AW53" s="193">
        <f t="shared" si="111"/>
        <v>0</v>
      </c>
      <c r="AX53" s="201">
        <f t="shared" si="148"/>
        <v>0</v>
      </c>
      <c r="AY53" s="201">
        <f t="shared" si="148"/>
        <v>0</v>
      </c>
      <c r="AZ53" s="201">
        <f t="shared" si="148"/>
        <v>0</v>
      </c>
      <c r="BA53" s="201">
        <f t="shared" si="148"/>
        <v>0</v>
      </c>
      <c r="BB53" s="201">
        <f t="shared" si="148"/>
        <v>0</v>
      </c>
      <c r="BC53" s="201">
        <f t="shared" si="148"/>
        <v>0</v>
      </c>
      <c r="BD53" s="201">
        <f t="shared" si="148"/>
        <v>0</v>
      </c>
      <c r="BE53" s="201">
        <f t="shared" si="148"/>
        <v>0</v>
      </c>
      <c r="BF53" s="201">
        <f t="shared" si="148"/>
        <v>0</v>
      </c>
      <c r="BG53" s="201">
        <f t="shared" si="148"/>
        <v>0</v>
      </c>
      <c r="BH53" s="201">
        <f t="shared" si="148"/>
        <v>0</v>
      </c>
      <c r="BI53" s="201">
        <f t="shared" si="148"/>
        <v>0</v>
      </c>
      <c r="BJ53" s="193">
        <f t="shared" si="112"/>
        <v>0</v>
      </c>
      <c r="BK53" s="201">
        <f t="shared" si="149"/>
        <v>0</v>
      </c>
      <c r="BL53" s="201">
        <f t="shared" si="149"/>
        <v>0</v>
      </c>
      <c r="BM53" s="201">
        <f t="shared" si="149"/>
        <v>0</v>
      </c>
      <c r="BN53" s="201">
        <f t="shared" si="149"/>
        <v>0</v>
      </c>
      <c r="BO53" s="201">
        <f t="shared" si="149"/>
        <v>0</v>
      </c>
      <c r="BP53" s="201">
        <f t="shared" si="149"/>
        <v>0</v>
      </c>
      <c r="BQ53" s="201">
        <f t="shared" si="149"/>
        <v>0</v>
      </c>
      <c r="BR53" s="201">
        <f t="shared" si="149"/>
        <v>0</v>
      </c>
      <c r="BS53" s="201">
        <f t="shared" si="149"/>
        <v>0</v>
      </c>
      <c r="BT53" s="201">
        <f t="shared" si="149"/>
        <v>0</v>
      </c>
      <c r="BU53" s="201">
        <f t="shared" si="149"/>
        <v>0</v>
      </c>
      <c r="BV53" s="201">
        <f t="shared" si="149"/>
        <v>0</v>
      </c>
      <c r="BW53" s="193">
        <f t="shared" si="113"/>
        <v>0</v>
      </c>
      <c r="BX53" s="201">
        <f t="shared" si="150"/>
        <v>0</v>
      </c>
      <c r="BY53" s="201">
        <f t="shared" si="150"/>
        <v>0</v>
      </c>
      <c r="BZ53" s="201">
        <f t="shared" si="150"/>
        <v>0</v>
      </c>
      <c r="CA53" s="201">
        <f t="shared" si="150"/>
        <v>0</v>
      </c>
      <c r="CB53" s="201">
        <f t="shared" si="150"/>
        <v>0</v>
      </c>
      <c r="CC53" s="201">
        <f t="shared" si="150"/>
        <v>0</v>
      </c>
      <c r="CD53" s="201">
        <f t="shared" si="150"/>
        <v>0</v>
      </c>
      <c r="CE53" s="201">
        <f t="shared" si="150"/>
        <v>0</v>
      </c>
      <c r="CF53" s="201">
        <f t="shared" si="150"/>
        <v>0</v>
      </c>
      <c r="CG53" s="201">
        <f t="shared" si="150"/>
        <v>0</v>
      </c>
      <c r="CH53" s="201">
        <f t="shared" si="150"/>
        <v>0</v>
      </c>
      <c r="CI53" s="201">
        <f t="shared" si="150"/>
        <v>0</v>
      </c>
      <c r="CJ53" s="193">
        <f t="shared" si="114"/>
        <v>0</v>
      </c>
      <c r="CL53" s="1" t="str">
        <f t="shared" si="94"/>
        <v xml:space="preserve"> (-)</v>
      </c>
      <c r="CM53" s="45"/>
      <c r="CN53" s="1"/>
      <c r="CO53" s="1"/>
      <c r="CP53" s="1"/>
      <c r="CQ53" s="1"/>
      <c r="CR53" s="1"/>
      <c r="CS53" s="1"/>
      <c r="CT53" s="1"/>
      <c r="CU53" s="1"/>
      <c r="CV53" s="1"/>
      <c r="CW53" s="1"/>
      <c r="CX53" s="1"/>
      <c r="CY53" s="1"/>
      <c r="CZ53" s="193">
        <f t="shared" si="116"/>
        <v>0</v>
      </c>
      <c r="DA53" s="45"/>
      <c r="DB53" s="1"/>
      <c r="DC53" s="1"/>
      <c r="DD53" s="1"/>
      <c r="DE53" s="1"/>
      <c r="DF53" s="1"/>
      <c r="DG53" s="1"/>
      <c r="DH53" s="1"/>
      <c r="DI53" s="1"/>
      <c r="DJ53" s="1"/>
      <c r="DK53" s="1"/>
      <c r="DL53" s="1"/>
      <c r="DM53" s="1"/>
      <c r="DN53" s="193">
        <f t="shared" si="119"/>
        <v>0</v>
      </c>
      <c r="DO53" s="45"/>
      <c r="DP53" s="1"/>
      <c r="DQ53" s="1"/>
      <c r="DR53" s="1"/>
      <c r="DS53" s="1"/>
      <c r="DT53" s="1"/>
      <c r="DU53" s="1"/>
      <c r="DV53" s="1"/>
      <c r="DW53" s="1"/>
      <c r="DX53" s="1"/>
      <c r="DY53" s="1"/>
      <c r="DZ53" s="1"/>
      <c r="EA53" s="1"/>
      <c r="EB53" s="193">
        <f t="shared" si="120"/>
        <v>0</v>
      </c>
      <c r="EC53" s="45"/>
      <c r="ED53" s="1"/>
      <c r="EE53" s="1"/>
      <c r="EF53" s="1"/>
      <c r="EG53" s="1"/>
      <c r="EH53" s="1"/>
      <c r="EI53" s="1"/>
      <c r="EJ53" s="1"/>
      <c r="EK53" s="1"/>
      <c r="EL53" s="1"/>
      <c r="EM53" s="1"/>
      <c r="EN53" s="1"/>
      <c r="EO53" s="1"/>
      <c r="EP53" s="193">
        <f t="shared" si="121"/>
        <v>0</v>
      </c>
      <c r="EQ53" s="45">
        <f>IF($D53&lt;&gt;0,12-$D53+1,0)</f>
        <v>0</v>
      </c>
      <c r="ER53" s="201">
        <f>IF($C53=$ER$4,IF((MONTH(ER$6)=$D53),$P53/(12-$D53+1),0),0)</f>
        <v>0</v>
      </c>
      <c r="ES53" s="201">
        <f t="shared" ref="ES53:FC53" si="155">IF(ER53=0,IF($C53=$ER$4,IF((MONTH(ES$6)=$D53),$P53/(12-$D53+1),0),0),$P53/(12-$D53+1))</f>
        <v>0</v>
      </c>
      <c r="ET53" s="201">
        <f t="shared" si="155"/>
        <v>0</v>
      </c>
      <c r="EU53" s="201">
        <f t="shared" si="155"/>
        <v>0</v>
      </c>
      <c r="EV53" s="201">
        <f t="shared" si="155"/>
        <v>0</v>
      </c>
      <c r="EW53" s="201">
        <f t="shared" si="155"/>
        <v>0</v>
      </c>
      <c r="EX53" s="201">
        <f t="shared" si="155"/>
        <v>0</v>
      </c>
      <c r="EY53" s="201">
        <f t="shared" si="155"/>
        <v>0</v>
      </c>
      <c r="EZ53" s="201">
        <f t="shared" si="155"/>
        <v>0</v>
      </c>
      <c r="FA53" s="201">
        <f t="shared" si="155"/>
        <v>0</v>
      </c>
      <c r="FB53" s="201">
        <f t="shared" si="155"/>
        <v>0</v>
      </c>
      <c r="FC53" s="201">
        <f t="shared" si="155"/>
        <v>0</v>
      </c>
      <c r="FD53" s="193">
        <f t="shared" si="122"/>
        <v>0</v>
      </c>
    </row>
    <row r="54" spans="1:160" ht="15" customHeight="1" x14ac:dyDescent="0.25">
      <c r="A54" s="1"/>
      <c r="B54" s="127" t="str">
        <f>+Basisgegevens!A248</f>
        <v xml:space="preserve"> (-)</v>
      </c>
      <c r="C54" s="151">
        <f>+YEAR(Basisgegevens!E248)</f>
        <v>2028</v>
      </c>
      <c r="D54" s="151">
        <f>IF(Basisgegevens!G248&lt;&gt;0,MONTH(Basisgegevens!E248),0)</f>
        <v>0</v>
      </c>
      <c r="E54" s="79">
        <f>1/Basisgegevens!I248</f>
        <v>0.2</v>
      </c>
      <c r="F54" s="184">
        <f>+Basisgegevens!G248</f>
        <v>0</v>
      </c>
      <c r="G54" s="184"/>
      <c r="H54" s="184"/>
      <c r="I54" s="184"/>
      <c r="J54" s="184"/>
      <c r="K54" s="184">
        <f>+IF(K$6=$C54,$F54," ")</f>
        <v>0</v>
      </c>
      <c r="L54" s="184"/>
      <c r="M54" s="184"/>
      <c r="N54" s="184"/>
      <c r="O54" s="184"/>
      <c r="P54" s="184">
        <f>+$F54*$E54*(12-$D54+1)/12</f>
        <v>0</v>
      </c>
      <c r="Q54" s="184"/>
      <c r="R54" s="184"/>
      <c r="S54" s="184"/>
      <c r="T54" s="184"/>
      <c r="U54" s="184">
        <f>K54-P54</f>
        <v>0</v>
      </c>
      <c r="W54" s="1" t="str">
        <f t="shared" si="88"/>
        <v xml:space="preserve"> (-)</v>
      </c>
      <c r="X54" s="201">
        <f t="shared" si="146"/>
        <v>0</v>
      </c>
      <c r="Y54" s="201">
        <f t="shared" si="146"/>
        <v>0</v>
      </c>
      <c r="Z54" s="201">
        <f t="shared" si="146"/>
        <v>0</v>
      </c>
      <c r="AA54" s="201">
        <f t="shared" si="146"/>
        <v>0</v>
      </c>
      <c r="AB54" s="201">
        <f t="shared" si="146"/>
        <v>0</v>
      </c>
      <c r="AC54" s="201">
        <f t="shared" si="146"/>
        <v>0</v>
      </c>
      <c r="AD54" s="201">
        <f t="shared" si="146"/>
        <v>0</v>
      </c>
      <c r="AE54" s="201">
        <f t="shared" si="146"/>
        <v>0</v>
      </c>
      <c r="AF54" s="201">
        <f t="shared" si="146"/>
        <v>0</v>
      </c>
      <c r="AG54" s="201">
        <f t="shared" si="146"/>
        <v>0</v>
      </c>
      <c r="AH54" s="201">
        <f t="shared" si="146"/>
        <v>0</v>
      </c>
      <c r="AI54" s="201">
        <f t="shared" si="146"/>
        <v>0</v>
      </c>
      <c r="AJ54" s="193">
        <f t="shared" si="110"/>
        <v>0</v>
      </c>
      <c r="AK54" s="201">
        <f t="shared" si="147"/>
        <v>0</v>
      </c>
      <c r="AL54" s="201">
        <f t="shared" si="147"/>
        <v>0</v>
      </c>
      <c r="AM54" s="201">
        <f t="shared" si="147"/>
        <v>0</v>
      </c>
      <c r="AN54" s="201">
        <f t="shared" si="147"/>
        <v>0</v>
      </c>
      <c r="AO54" s="201">
        <f t="shared" si="147"/>
        <v>0</v>
      </c>
      <c r="AP54" s="201">
        <f t="shared" si="147"/>
        <v>0</v>
      </c>
      <c r="AQ54" s="201">
        <f t="shared" si="147"/>
        <v>0</v>
      </c>
      <c r="AR54" s="201">
        <f t="shared" si="147"/>
        <v>0</v>
      </c>
      <c r="AS54" s="201">
        <f t="shared" si="147"/>
        <v>0</v>
      </c>
      <c r="AT54" s="201">
        <f t="shared" si="147"/>
        <v>0</v>
      </c>
      <c r="AU54" s="201">
        <f t="shared" si="147"/>
        <v>0</v>
      </c>
      <c r="AV54" s="201">
        <f t="shared" si="147"/>
        <v>0</v>
      </c>
      <c r="AW54" s="193">
        <f t="shared" si="111"/>
        <v>0</v>
      </c>
      <c r="AX54" s="201">
        <f t="shared" si="148"/>
        <v>0</v>
      </c>
      <c r="AY54" s="201">
        <f t="shared" si="148"/>
        <v>0</v>
      </c>
      <c r="AZ54" s="201">
        <f t="shared" si="148"/>
        <v>0</v>
      </c>
      <c r="BA54" s="201">
        <f t="shared" si="148"/>
        <v>0</v>
      </c>
      <c r="BB54" s="201">
        <f t="shared" si="148"/>
        <v>0</v>
      </c>
      <c r="BC54" s="201">
        <f t="shared" si="148"/>
        <v>0</v>
      </c>
      <c r="BD54" s="201">
        <f t="shared" si="148"/>
        <v>0</v>
      </c>
      <c r="BE54" s="201">
        <f t="shared" si="148"/>
        <v>0</v>
      </c>
      <c r="BF54" s="201">
        <f t="shared" si="148"/>
        <v>0</v>
      </c>
      <c r="BG54" s="201">
        <f t="shared" si="148"/>
        <v>0</v>
      </c>
      <c r="BH54" s="201">
        <f t="shared" si="148"/>
        <v>0</v>
      </c>
      <c r="BI54" s="201">
        <f t="shared" si="148"/>
        <v>0</v>
      </c>
      <c r="BJ54" s="193">
        <f t="shared" si="112"/>
        <v>0</v>
      </c>
      <c r="BK54" s="201">
        <f t="shared" si="149"/>
        <v>0</v>
      </c>
      <c r="BL54" s="201">
        <f t="shared" si="149"/>
        <v>0</v>
      </c>
      <c r="BM54" s="201">
        <f t="shared" si="149"/>
        <v>0</v>
      </c>
      <c r="BN54" s="201">
        <f t="shared" si="149"/>
        <v>0</v>
      </c>
      <c r="BO54" s="201">
        <f t="shared" si="149"/>
        <v>0</v>
      </c>
      <c r="BP54" s="201">
        <f t="shared" si="149"/>
        <v>0</v>
      </c>
      <c r="BQ54" s="201">
        <f t="shared" si="149"/>
        <v>0</v>
      </c>
      <c r="BR54" s="201">
        <f t="shared" si="149"/>
        <v>0</v>
      </c>
      <c r="BS54" s="201">
        <f t="shared" si="149"/>
        <v>0</v>
      </c>
      <c r="BT54" s="201">
        <f t="shared" si="149"/>
        <v>0</v>
      </c>
      <c r="BU54" s="201">
        <f t="shared" si="149"/>
        <v>0</v>
      </c>
      <c r="BV54" s="201">
        <f t="shared" si="149"/>
        <v>0</v>
      </c>
      <c r="BW54" s="193">
        <f t="shared" si="113"/>
        <v>0</v>
      </c>
      <c r="BX54" s="201">
        <f t="shared" si="150"/>
        <v>0</v>
      </c>
      <c r="BY54" s="201">
        <f t="shared" si="150"/>
        <v>0</v>
      </c>
      <c r="BZ54" s="201">
        <f t="shared" si="150"/>
        <v>0</v>
      </c>
      <c r="CA54" s="201">
        <f t="shared" si="150"/>
        <v>0</v>
      </c>
      <c r="CB54" s="201">
        <f t="shared" si="150"/>
        <v>0</v>
      </c>
      <c r="CC54" s="201">
        <f t="shared" si="150"/>
        <v>0</v>
      </c>
      <c r="CD54" s="201">
        <f t="shared" si="150"/>
        <v>0</v>
      </c>
      <c r="CE54" s="201">
        <f t="shared" si="150"/>
        <v>0</v>
      </c>
      <c r="CF54" s="201">
        <f t="shared" si="150"/>
        <v>0</v>
      </c>
      <c r="CG54" s="201">
        <f t="shared" si="150"/>
        <v>0</v>
      </c>
      <c r="CH54" s="201">
        <f t="shared" si="150"/>
        <v>0</v>
      </c>
      <c r="CI54" s="201">
        <f t="shared" si="150"/>
        <v>0</v>
      </c>
      <c r="CJ54" s="193">
        <f t="shared" si="114"/>
        <v>0</v>
      </c>
      <c r="CL54" s="1" t="str">
        <f t="shared" si="94"/>
        <v xml:space="preserve"> (-)</v>
      </c>
      <c r="CM54" s="45"/>
      <c r="CN54" s="1"/>
      <c r="CO54" s="1"/>
      <c r="CP54" s="1"/>
      <c r="CQ54" s="1"/>
      <c r="CR54" s="1"/>
      <c r="CS54" s="1"/>
      <c r="CT54" s="1"/>
      <c r="CU54" s="1"/>
      <c r="CV54" s="1"/>
      <c r="CW54" s="1"/>
      <c r="CX54" s="1"/>
      <c r="CY54" s="1"/>
      <c r="CZ54" s="193">
        <f t="shared" si="116"/>
        <v>0</v>
      </c>
      <c r="DA54" s="45"/>
      <c r="DB54" s="1"/>
      <c r="DC54" s="1"/>
      <c r="DD54" s="1"/>
      <c r="DE54" s="1"/>
      <c r="DF54" s="1"/>
      <c r="DG54" s="1"/>
      <c r="DH54" s="1"/>
      <c r="DI54" s="1"/>
      <c r="DJ54" s="1"/>
      <c r="DK54" s="1"/>
      <c r="DL54" s="1"/>
      <c r="DM54" s="1"/>
      <c r="DN54" s="193">
        <f t="shared" si="119"/>
        <v>0</v>
      </c>
      <c r="DO54" s="45"/>
      <c r="DP54" s="1"/>
      <c r="DQ54" s="1"/>
      <c r="DR54" s="1"/>
      <c r="DS54" s="1"/>
      <c r="DT54" s="1"/>
      <c r="DU54" s="1"/>
      <c r="DV54" s="1"/>
      <c r="DW54" s="1"/>
      <c r="DX54" s="1"/>
      <c r="DY54" s="1"/>
      <c r="DZ54" s="1"/>
      <c r="EA54" s="1"/>
      <c r="EB54" s="193">
        <f t="shared" si="120"/>
        <v>0</v>
      </c>
      <c r="EC54" s="45"/>
      <c r="ED54" s="1"/>
      <c r="EE54" s="1"/>
      <c r="EF54" s="1"/>
      <c r="EG54" s="1"/>
      <c r="EH54" s="1"/>
      <c r="EI54" s="1"/>
      <c r="EJ54" s="1"/>
      <c r="EK54" s="1"/>
      <c r="EL54" s="1"/>
      <c r="EM54" s="1"/>
      <c r="EN54" s="1"/>
      <c r="EO54" s="1"/>
      <c r="EP54" s="193">
        <f t="shared" si="121"/>
        <v>0</v>
      </c>
      <c r="EQ54" s="45">
        <f>IF($D54&lt;&gt;0,12-$D54+1,0)</f>
        <v>0</v>
      </c>
      <c r="ER54" s="201">
        <f>IF($C54=$ER$4,IF((MONTH(ER$6)=$D54),$P54/(12-$D54+1),0),0)</f>
        <v>0</v>
      </c>
      <c r="ES54" s="201">
        <f t="shared" ref="ES54:FC54" si="156">IF(ER54=0,IF($C54=$ER$4,IF((MONTH(ES$6)=$D54),$P54/(12-$D54+1),0),0),$P54/(12-$D54+1))</f>
        <v>0</v>
      </c>
      <c r="ET54" s="201">
        <f t="shared" si="156"/>
        <v>0</v>
      </c>
      <c r="EU54" s="201">
        <f t="shared" si="156"/>
        <v>0</v>
      </c>
      <c r="EV54" s="201">
        <f t="shared" si="156"/>
        <v>0</v>
      </c>
      <c r="EW54" s="201">
        <f t="shared" si="156"/>
        <v>0</v>
      </c>
      <c r="EX54" s="201">
        <f t="shared" si="156"/>
        <v>0</v>
      </c>
      <c r="EY54" s="201">
        <f t="shared" si="156"/>
        <v>0</v>
      </c>
      <c r="EZ54" s="201">
        <f t="shared" si="156"/>
        <v>0</v>
      </c>
      <c r="FA54" s="201">
        <f t="shared" si="156"/>
        <v>0</v>
      </c>
      <c r="FB54" s="201">
        <f t="shared" si="156"/>
        <v>0</v>
      </c>
      <c r="FC54" s="201">
        <f t="shared" si="156"/>
        <v>0</v>
      </c>
      <c r="FD54" s="193">
        <f t="shared" si="122"/>
        <v>0</v>
      </c>
    </row>
    <row r="55" spans="1:160" ht="15" customHeight="1" x14ac:dyDescent="0.25">
      <c r="A55" s="1"/>
      <c r="B55" s="127" t="str">
        <f>+Basisgegevens!A249</f>
        <v xml:space="preserve"> (-)</v>
      </c>
      <c r="C55" s="151">
        <f>+YEAR(Basisgegevens!E249)</f>
        <v>2028</v>
      </c>
      <c r="D55" s="151">
        <f>IF(Basisgegevens!G249&lt;&gt;0,MONTH(Basisgegevens!E249),0)</f>
        <v>0</v>
      </c>
      <c r="E55" s="79">
        <f>1/Basisgegevens!I249</f>
        <v>0.2</v>
      </c>
      <c r="F55" s="184">
        <f>+Basisgegevens!G249</f>
        <v>0</v>
      </c>
      <c r="G55" s="184"/>
      <c r="H55" s="184"/>
      <c r="I55" s="184"/>
      <c r="J55" s="184"/>
      <c r="K55" s="184">
        <f>+IF(K$6=$C55,$F55," ")</f>
        <v>0</v>
      </c>
      <c r="L55" s="184"/>
      <c r="M55" s="184"/>
      <c r="N55" s="184"/>
      <c r="O55" s="184"/>
      <c r="P55" s="184">
        <f>+$F55*$E55*(12-$D55+1)/12</f>
        <v>0</v>
      </c>
      <c r="Q55" s="184"/>
      <c r="R55" s="184"/>
      <c r="S55" s="184"/>
      <c r="T55" s="184"/>
      <c r="U55" s="184">
        <f>K55-P55</f>
        <v>0</v>
      </c>
      <c r="W55" s="1" t="str">
        <f t="shared" si="88"/>
        <v xml:space="preserve"> (-)</v>
      </c>
      <c r="X55" s="201">
        <f t="shared" si="146"/>
        <v>0</v>
      </c>
      <c r="Y55" s="201">
        <f t="shared" si="146"/>
        <v>0</v>
      </c>
      <c r="Z55" s="201">
        <f t="shared" si="146"/>
        <v>0</v>
      </c>
      <c r="AA55" s="201">
        <f t="shared" si="146"/>
        <v>0</v>
      </c>
      <c r="AB55" s="201">
        <f t="shared" si="146"/>
        <v>0</v>
      </c>
      <c r="AC55" s="201">
        <f t="shared" si="146"/>
        <v>0</v>
      </c>
      <c r="AD55" s="201">
        <f t="shared" si="146"/>
        <v>0</v>
      </c>
      <c r="AE55" s="201">
        <f t="shared" si="146"/>
        <v>0</v>
      </c>
      <c r="AF55" s="201">
        <f t="shared" si="146"/>
        <v>0</v>
      </c>
      <c r="AG55" s="201">
        <f t="shared" si="146"/>
        <v>0</v>
      </c>
      <c r="AH55" s="201">
        <f t="shared" si="146"/>
        <v>0</v>
      </c>
      <c r="AI55" s="201">
        <f t="shared" si="146"/>
        <v>0</v>
      </c>
      <c r="AJ55" s="193">
        <f t="shared" si="110"/>
        <v>0</v>
      </c>
      <c r="AK55" s="201">
        <f t="shared" si="147"/>
        <v>0</v>
      </c>
      <c r="AL55" s="201">
        <f t="shared" si="147"/>
        <v>0</v>
      </c>
      <c r="AM55" s="201">
        <f t="shared" si="147"/>
        <v>0</v>
      </c>
      <c r="AN55" s="201">
        <f t="shared" si="147"/>
        <v>0</v>
      </c>
      <c r="AO55" s="201">
        <f t="shared" si="147"/>
        <v>0</v>
      </c>
      <c r="AP55" s="201">
        <f t="shared" si="147"/>
        <v>0</v>
      </c>
      <c r="AQ55" s="201">
        <f t="shared" si="147"/>
        <v>0</v>
      </c>
      <c r="AR55" s="201">
        <f t="shared" si="147"/>
        <v>0</v>
      </c>
      <c r="AS55" s="201">
        <f t="shared" si="147"/>
        <v>0</v>
      </c>
      <c r="AT55" s="201">
        <f t="shared" si="147"/>
        <v>0</v>
      </c>
      <c r="AU55" s="201">
        <f t="shared" si="147"/>
        <v>0</v>
      </c>
      <c r="AV55" s="201">
        <f t="shared" si="147"/>
        <v>0</v>
      </c>
      <c r="AW55" s="193">
        <f t="shared" si="111"/>
        <v>0</v>
      </c>
      <c r="AX55" s="201">
        <f t="shared" si="148"/>
        <v>0</v>
      </c>
      <c r="AY55" s="201">
        <f t="shared" si="148"/>
        <v>0</v>
      </c>
      <c r="AZ55" s="201">
        <f t="shared" si="148"/>
        <v>0</v>
      </c>
      <c r="BA55" s="201">
        <f t="shared" si="148"/>
        <v>0</v>
      </c>
      <c r="BB55" s="201">
        <f t="shared" si="148"/>
        <v>0</v>
      </c>
      <c r="BC55" s="201">
        <f t="shared" si="148"/>
        <v>0</v>
      </c>
      <c r="BD55" s="201">
        <f t="shared" si="148"/>
        <v>0</v>
      </c>
      <c r="BE55" s="201">
        <f t="shared" si="148"/>
        <v>0</v>
      </c>
      <c r="BF55" s="201">
        <f t="shared" si="148"/>
        <v>0</v>
      </c>
      <c r="BG55" s="201">
        <f t="shared" si="148"/>
        <v>0</v>
      </c>
      <c r="BH55" s="201">
        <f t="shared" si="148"/>
        <v>0</v>
      </c>
      <c r="BI55" s="201">
        <f t="shared" si="148"/>
        <v>0</v>
      </c>
      <c r="BJ55" s="193">
        <f t="shared" si="112"/>
        <v>0</v>
      </c>
      <c r="BK55" s="201">
        <f t="shared" si="149"/>
        <v>0</v>
      </c>
      <c r="BL55" s="201">
        <f t="shared" si="149"/>
        <v>0</v>
      </c>
      <c r="BM55" s="201">
        <f t="shared" si="149"/>
        <v>0</v>
      </c>
      <c r="BN55" s="201">
        <f t="shared" si="149"/>
        <v>0</v>
      </c>
      <c r="BO55" s="201">
        <f t="shared" si="149"/>
        <v>0</v>
      </c>
      <c r="BP55" s="201">
        <f t="shared" si="149"/>
        <v>0</v>
      </c>
      <c r="BQ55" s="201">
        <f t="shared" si="149"/>
        <v>0</v>
      </c>
      <c r="BR55" s="201">
        <f t="shared" si="149"/>
        <v>0</v>
      </c>
      <c r="BS55" s="201">
        <f t="shared" si="149"/>
        <v>0</v>
      </c>
      <c r="BT55" s="201">
        <f t="shared" si="149"/>
        <v>0</v>
      </c>
      <c r="BU55" s="201">
        <f t="shared" si="149"/>
        <v>0</v>
      </c>
      <c r="BV55" s="201">
        <f t="shared" si="149"/>
        <v>0</v>
      </c>
      <c r="BW55" s="193">
        <f t="shared" si="113"/>
        <v>0</v>
      </c>
      <c r="BX55" s="201">
        <f t="shared" si="150"/>
        <v>0</v>
      </c>
      <c r="BY55" s="201">
        <f t="shared" si="150"/>
        <v>0</v>
      </c>
      <c r="BZ55" s="201">
        <f t="shared" si="150"/>
        <v>0</v>
      </c>
      <c r="CA55" s="201">
        <f t="shared" si="150"/>
        <v>0</v>
      </c>
      <c r="CB55" s="201">
        <f t="shared" si="150"/>
        <v>0</v>
      </c>
      <c r="CC55" s="201">
        <f t="shared" si="150"/>
        <v>0</v>
      </c>
      <c r="CD55" s="201">
        <f t="shared" si="150"/>
        <v>0</v>
      </c>
      <c r="CE55" s="201">
        <f t="shared" si="150"/>
        <v>0</v>
      </c>
      <c r="CF55" s="201">
        <f t="shared" si="150"/>
        <v>0</v>
      </c>
      <c r="CG55" s="201">
        <f t="shared" si="150"/>
        <v>0</v>
      </c>
      <c r="CH55" s="201">
        <f t="shared" si="150"/>
        <v>0</v>
      </c>
      <c r="CI55" s="201">
        <f t="shared" si="150"/>
        <v>0</v>
      </c>
      <c r="CJ55" s="193">
        <f t="shared" si="114"/>
        <v>0</v>
      </c>
      <c r="CL55" s="1" t="str">
        <f t="shared" si="94"/>
        <v xml:space="preserve"> (-)</v>
      </c>
      <c r="CM55" s="45"/>
      <c r="CN55" s="1"/>
      <c r="CO55" s="1"/>
      <c r="CP55" s="1"/>
      <c r="CQ55" s="1"/>
      <c r="CR55" s="1"/>
      <c r="CS55" s="1"/>
      <c r="CT55" s="1"/>
      <c r="CU55" s="1"/>
      <c r="CV55" s="1"/>
      <c r="CW55" s="1"/>
      <c r="CX55" s="1"/>
      <c r="CY55" s="1"/>
      <c r="CZ55" s="193">
        <f t="shared" si="116"/>
        <v>0</v>
      </c>
      <c r="DA55" s="45"/>
      <c r="DB55" s="1"/>
      <c r="DC55" s="1"/>
      <c r="DD55" s="1"/>
      <c r="DE55" s="1"/>
      <c r="DF55" s="1"/>
      <c r="DG55" s="1"/>
      <c r="DH55" s="1"/>
      <c r="DI55" s="1"/>
      <c r="DJ55" s="1"/>
      <c r="DK55" s="1"/>
      <c r="DL55" s="1"/>
      <c r="DM55" s="1"/>
      <c r="DN55" s="193">
        <f t="shared" si="119"/>
        <v>0</v>
      </c>
      <c r="DO55" s="45"/>
      <c r="DP55" s="1"/>
      <c r="DQ55" s="1"/>
      <c r="DR55" s="1"/>
      <c r="DS55" s="1"/>
      <c r="DT55" s="1"/>
      <c r="DU55" s="1"/>
      <c r="DV55" s="1"/>
      <c r="DW55" s="1"/>
      <c r="DX55" s="1"/>
      <c r="DY55" s="1"/>
      <c r="DZ55" s="1"/>
      <c r="EA55" s="1"/>
      <c r="EB55" s="193">
        <f t="shared" si="120"/>
        <v>0</v>
      </c>
      <c r="EC55" s="45"/>
      <c r="ED55" s="1"/>
      <c r="EE55" s="1"/>
      <c r="EF55" s="1"/>
      <c r="EG55" s="1"/>
      <c r="EH55" s="1"/>
      <c r="EI55" s="1"/>
      <c r="EJ55" s="1"/>
      <c r="EK55" s="1"/>
      <c r="EL55" s="1"/>
      <c r="EM55" s="1"/>
      <c r="EN55" s="1"/>
      <c r="EO55" s="1"/>
      <c r="EP55" s="193">
        <f t="shared" si="121"/>
        <v>0</v>
      </c>
      <c r="EQ55" s="45">
        <f>IF($D55&lt;&gt;0,12-$D55+1,0)</f>
        <v>0</v>
      </c>
      <c r="ER55" s="201">
        <f>IF($C55=$ER$4,IF((MONTH(ER$6)=$D55),$P55/(12-$D55+1),0),0)</f>
        <v>0</v>
      </c>
      <c r="ES55" s="201">
        <f t="shared" ref="ES55:FC55" si="157">IF(ER55=0,IF($C55=$ER$4,IF((MONTH(ES$6)=$D55),$P55/(12-$D55+1),0),0),$P55/(12-$D55+1))</f>
        <v>0</v>
      </c>
      <c r="ET55" s="201">
        <f t="shared" si="157"/>
        <v>0</v>
      </c>
      <c r="EU55" s="201">
        <f t="shared" si="157"/>
        <v>0</v>
      </c>
      <c r="EV55" s="201">
        <f t="shared" si="157"/>
        <v>0</v>
      </c>
      <c r="EW55" s="201">
        <f t="shared" si="157"/>
        <v>0</v>
      </c>
      <c r="EX55" s="201">
        <f t="shared" si="157"/>
        <v>0</v>
      </c>
      <c r="EY55" s="201">
        <f t="shared" si="157"/>
        <v>0</v>
      </c>
      <c r="EZ55" s="201">
        <f t="shared" si="157"/>
        <v>0</v>
      </c>
      <c r="FA55" s="201">
        <f t="shared" si="157"/>
        <v>0</v>
      </c>
      <c r="FB55" s="201">
        <f t="shared" si="157"/>
        <v>0</v>
      </c>
      <c r="FC55" s="201">
        <f t="shared" si="157"/>
        <v>0</v>
      </c>
      <c r="FD55" s="193">
        <f t="shared" si="122"/>
        <v>0</v>
      </c>
    </row>
    <row r="56" spans="1:160" ht="15" customHeight="1" x14ac:dyDescent="0.25">
      <c r="A56" s="1"/>
      <c r="B56" s="127" t="str">
        <f>+Basisgegevens!A250</f>
        <v xml:space="preserve"> (-)</v>
      </c>
      <c r="C56" s="151">
        <f>+YEAR(Basisgegevens!E250)</f>
        <v>2028</v>
      </c>
      <c r="D56" s="151">
        <f>IF(Basisgegevens!G250&lt;&gt;0,MONTH(Basisgegevens!E250),0)</f>
        <v>0</v>
      </c>
      <c r="E56" s="79">
        <f>1/Basisgegevens!I250</f>
        <v>0.2</v>
      </c>
      <c r="F56" s="184">
        <f>+Basisgegevens!G250</f>
        <v>0</v>
      </c>
      <c r="G56" s="184"/>
      <c r="H56" s="184"/>
      <c r="I56" s="184"/>
      <c r="J56" s="184"/>
      <c r="K56" s="184">
        <f>+IF(K$6=$C56,$F56," ")</f>
        <v>0</v>
      </c>
      <c r="L56" s="184"/>
      <c r="M56" s="184"/>
      <c r="N56" s="184"/>
      <c r="O56" s="184"/>
      <c r="P56" s="184">
        <f>+$F56*$E56*(12-$D56+1)/12</f>
        <v>0</v>
      </c>
      <c r="Q56" s="184"/>
      <c r="R56" s="184"/>
      <c r="S56" s="184"/>
      <c r="T56" s="184"/>
      <c r="U56" s="184">
        <f>K56-P56</f>
        <v>0</v>
      </c>
      <c r="W56" s="1" t="str">
        <f t="shared" si="88"/>
        <v xml:space="preserve"> (-)</v>
      </c>
      <c r="X56" s="201">
        <f t="shared" si="146"/>
        <v>0</v>
      </c>
      <c r="Y56" s="201">
        <f t="shared" si="146"/>
        <v>0</v>
      </c>
      <c r="Z56" s="201">
        <f t="shared" si="146"/>
        <v>0</v>
      </c>
      <c r="AA56" s="201">
        <f t="shared" si="146"/>
        <v>0</v>
      </c>
      <c r="AB56" s="201">
        <f t="shared" si="146"/>
        <v>0</v>
      </c>
      <c r="AC56" s="201">
        <f t="shared" si="146"/>
        <v>0</v>
      </c>
      <c r="AD56" s="201">
        <f t="shared" si="146"/>
        <v>0</v>
      </c>
      <c r="AE56" s="201">
        <f t="shared" si="146"/>
        <v>0</v>
      </c>
      <c r="AF56" s="201">
        <f t="shared" si="146"/>
        <v>0</v>
      </c>
      <c r="AG56" s="201">
        <f t="shared" si="146"/>
        <v>0</v>
      </c>
      <c r="AH56" s="201">
        <f t="shared" si="146"/>
        <v>0</v>
      </c>
      <c r="AI56" s="201">
        <f t="shared" si="146"/>
        <v>0</v>
      </c>
      <c r="AJ56" s="193">
        <f t="shared" si="110"/>
        <v>0</v>
      </c>
      <c r="AK56" s="201">
        <f t="shared" si="147"/>
        <v>0</v>
      </c>
      <c r="AL56" s="201">
        <f t="shared" si="147"/>
        <v>0</v>
      </c>
      <c r="AM56" s="201">
        <f t="shared" si="147"/>
        <v>0</v>
      </c>
      <c r="AN56" s="201">
        <f t="shared" si="147"/>
        <v>0</v>
      </c>
      <c r="AO56" s="201">
        <f t="shared" si="147"/>
        <v>0</v>
      </c>
      <c r="AP56" s="201">
        <f t="shared" si="147"/>
        <v>0</v>
      </c>
      <c r="AQ56" s="201">
        <f t="shared" si="147"/>
        <v>0</v>
      </c>
      <c r="AR56" s="201">
        <f t="shared" si="147"/>
        <v>0</v>
      </c>
      <c r="AS56" s="201">
        <f t="shared" si="147"/>
        <v>0</v>
      </c>
      <c r="AT56" s="201">
        <f t="shared" si="147"/>
        <v>0</v>
      </c>
      <c r="AU56" s="201">
        <f t="shared" si="147"/>
        <v>0</v>
      </c>
      <c r="AV56" s="201">
        <f t="shared" si="147"/>
        <v>0</v>
      </c>
      <c r="AW56" s="193">
        <f t="shared" si="111"/>
        <v>0</v>
      </c>
      <c r="AX56" s="201">
        <f t="shared" si="148"/>
        <v>0</v>
      </c>
      <c r="AY56" s="201">
        <f t="shared" si="148"/>
        <v>0</v>
      </c>
      <c r="AZ56" s="201">
        <f t="shared" si="148"/>
        <v>0</v>
      </c>
      <c r="BA56" s="201">
        <f t="shared" si="148"/>
        <v>0</v>
      </c>
      <c r="BB56" s="201">
        <f t="shared" si="148"/>
        <v>0</v>
      </c>
      <c r="BC56" s="201">
        <f t="shared" si="148"/>
        <v>0</v>
      </c>
      <c r="BD56" s="201">
        <f t="shared" si="148"/>
        <v>0</v>
      </c>
      <c r="BE56" s="201">
        <f t="shared" si="148"/>
        <v>0</v>
      </c>
      <c r="BF56" s="201">
        <f t="shared" si="148"/>
        <v>0</v>
      </c>
      <c r="BG56" s="201">
        <f t="shared" si="148"/>
        <v>0</v>
      </c>
      <c r="BH56" s="201">
        <f t="shared" si="148"/>
        <v>0</v>
      </c>
      <c r="BI56" s="201">
        <f t="shared" si="148"/>
        <v>0</v>
      </c>
      <c r="BJ56" s="193">
        <f t="shared" si="112"/>
        <v>0</v>
      </c>
      <c r="BK56" s="201">
        <f t="shared" si="149"/>
        <v>0</v>
      </c>
      <c r="BL56" s="201">
        <f t="shared" si="149"/>
        <v>0</v>
      </c>
      <c r="BM56" s="201">
        <f t="shared" si="149"/>
        <v>0</v>
      </c>
      <c r="BN56" s="201">
        <f t="shared" si="149"/>
        <v>0</v>
      </c>
      <c r="BO56" s="201">
        <f t="shared" si="149"/>
        <v>0</v>
      </c>
      <c r="BP56" s="201">
        <f t="shared" si="149"/>
        <v>0</v>
      </c>
      <c r="BQ56" s="201">
        <f t="shared" si="149"/>
        <v>0</v>
      </c>
      <c r="BR56" s="201">
        <f t="shared" si="149"/>
        <v>0</v>
      </c>
      <c r="BS56" s="201">
        <f t="shared" si="149"/>
        <v>0</v>
      </c>
      <c r="BT56" s="201">
        <f t="shared" si="149"/>
        <v>0</v>
      </c>
      <c r="BU56" s="201">
        <f t="shared" si="149"/>
        <v>0</v>
      </c>
      <c r="BV56" s="201">
        <f t="shared" si="149"/>
        <v>0</v>
      </c>
      <c r="BW56" s="193">
        <f t="shared" si="113"/>
        <v>0</v>
      </c>
      <c r="BX56" s="201">
        <f t="shared" si="150"/>
        <v>0</v>
      </c>
      <c r="BY56" s="201">
        <f t="shared" si="150"/>
        <v>0</v>
      </c>
      <c r="BZ56" s="201">
        <f t="shared" si="150"/>
        <v>0</v>
      </c>
      <c r="CA56" s="201">
        <f t="shared" si="150"/>
        <v>0</v>
      </c>
      <c r="CB56" s="201">
        <f t="shared" si="150"/>
        <v>0</v>
      </c>
      <c r="CC56" s="201">
        <f t="shared" si="150"/>
        <v>0</v>
      </c>
      <c r="CD56" s="201">
        <f t="shared" si="150"/>
        <v>0</v>
      </c>
      <c r="CE56" s="201">
        <f t="shared" si="150"/>
        <v>0</v>
      </c>
      <c r="CF56" s="201">
        <f t="shared" si="150"/>
        <v>0</v>
      </c>
      <c r="CG56" s="201">
        <f t="shared" si="150"/>
        <v>0</v>
      </c>
      <c r="CH56" s="201">
        <f t="shared" si="150"/>
        <v>0</v>
      </c>
      <c r="CI56" s="201">
        <f t="shared" si="150"/>
        <v>0</v>
      </c>
      <c r="CJ56" s="193">
        <f t="shared" si="114"/>
        <v>0</v>
      </c>
      <c r="CL56" s="1" t="str">
        <f t="shared" si="94"/>
        <v xml:space="preserve"> (-)</v>
      </c>
      <c r="CM56" s="45"/>
      <c r="CN56" s="1"/>
      <c r="CO56" s="1"/>
      <c r="CP56" s="1"/>
      <c r="CQ56" s="1"/>
      <c r="CR56" s="1"/>
      <c r="CS56" s="1"/>
      <c r="CT56" s="1"/>
      <c r="CU56" s="1"/>
      <c r="CV56" s="1"/>
      <c r="CW56" s="1"/>
      <c r="CX56" s="1"/>
      <c r="CY56" s="1"/>
      <c r="CZ56" s="193">
        <f t="shared" si="116"/>
        <v>0</v>
      </c>
      <c r="DA56" s="45"/>
      <c r="DB56" s="1"/>
      <c r="DC56" s="1"/>
      <c r="DD56" s="1"/>
      <c r="DE56" s="1"/>
      <c r="DF56" s="1"/>
      <c r="DG56" s="1"/>
      <c r="DH56" s="1"/>
      <c r="DI56" s="1"/>
      <c r="DJ56" s="1"/>
      <c r="DK56" s="1"/>
      <c r="DL56" s="1"/>
      <c r="DM56" s="1"/>
      <c r="DN56" s="193">
        <f t="shared" si="119"/>
        <v>0</v>
      </c>
      <c r="DO56" s="45"/>
      <c r="DP56" s="1"/>
      <c r="DQ56" s="1"/>
      <c r="DR56" s="1"/>
      <c r="DS56" s="1"/>
      <c r="DT56" s="1"/>
      <c r="DU56" s="1"/>
      <c r="DV56" s="1"/>
      <c r="DW56" s="1"/>
      <c r="DX56" s="1"/>
      <c r="DY56" s="1"/>
      <c r="DZ56" s="1"/>
      <c r="EA56" s="1"/>
      <c r="EB56" s="193">
        <f t="shared" si="120"/>
        <v>0</v>
      </c>
      <c r="EC56" s="45"/>
      <c r="ED56" s="1"/>
      <c r="EE56" s="1"/>
      <c r="EF56" s="1"/>
      <c r="EG56" s="1"/>
      <c r="EH56" s="1"/>
      <c r="EI56" s="1"/>
      <c r="EJ56" s="1"/>
      <c r="EK56" s="1"/>
      <c r="EL56" s="1"/>
      <c r="EM56" s="1"/>
      <c r="EN56" s="1"/>
      <c r="EO56" s="1"/>
      <c r="EP56" s="193">
        <f t="shared" si="121"/>
        <v>0</v>
      </c>
      <c r="EQ56" s="45">
        <f>IF($D56&lt;&gt;0,12-$D56+1,0)</f>
        <v>0</v>
      </c>
      <c r="ER56" s="201">
        <f>IF($C56=$ER$4,IF((MONTH(ER$6)=$D56),$P56/(12-$D56+1),0),0)</f>
        <v>0</v>
      </c>
      <c r="ES56" s="201">
        <f t="shared" ref="ES56:FC56" si="158">IF(ER56=0,IF($C56=$ER$4,IF((MONTH(ES$6)=$D56),$P56/(12-$D56+1),0),0),$P56/(12-$D56+1))</f>
        <v>0</v>
      </c>
      <c r="ET56" s="201">
        <f t="shared" si="158"/>
        <v>0</v>
      </c>
      <c r="EU56" s="201">
        <f t="shared" si="158"/>
        <v>0</v>
      </c>
      <c r="EV56" s="201">
        <f t="shared" si="158"/>
        <v>0</v>
      </c>
      <c r="EW56" s="201">
        <f t="shared" si="158"/>
        <v>0</v>
      </c>
      <c r="EX56" s="201">
        <f t="shared" si="158"/>
        <v>0</v>
      </c>
      <c r="EY56" s="201">
        <f t="shared" si="158"/>
        <v>0</v>
      </c>
      <c r="EZ56" s="201">
        <f t="shared" si="158"/>
        <v>0</v>
      </c>
      <c r="FA56" s="201">
        <f t="shared" si="158"/>
        <v>0</v>
      </c>
      <c r="FB56" s="201">
        <f t="shared" si="158"/>
        <v>0</v>
      </c>
      <c r="FC56" s="201">
        <f t="shared" si="158"/>
        <v>0</v>
      </c>
      <c r="FD56" s="193">
        <f t="shared" si="122"/>
        <v>0</v>
      </c>
    </row>
    <row r="57" spans="1:160" s="88" customFormat="1" ht="15" customHeight="1" x14ac:dyDescent="0.25">
      <c r="A57" s="8"/>
      <c r="B57" s="132" t="s">
        <v>28</v>
      </c>
      <c r="C57" s="207"/>
      <c r="D57" s="212"/>
      <c r="E57" s="208"/>
      <c r="F57" s="196">
        <f>+SUM(F29:F56)</f>
        <v>0</v>
      </c>
      <c r="G57" s="196">
        <f t="shared" ref="G57:U57" si="159">+SUM(G29:G56)</f>
        <v>0</v>
      </c>
      <c r="H57" s="196">
        <f t="shared" si="159"/>
        <v>0</v>
      </c>
      <c r="I57" s="196">
        <f t="shared" si="159"/>
        <v>0</v>
      </c>
      <c r="J57" s="196">
        <f t="shared" si="159"/>
        <v>0</v>
      </c>
      <c r="K57" s="196">
        <f t="shared" si="159"/>
        <v>0</v>
      </c>
      <c r="L57" s="196">
        <f t="shared" si="159"/>
        <v>0</v>
      </c>
      <c r="M57" s="196">
        <f t="shared" si="159"/>
        <v>0</v>
      </c>
      <c r="N57" s="196">
        <f t="shared" si="159"/>
        <v>0</v>
      </c>
      <c r="O57" s="196">
        <f t="shared" si="159"/>
        <v>0</v>
      </c>
      <c r="P57" s="196">
        <f t="shared" si="159"/>
        <v>0</v>
      </c>
      <c r="Q57" s="196">
        <f t="shared" si="159"/>
        <v>0</v>
      </c>
      <c r="R57" s="196">
        <f t="shared" si="159"/>
        <v>0</v>
      </c>
      <c r="S57" s="196">
        <f t="shared" si="159"/>
        <v>0</v>
      </c>
      <c r="T57" s="196">
        <f t="shared" si="159"/>
        <v>0</v>
      </c>
      <c r="U57" s="197">
        <f t="shared" si="159"/>
        <v>0</v>
      </c>
      <c r="W57" s="194" t="s">
        <v>28</v>
      </c>
      <c r="X57" s="196">
        <f t="shared" ref="X57:BC57" si="160">+SUM(X29:X56)</f>
        <v>0</v>
      </c>
      <c r="Y57" s="196">
        <f t="shared" si="160"/>
        <v>0</v>
      </c>
      <c r="Z57" s="196">
        <f t="shared" si="160"/>
        <v>0</v>
      </c>
      <c r="AA57" s="196">
        <f t="shared" si="160"/>
        <v>0</v>
      </c>
      <c r="AB57" s="196">
        <f t="shared" si="160"/>
        <v>0</v>
      </c>
      <c r="AC57" s="196">
        <f t="shared" si="160"/>
        <v>0</v>
      </c>
      <c r="AD57" s="196">
        <f t="shared" si="160"/>
        <v>0</v>
      </c>
      <c r="AE57" s="196">
        <f t="shared" si="160"/>
        <v>0</v>
      </c>
      <c r="AF57" s="196">
        <f t="shared" si="160"/>
        <v>0</v>
      </c>
      <c r="AG57" s="196">
        <f t="shared" si="160"/>
        <v>0</v>
      </c>
      <c r="AH57" s="196">
        <f t="shared" si="160"/>
        <v>0</v>
      </c>
      <c r="AI57" s="196">
        <f t="shared" si="160"/>
        <v>0</v>
      </c>
      <c r="AJ57" s="196">
        <f t="shared" si="160"/>
        <v>0</v>
      </c>
      <c r="AK57" s="196">
        <f t="shared" si="160"/>
        <v>0</v>
      </c>
      <c r="AL57" s="196">
        <f t="shared" si="160"/>
        <v>0</v>
      </c>
      <c r="AM57" s="196">
        <f t="shared" si="160"/>
        <v>0</v>
      </c>
      <c r="AN57" s="196">
        <f t="shared" si="160"/>
        <v>0</v>
      </c>
      <c r="AO57" s="196">
        <f t="shared" si="160"/>
        <v>0</v>
      </c>
      <c r="AP57" s="196">
        <f t="shared" si="160"/>
        <v>0</v>
      </c>
      <c r="AQ57" s="196">
        <f t="shared" si="160"/>
        <v>0</v>
      </c>
      <c r="AR57" s="196">
        <f t="shared" si="160"/>
        <v>0</v>
      </c>
      <c r="AS57" s="196">
        <f t="shared" si="160"/>
        <v>0</v>
      </c>
      <c r="AT57" s="196">
        <f t="shared" si="160"/>
        <v>0</v>
      </c>
      <c r="AU57" s="196">
        <f t="shared" si="160"/>
        <v>0</v>
      </c>
      <c r="AV57" s="196">
        <f t="shared" si="160"/>
        <v>0</v>
      </c>
      <c r="AW57" s="196">
        <f t="shared" si="160"/>
        <v>0</v>
      </c>
      <c r="AX57" s="196">
        <f t="shared" si="160"/>
        <v>0</v>
      </c>
      <c r="AY57" s="196">
        <f t="shared" si="160"/>
        <v>0</v>
      </c>
      <c r="AZ57" s="196">
        <f t="shared" si="160"/>
        <v>0</v>
      </c>
      <c r="BA57" s="196">
        <f t="shared" si="160"/>
        <v>0</v>
      </c>
      <c r="BB57" s="196">
        <f t="shared" si="160"/>
        <v>0</v>
      </c>
      <c r="BC57" s="196">
        <f t="shared" si="160"/>
        <v>0</v>
      </c>
      <c r="BD57" s="196">
        <f t="shared" ref="BD57:CI57" si="161">+SUM(BD29:BD56)</f>
        <v>0</v>
      </c>
      <c r="BE57" s="196">
        <f t="shared" si="161"/>
        <v>0</v>
      </c>
      <c r="BF57" s="196">
        <f t="shared" si="161"/>
        <v>0</v>
      </c>
      <c r="BG57" s="196">
        <f t="shared" si="161"/>
        <v>0</v>
      </c>
      <c r="BH57" s="196">
        <f t="shared" si="161"/>
        <v>0</v>
      </c>
      <c r="BI57" s="196">
        <f t="shared" si="161"/>
        <v>0</v>
      </c>
      <c r="BJ57" s="196">
        <f t="shared" si="161"/>
        <v>0</v>
      </c>
      <c r="BK57" s="196">
        <f t="shared" si="161"/>
        <v>0</v>
      </c>
      <c r="BL57" s="196">
        <f t="shared" si="161"/>
        <v>0</v>
      </c>
      <c r="BM57" s="196">
        <f t="shared" si="161"/>
        <v>0</v>
      </c>
      <c r="BN57" s="196">
        <f t="shared" si="161"/>
        <v>0</v>
      </c>
      <c r="BO57" s="196">
        <f t="shared" si="161"/>
        <v>0</v>
      </c>
      <c r="BP57" s="196">
        <f t="shared" si="161"/>
        <v>0</v>
      </c>
      <c r="BQ57" s="196">
        <f t="shared" si="161"/>
        <v>0</v>
      </c>
      <c r="BR57" s="196">
        <f t="shared" si="161"/>
        <v>0</v>
      </c>
      <c r="BS57" s="196">
        <f t="shared" si="161"/>
        <v>0</v>
      </c>
      <c r="BT57" s="196">
        <f t="shared" si="161"/>
        <v>0</v>
      </c>
      <c r="BU57" s="196">
        <f t="shared" si="161"/>
        <v>0</v>
      </c>
      <c r="BV57" s="196">
        <f t="shared" si="161"/>
        <v>0</v>
      </c>
      <c r="BW57" s="196">
        <f t="shared" si="161"/>
        <v>0</v>
      </c>
      <c r="BX57" s="196">
        <f t="shared" si="161"/>
        <v>0</v>
      </c>
      <c r="BY57" s="196">
        <f t="shared" si="161"/>
        <v>0</v>
      </c>
      <c r="BZ57" s="196">
        <f t="shared" si="161"/>
        <v>0</v>
      </c>
      <c r="CA57" s="196">
        <f t="shared" si="161"/>
        <v>0</v>
      </c>
      <c r="CB57" s="196">
        <f t="shared" si="161"/>
        <v>0</v>
      </c>
      <c r="CC57" s="196">
        <f t="shared" si="161"/>
        <v>0</v>
      </c>
      <c r="CD57" s="196">
        <f t="shared" si="161"/>
        <v>0</v>
      </c>
      <c r="CE57" s="196">
        <f t="shared" si="161"/>
        <v>0</v>
      </c>
      <c r="CF57" s="196">
        <f t="shared" si="161"/>
        <v>0</v>
      </c>
      <c r="CG57" s="196">
        <f t="shared" si="161"/>
        <v>0</v>
      </c>
      <c r="CH57" s="196">
        <f t="shared" si="161"/>
        <v>0</v>
      </c>
      <c r="CI57" s="196">
        <f t="shared" si="161"/>
        <v>0</v>
      </c>
      <c r="CJ57" s="197">
        <f>+SUM(CJ29:CJ56)</f>
        <v>0</v>
      </c>
      <c r="CL57" s="194" t="s">
        <v>28</v>
      </c>
      <c r="CM57" s="210"/>
      <c r="CN57" s="196">
        <f t="shared" ref="CN57:CZ57" si="162">+SUM(CN29:CN56)</f>
        <v>0</v>
      </c>
      <c r="CO57" s="196">
        <f t="shared" si="162"/>
        <v>0</v>
      </c>
      <c r="CP57" s="196">
        <f t="shared" si="162"/>
        <v>0</v>
      </c>
      <c r="CQ57" s="196">
        <f t="shared" si="162"/>
        <v>0</v>
      </c>
      <c r="CR57" s="196">
        <f t="shared" si="162"/>
        <v>0</v>
      </c>
      <c r="CS57" s="196">
        <f t="shared" si="162"/>
        <v>0</v>
      </c>
      <c r="CT57" s="196">
        <f t="shared" si="162"/>
        <v>0</v>
      </c>
      <c r="CU57" s="196">
        <f t="shared" si="162"/>
        <v>0</v>
      </c>
      <c r="CV57" s="196">
        <f t="shared" si="162"/>
        <v>0</v>
      </c>
      <c r="CW57" s="196">
        <f t="shared" si="162"/>
        <v>0</v>
      </c>
      <c r="CX57" s="196">
        <f t="shared" si="162"/>
        <v>0</v>
      </c>
      <c r="CY57" s="196">
        <f t="shared" si="162"/>
        <v>0</v>
      </c>
      <c r="CZ57" s="196">
        <f t="shared" si="162"/>
        <v>0</v>
      </c>
      <c r="DA57" s="210"/>
      <c r="DB57" s="196">
        <f t="shared" ref="DB57:DN57" si="163">+SUM(DB29:DB56)</f>
        <v>0</v>
      </c>
      <c r="DC57" s="196">
        <f t="shared" si="163"/>
        <v>0</v>
      </c>
      <c r="DD57" s="196">
        <f t="shared" si="163"/>
        <v>0</v>
      </c>
      <c r="DE57" s="196">
        <f t="shared" si="163"/>
        <v>0</v>
      </c>
      <c r="DF57" s="196">
        <f t="shared" si="163"/>
        <v>0</v>
      </c>
      <c r="DG57" s="196">
        <f t="shared" si="163"/>
        <v>0</v>
      </c>
      <c r="DH57" s="196">
        <f t="shared" si="163"/>
        <v>0</v>
      </c>
      <c r="DI57" s="196">
        <f t="shared" si="163"/>
        <v>0</v>
      </c>
      <c r="DJ57" s="196">
        <f t="shared" si="163"/>
        <v>0</v>
      </c>
      <c r="DK57" s="196">
        <f t="shared" si="163"/>
        <v>0</v>
      </c>
      <c r="DL57" s="196">
        <f t="shared" si="163"/>
        <v>0</v>
      </c>
      <c r="DM57" s="196">
        <f t="shared" si="163"/>
        <v>0</v>
      </c>
      <c r="DN57" s="196">
        <f t="shared" si="163"/>
        <v>0</v>
      </c>
      <c r="DO57" s="210"/>
      <c r="DP57" s="196">
        <f t="shared" ref="DP57:EB57" si="164">+SUM(DP29:DP56)</f>
        <v>0</v>
      </c>
      <c r="DQ57" s="196">
        <f t="shared" si="164"/>
        <v>0</v>
      </c>
      <c r="DR57" s="196">
        <f t="shared" si="164"/>
        <v>0</v>
      </c>
      <c r="DS57" s="196">
        <f t="shared" si="164"/>
        <v>0</v>
      </c>
      <c r="DT57" s="196">
        <f t="shared" si="164"/>
        <v>0</v>
      </c>
      <c r="DU57" s="196">
        <f t="shared" si="164"/>
        <v>0</v>
      </c>
      <c r="DV57" s="196">
        <f t="shared" si="164"/>
        <v>0</v>
      </c>
      <c r="DW57" s="196">
        <f t="shared" si="164"/>
        <v>0</v>
      </c>
      <c r="DX57" s="196">
        <f t="shared" si="164"/>
        <v>0</v>
      </c>
      <c r="DY57" s="196">
        <f t="shared" si="164"/>
        <v>0</v>
      </c>
      <c r="DZ57" s="196">
        <f t="shared" si="164"/>
        <v>0</v>
      </c>
      <c r="EA57" s="196">
        <f t="shared" si="164"/>
        <v>0</v>
      </c>
      <c r="EB57" s="196">
        <f t="shared" si="164"/>
        <v>0</v>
      </c>
      <c r="EC57" s="210"/>
      <c r="ED57" s="196">
        <f t="shared" ref="ED57:EP57" si="165">+SUM(ED29:ED56)</f>
        <v>0</v>
      </c>
      <c r="EE57" s="196">
        <f t="shared" si="165"/>
        <v>0</v>
      </c>
      <c r="EF57" s="196">
        <f t="shared" si="165"/>
        <v>0</v>
      </c>
      <c r="EG57" s="196">
        <f t="shared" si="165"/>
        <v>0</v>
      </c>
      <c r="EH57" s="196">
        <f t="shared" si="165"/>
        <v>0</v>
      </c>
      <c r="EI57" s="196">
        <f t="shared" si="165"/>
        <v>0</v>
      </c>
      <c r="EJ57" s="196">
        <f t="shared" si="165"/>
        <v>0</v>
      </c>
      <c r="EK57" s="196">
        <f t="shared" si="165"/>
        <v>0</v>
      </c>
      <c r="EL57" s="196">
        <f t="shared" si="165"/>
        <v>0</v>
      </c>
      <c r="EM57" s="196">
        <f t="shared" si="165"/>
        <v>0</v>
      </c>
      <c r="EN57" s="196">
        <f t="shared" si="165"/>
        <v>0</v>
      </c>
      <c r="EO57" s="196">
        <f t="shared" si="165"/>
        <v>0</v>
      </c>
      <c r="EP57" s="196">
        <f t="shared" si="165"/>
        <v>0</v>
      </c>
      <c r="EQ57" s="210"/>
      <c r="ER57" s="196">
        <f t="shared" ref="ER57:FD57" si="166">+SUM(ER29:ER56)</f>
        <v>0</v>
      </c>
      <c r="ES57" s="196">
        <f t="shared" si="166"/>
        <v>0</v>
      </c>
      <c r="ET57" s="196">
        <f t="shared" si="166"/>
        <v>0</v>
      </c>
      <c r="EU57" s="196">
        <f t="shared" si="166"/>
        <v>0</v>
      </c>
      <c r="EV57" s="196">
        <f t="shared" si="166"/>
        <v>0</v>
      </c>
      <c r="EW57" s="196">
        <f t="shared" si="166"/>
        <v>0</v>
      </c>
      <c r="EX57" s="196">
        <f t="shared" si="166"/>
        <v>0</v>
      </c>
      <c r="EY57" s="196">
        <f t="shared" si="166"/>
        <v>0</v>
      </c>
      <c r="EZ57" s="196">
        <f t="shared" si="166"/>
        <v>0</v>
      </c>
      <c r="FA57" s="196">
        <f t="shared" si="166"/>
        <v>0</v>
      </c>
      <c r="FB57" s="196">
        <f t="shared" si="166"/>
        <v>0</v>
      </c>
      <c r="FC57" s="196">
        <f t="shared" si="166"/>
        <v>0</v>
      </c>
      <c r="FD57" s="197">
        <f t="shared" si="166"/>
        <v>0</v>
      </c>
    </row>
    <row r="58" spans="1:160" s="88" customFormat="1" ht="15" customHeight="1" x14ac:dyDescent="0.25">
      <c r="A58" s="8"/>
      <c r="C58" s="80"/>
      <c r="D58" s="80"/>
      <c r="E58" s="142"/>
      <c r="F58" s="8"/>
      <c r="G58" s="8"/>
      <c r="H58" s="8"/>
      <c r="I58" s="8"/>
      <c r="J58" s="8"/>
      <c r="K58" s="8"/>
      <c r="L58" s="8"/>
      <c r="M58" s="8"/>
      <c r="N58" s="8"/>
      <c r="O58" s="8"/>
      <c r="P58" s="8"/>
      <c r="Q58" s="8"/>
      <c r="R58" s="8"/>
      <c r="S58" s="8"/>
      <c r="T58" s="8"/>
      <c r="U58" s="8"/>
      <c r="W58" s="88" t="s">
        <v>238</v>
      </c>
      <c r="X58" s="193">
        <f>X57</f>
        <v>0</v>
      </c>
      <c r="Y58" s="193">
        <f t="shared" ref="Y58:AI58" si="167">Y57+X58</f>
        <v>0</v>
      </c>
      <c r="Z58" s="193">
        <f t="shared" si="167"/>
        <v>0</v>
      </c>
      <c r="AA58" s="193">
        <f t="shared" si="167"/>
        <v>0</v>
      </c>
      <c r="AB58" s="193">
        <f t="shared" si="167"/>
        <v>0</v>
      </c>
      <c r="AC58" s="193">
        <f t="shared" si="167"/>
        <v>0</v>
      </c>
      <c r="AD58" s="193">
        <f t="shared" si="167"/>
        <v>0</v>
      </c>
      <c r="AE58" s="193">
        <f t="shared" si="167"/>
        <v>0</v>
      </c>
      <c r="AF58" s="193">
        <f t="shared" si="167"/>
        <v>0</v>
      </c>
      <c r="AG58" s="193">
        <f t="shared" si="167"/>
        <v>0</v>
      </c>
      <c r="AH58" s="193">
        <f t="shared" si="167"/>
        <v>0</v>
      </c>
      <c r="AI58" s="193">
        <f t="shared" si="167"/>
        <v>0</v>
      </c>
      <c r="AJ58" s="45"/>
      <c r="AK58" s="193">
        <f>AI58+AK57</f>
        <v>0</v>
      </c>
      <c r="AL58" s="193">
        <f t="shared" ref="AL58:AV58" si="168">AL57+AK58</f>
        <v>0</v>
      </c>
      <c r="AM58" s="193">
        <f t="shared" si="168"/>
        <v>0</v>
      </c>
      <c r="AN58" s="193">
        <f t="shared" si="168"/>
        <v>0</v>
      </c>
      <c r="AO58" s="193">
        <f t="shared" si="168"/>
        <v>0</v>
      </c>
      <c r="AP58" s="193">
        <f t="shared" si="168"/>
        <v>0</v>
      </c>
      <c r="AQ58" s="193">
        <f t="shared" si="168"/>
        <v>0</v>
      </c>
      <c r="AR58" s="193">
        <f t="shared" si="168"/>
        <v>0</v>
      </c>
      <c r="AS58" s="193">
        <f t="shared" si="168"/>
        <v>0</v>
      </c>
      <c r="AT58" s="193">
        <f t="shared" si="168"/>
        <v>0</v>
      </c>
      <c r="AU58" s="193">
        <f t="shared" si="168"/>
        <v>0</v>
      </c>
      <c r="AV58" s="193">
        <f t="shared" si="168"/>
        <v>0</v>
      </c>
      <c r="AW58" s="45"/>
      <c r="AX58" s="193">
        <f>AV58+AX57</f>
        <v>0</v>
      </c>
      <c r="AY58" s="193">
        <f t="shared" ref="AY58:BI58" si="169">AY57+AX58</f>
        <v>0</v>
      </c>
      <c r="AZ58" s="193">
        <f t="shared" si="169"/>
        <v>0</v>
      </c>
      <c r="BA58" s="193">
        <f t="shared" si="169"/>
        <v>0</v>
      </c>
      <c r="BB58" s="193">
        <f t="shared" si="169"/>
        <v>0</v>
      </c>
      <c r="BC58" s="193">
        <f t="shared" si="169"/>
        <v>0</v>
      </c>
      <c r="BD58" s="193">
        <f t="shared" si="169"/>
        <v>0</v>
      </c>
      <c r="BE58" s="193">
        <f t="shared" si="169"/>
        <v>0</v>
      </c>
      <c r="BF58" s="193">
        <f t="shared" si="169"/>
        <v>0</v>
      </c>
      <c r="BG58" s="193">
        <f t="shared" si="169"/>
        <v>0</v>
      </c>
      <c r="BH58" s="193">
        <f t="shared" si="169"/>
        <v>0</v>
      </c>
      <c r="BI58" s="193">
        <f t="shared" si="169"/>
        <v>0</v>
      </c>
      <c r="BJ58" s="45"/>
      <c r="BK58" s="193">
        <f>BI58+BK57</f>
        <v>0</v>
      </c>
      <c r="BL58" s="193">
        <f t="shared" ref="BL58:BV58" si="170">BL57+BK58</f>
        <v>0</v>
      </c>
      <c r="BM58" s="193">
        <f t="shared" si="170"/>
        <v>0</v>
      </c>
      <c r="BN58" s="193">
        <f t="shared" si="170"/>
        <v>0</v>
      </c>
      <c r="BO58" s="193">
        <f t="shared" si="170"/>
        <v>0</v>
      </c>
      <c r="BP58" s="193">
        <f t="shared" si="170"/>
        <v>0</v>
      </c>
      <c r="BQ58" s="193">
        <f t="shared" si="170"/>
        <v>0</v>
      </c>
      <c r="BR58" s="193">
        <f t="shared" si="170"/>
        <v>0</v>
      </c>
      <c r="BS58" s="193">
        <f t="shared" si="170"/>
        <v>0</v>
      </c>
      <c r="BT58" s="193">
        <f t="shared" si="170"/>
        <v>0</v>
      </c>
      <c r="BU58" s="193">
        <f t="shared" si="170"/>
        <v>0</v>
      </c>
      <c r="BV58" s="193">
        <f t="shared" si="170"/>
        <v>0</v>
      </c>
      <c r="BW58" s="45"/>
      <c r="BX58" s="193">
        <f>BV58+BX57</f>
        <v>0</v>
      </c>
      <c r="BY58" s="193">
        <f t="shared" ref="BY58:CI58" si="171">BY57+BX58</f>
        <v>0</v>
      </c>
      <c r="BZ58" s="193">
        <f t="shared" si="171"/>
        <v>0</v>
      </c>
      <c r="CA58" s="193">
        <f t="shared" si="171"/>
        <v>0</v>
      </c>
      <c r="CB58" s="193">
        <f t="shared" si="171"/>
        <v>0</v>
      </c>
      <c r="CC58" s="193">
        <f t="shared" si="171"/>
        <v>0</v>
      </c>
      <c r="CD58" s="193">
        <f t="shared" si="171"/>
        <v>0</v>
      </c>
      <c r="CE58" s="193">
        <f t="shared" si="171"/>
        <v>0</v>
      </c>
      <c r="CF58" s="193">
        <f t="shared" si="171"/>
        <v>0</v>
      </c>
      <c r="CG58" s="193">
        <f t="shared" si="171"/>
        <v>0</v>
      </c>
      <c r="CH58" s="193">
        <f t="shared" si="171"/>
        <v>0</v>
      </c>
      <c r="CI58" s="193">
        <f t="shared" si="171"/>
        <v>0</v>
      </c>
      <c r="CJ58" s="45"/>
      <c r="CM58" s="8"/>
      <c r="CN58" s="8" t="str">
        <f t="shared" ref="CN58:CY58" si="172">IF($C116=X$5,IF((X$6=$D116),$F116," ")," ")</f>
        <v xml:space="preserve"> </v>
      </c>
      <c r="CO58" s="8" t="str">
        <f t="shared" si="172"/>
        <v xml:space="preserve"> </v>
      </c>
      <c r="CP58" s="8" t="str">
        <f t="shared" si="172"/>
        <v xml:space="preserve"> </v>
      </c>
      <c r="CQ58" s="8" t="str">
        <f t="shared" si="172"/>
        <v xml:space="preserve"> </v>
      </c>
      <c r="CR58" s="8" t="str">
        <f t="shared" si="172"/>
        <v xml:space="preserve"> </v>
      </c>
      <c r="CS58" s="8" t="str">
        <f t="shared" si="172"/>
        <v xml:space="preserve"> </v>
      </c>
      <c r="CT58" s="8" t="str">
        <f t="shared" si="172"/>
        <v xml:space="preserve"> </v>
      </c>
      <c r="CU58" s="8" t="str">
        <f t="shared" si="172"/>
        <v xml:space="preserve"> </v>
      </c>
      <c r="CV58" s="8" t="str">
        <f t="shared" si="172"/>
        <v xml:space="preserve"> </v>
      </c>
      <c r="CW58" s="8" t="str">
        <f t="shared" si="172"/>
        <v xml:space="preserve"> </v>
      </c>
      <c r="CX58" s="8" t="str">
        <f t="shared" si="172"/>
        <v xml:space="preserve"> </v>
      </c>
      <c r="CY58" s="8" t="str">
        <f t="shared" si="172"/>
        <v xml:space="preserve"> </v>
      </c>
      <c r="CZ58" s="45"/>
      <c r="DA58" s="8"/>
      <c r="DB58" s="8" t="str">
        <f t="shared" ref="DB58:DM58" si="173">IF($C116=AK$5,IF((AK$6=$D116),$F116," ")," ")</f>
        <v xml:space="preserve"> </v>
      </c>
      <c r="DC58" s="8" t="str">
        <f t="shared" si="173"/>
        <v xml:space="preserve"> </v>
      </c>
      <c r="DD58" s="8" t="str">
        <f t="shared" si="173"/>
        <v xml:space="preserve"> </v>
      </c>
      <c r="DE58" s="8" t="str">
        <f t="shared" si="173"/>
        <v xml:space="preserve"> </v>
      </c>
      <c r="DF58" s="8" t="str">
        <f t="shared" si="173"/>
        <v xml:space="preserve"> </v>
      </c>
      <c r="DG58" s="8" t="str">
        <f t="shared" si="173"/>
        <v xml:space="preserve"> </v>
      </c>
      <c r="DH58" s="8" t="str">
        <f t="shared" si="173"/>
        <v xml:space="preserve"> </v>
      </c>
      <c r="DI58" s="8" t="str">
        <f t="shared" si="173"/>
        <v xml:space="preserve"> </v>
      </c>
      <c r="DJ58" s="8" t="str">
        <f t="shared" si="173"/>
        <v xml:space="preserve"> </v>
      </c>
      <c r="DK58" s="8" t="str">
        <f t="shared" si="173"/>
        <v xml:space="preserve"> </v>
      </c>
      <c r="DL58" s="8" t="str">
        <f t="shared" si="173"/>
        <v xml:space="preserve"> </v>
      </c>
      <c r="DM58" s="8" t="str">
        <f t="shared" si="173"/>
        <v xml:space="preserve"> </v>
      </c>
      <c r="DN58" s="45"/>
      <c r="DO58" s="8"/>
      <c r="DP58" s="8" t="str">
        <f t="shared" ref="DP58:EA58" si="174">IF($C116=AX$5,IF((AX$6=$D116),$F116," ")," ")</f>
        <v xml:space="preserve"> </v>
      </c>
      <c r="DQ58" s="8" t="str">
        <f t="shared" si="174"/>
        <v xml:space="preserve"> </v>
      </c>
      <c r="DR58" s="8" t="str">
        <f t="shared" si="174"/>
        <v xml:space="preserve"> </v>
      </c>
      <c r="DS58" s="8" t="str">
        <f t="shared" si="174"/>
        <v xml:space="preserve"> </v>
      </c>
      <c r="DT58" s="8" t="str">
        <f t="shared" si="174"/>
        <v xml:space="preserve"> </v>
      </c>
      <c r="DU58" s="8" t="str">
        <f t="shared" si="174"/>
        <v xml:space="preserve"> </v>
      </c>
      <c r="DV58" s="8" t="str">
        <f t="shared" si="174"/>
        <v xml:space="preserve"> </v>
      </c>
      <c r="DW58" s="8" t="str">
        <f t="shared" si="174"/>
        <v xml:space="preserve"> </v>
      </c>
      <c r="DX58" s="8" t="str">
        <f t="shared" si="174"/>
        <v xml:space="preserve"> </v>
      </c>
      <c r="DY58" s="8" t="str">
        <f t="shared" si="174"/>
        <v xml:space="preserve"> </v>
      </c>
      <c r="DZ58" s="8" t="str">
        <f t="shared" si="174"/>
        <v xml:space="preserve"> </v>
      </c>
      <c r="EA58" s="8" t="str">
        <f t="shared" si="174"/>
        <v xml:space="preserve"> </v>
      </c>
      <c r="EB58" s="45"/>
      <c r="EC58" s="8"/>
      <c r="ED58" s="8" t="str">
        <f t="shared" ref="ED58:EO58" si="175">IF($C116=BK$5,IF((BK$6=$D116),$F116," ")," ")</f>
        <v xml:space="preserve"> </v>
      </c>
      <c r="EE58" s="8" t="str">
        <f t="shared" si="175"/>
        <v xml:space="preserve"> </v>
      </c>
      <c r="EF58" s="8" t="str">
        <f t="shared" si="175"/>
        <v xml:space="preserve"> </v>
      </c>
      <c r="EG58" s="8" t="str">
        <f t="shared" si="175"/>
        <v xml:space="preserve"> </v>
      </c>
      <c r="EH58" s="8" t="str">
        <f t="shared" si="175"/>
        <v xml:space="preserve"> </v>
      </c>
      <c r="EI58" s="8" t="str">
        <f t="shared" si="175"/>
        <v xml:space="preserve"> </v>
      </c>
      <c r="EJ58" s="8" t="str">
        <f t="shared" si="175"/>
        <v xml:space="preserve"> </v>
      </c>
      <c r="EK58" s="8" t="str">
        <f t="shared" si="175"/>
        <v xml:space="preserve"> </v>
      </c>
      <c r="EL58" s="8" t="str">
        <f t="shared" si="175"/>
        <v xml:space="preserve"> </v>
      </c>
      <c r="EM58" s="8" t="str">
        <f t="shared" si="175"/>
        <v xml:space="preserve"> </v>
      </c>
      <c r="EN58" s="8" t="str">
        <f t="shared" si="175"/>
        <v xml:space="preserve"> </v>
      </c>
      <c r="EO58" s="8" t="str">
        <f t="shared" si="175"/>
        <v xml:space="preserve"> </v>
      </c>
      <c r="EP58" s="45"/>
      <c r="EQ58" s="8"/>
      <c r="ER58" s="8" t="str">
        <f t="shared" ref="ER58:FC58" si="176">IF($C116=BX$5,IF((BX$6=$D116),$F116," ")," ")</f>
        <v xml:space="preserve"> </v>
      </c>
      <c r="ES58" s="8" t="str">
        <f t="shared" si="176"/>
        <v xml:space="preserve"> </v>
      </c>
      <c r="ET58" s="8" t="str">
        <f t="shared" si="176"/>
        <v xml:space="preserve"> </v>
      </c>
      <c r="EU58" s="8" t="str">
        <f t="shared" si="176"/>
        <v xml:space="preserve"> </v>
      </c>
      <c r="EV58" s="8" t="str">
        <f t="shared" si="176"/>
        <v xml:space="preserve"> </v>
      </c>
      <c r="EW58" s="8" t="str">
        <f t="shared" si="176"/>
        <v xml:space="preserve"> </v>
      </c>
      <c r="EX58" s="8" t="str">
        <f t="shared" si="176"/>
        <v xml:space="preserve"> </v>
      </c>
      <c r="EY58" s="8" t="str">
        <f t="shared" si="176"/>
        <v xml:space="preserve"> </v>
      </c>
      <c r="EZ58" s="8" t="str">
        <f t="shared" si="176"/>
        <v xml:space="preserve"> </v>
      </c>
      <c r="FA58" s="8" t="str">
        <f t="shared" si="176"/>
        <v xml:space="preserve"> </v>
      </c>
      <c r="FB58" s="8" t="str">
        <f t="shared" si="176"/>
        <v xml:space="preserve"> </v>
      </c>
      <c r="FC58" s="8" t="str">
        <f t="shared" si="176"/>
        <v xml:space="preserve"> </v>
      </c>
      <c r="FD58" s="45"/>
    </row>
    <row r="59" spans="1:160" s="88" customFormat="1" ht="15" customHeight="1" x14ac:dyDescent="0.25">
      <c r="A59" s="8"/>
      <c r="B59" s="132" t="s">
        <v>229</v>
      </c>
      <c r="C59" s="207"/>
      <c r="D59" s="212"/>
      <c r="E59" s="208"/>
      <c r="F59" s="196">
        <f>+F12+F26+F57</f>
        <v>0</v>
      </c>
      <c r="G59" s="196">
        <f t="shared" ref="G59:U59" si="177">+G12+G26+G57</f>
        <v>0</v>
      </c>
      <c r="H59" s="196">
        <f t="shared" si="177"/>
        <v>0</v>
      </c>
      <c r="I59" s="196">
        <f t="shared" si="177"/>
        <v>0</v>
      </c>
      <c r="J59" s="196">
        <f t="shared" si="177"/>
        <v>0</v>
      </c>
      <c r="K59" s="196">
        <f t="shared" si="177"/>
        <v>0</v>
      </c>
      <c r="L59" s="196">
        <f t="shared" si="177"/>
        <v>0</v>
      </c>
      <c r="M59" s="196">
        <f t="shared" si="177"/>
        <v>0</v>
      </c>
      <c r="N59" s="196">
        <f t="shared" si="177"/>
        <v>0</v>
      </c>
      <c r="O59" s="196">
        <f t="shared" si="177"/>
        <v>0</v>
      </c>
      <c r="P59" s="196">
        <f t="shared" si="177"/>
        <v>0</v>
      </c>
      <c r="Q59" s="196">
        <f t="shared" si="177"/>
        <v>0</v>
      </c>
      <c r="R59" s="196">
        <f t="shared" si="177"/>
        <v>0</v>
      </c>
      <c r="S59" s="196">
        <f t="shared" si="177"/>
        <v>0</v>
      </c>
      <c r="T59" s="196">
        <f t="shared" si="177"/>
        <v>0</v>
      </c>
      <c r="U59" s="197">
        <f t="shared" si="177"/>
        <v>0</v>
      </c>
      <c r="W59" s="194" t="s">
        <v>229</v>
      </c>
      <c r="X59" s="196">
        <f>+X57+X26+X12</f>
        <v>0</v>
      </c>
      <c r="Y59" s="196">
        <f>+Y57+Y26+Y12</f>
        <v>0</v>
      </c>
      <c r="Z59" s="196">
        <f>+Z57+Z26+Z12</f>
        <v>0</v>
      </c>
      <c r="AA59" s="196">
        <f>+AA57+AA26+AA12</f>
        <v>0</v>
      </c>
      <c r="AB59" s="196">
        <f t="shared" ref="AB59:AJ59" si="178">+AB57+AB26+AB12</f>
        <v>0</v>
      </c>
      <c r="AC59" s="196">
        <f t="shared" si="178"/>
        <v>0</v>
      </c>
      <c r="AD59" s="196">
        <f t="shared" si="178"/>
        <v>0</v>
      </c>
      <c r="AE59" s="196">
        <f t="shared" si="178"/>
        <v>0</v>
      </c>
      <c r="AF59" s="196">
        <f t="shared" si="178"/>
        <v>0</v>
      </c>
      <c r="AG59" s="196">
        <f t="shared" si="178"/>
        <v>0</v>
      </c>
      <c r="AH59" s="196">
        <f t="shared" si="178"/>
        <v>0</v>
      </c>
      <c r="AI59" s="196">
        <f t="shared" si="178"/>
        <v>0</v>
      </c>
      <c r="AJ59" s="196">
        <f t="shared" si="178"/>
        <v>0</v>
      </c>
      <c r="AK59" s="196">
        <f>+AK57+AK26+AK12</f>
        <v>0</v>
      </c>
      <c r="AL59" s="196">
        <f>+AL57+AL26+AL12</f>
        <v>0</v>
      </c>
      <c r="AM59" s="196">
        <f>+AM57+AM26+AM12</f>
        <v>0</v>
      </c>
      <c r="AN59" s="196">
        <f t="shared" ref="AN59:AW59" si="179">+AN57+AN26+AN12</f>
        <v>0</v>
      </c>
      <c r="AO59" s="196">
        <f t="shared" si="179"/>
        <v>0</v>
      </c>
      <c r="AP59" s="196">
        <f t="shared" si="179"/>
        <v>0</v>
      </c>
      <c r="AQ59" s="196">
        <f t="shared" si="179"/>
        <v>0</v>
      </c>
      <c r="AR59" s="196">
        <f t="shared" si="179"/>
        <v>0</v>
      </c>
      <c r="AS59" s="196">
        <f t="shared" si="179"/>
        <v>0</v>
      </c>
      <c r="AT59" s="196">
        <f t="shared" si="179"/>
        <v>0</v>
      </c>
      <c r="AU59" s="196">
        <f t="shared" si="179"/>
        <v>0</v>
      </c>
      <c r="AV59" s="196">
        <f t="shared" si="179"/>
        <v>0</v>
      </c>
      <c r="AW59" s="196">
        <f t="shared" si="179"/>
        <v>0</v>
      </c>
      <c r="AX59" s="196">
        <f>+AX57+AX26+AX12</f>
        <v>0</v>
      </c>
      <c r="AY59" s="196">
        <f>+AY57+AY26+AY12</f>
        <v>0</v>
      </c>
      <c r="AZ59" s="196">
        <f>+AZ57+AZ26+AZ12</f>
        <v>0</v>
      </c>
      <c r="BA59" s="196">
        <f>+BA57+BA26+BA12</f>
        <v>0</v>
      </c>
      <c r="BB59" s="196">
        <f t="shared" ref="BB59:BJ59" si="180">+BB57+BB26+BB12</f>
        <v>0</v>
      </c>
      <c r="BC59" s="196">
        <f t="shared" si="180"/>
        <v>0</v>
      </c>
      <c r="BD59" s="196">
        <f t="shared" si="180"/>
        <v>0</v>
      </c>
      <c r="BE59" s="196">
        <f t="shared" si="180"/>
        <v>0</v>
      </c>
      <c r="BF59" s="196">
        <f t="shared" si="180"/>
        <v>0</v>
      </c>
      <c r="BG59" s="196">
        <f t="shared" si="180"/>
        <v>0</v>
      </c>
      <c r="BH59" s="196">
        <f t="shared" si="180"/>
        <v>0</v>
      </c>
      <c r="BI59" s="196">
        <f t="shared" si="180"/>
        <v>0</v>
      </c>
      <c r="BJ59" s="196">
        <f t="shared" si="180"/>
        <v>0</v>
      </c>
      <c r="BK59" s="196">
        <f>+BK57+BK26+BK12</f>
        <v>0</v>
      </c>
      <c r="BL59" s="196">
        <f>+BL57+BL26+BL12</f>
        <v>0</v>
      </c>
      <c r="BM59" s="196">
        <f>+BM57+BM26+BM12</f>
        <v>0</v>
      </c>
      <c r="BN59" s="196">
        <f>+BN57+BN26+BN12</f>
        <v>0</v>
      </c>
      <c r="BO59" s="196">
        <f t="shared" ref="BO59:BW59" si="181">+BO57+BO26+BO12</f>
        <v>0</v>
      </c>
      <c r="BP59" s="196">
        <f t="shared" si="181"/>
        <v>0</v>
      </c>
      <c r="BQ59" s="196">
        <f t="shared" si="181"/>
        <v>0</v>
      </c>
      <c r="BR59" s="196">
        <f t="shared" si="181"/>
        <v>0</v>
      </c>
      <c r="BS59" s="196">
        <f t="shared" si="181"/>
        <v>0</v>
      </c>
      <c r="BT59" s="196">
        <f t="shared" si="181"/>
        <v>0</v>
      </c>
      <c r="BU59" s="196">
        <f t="shared" si="181"/>
        <v>0</v>
      </c>
      <c r="BV59" s="196">
        <f t="shared" si="181"/>
        <v>0</v>
      </c>
      <c r="BW59" s="196">
        <f t="shared" si="181"/>
        <v>0</v>
      </c>
      <c r="BX59" s="196">
        <f>+BX57+BX26+BX12</f>
        <v>0</v>
      </c>
      <c r="BY59" s="196">
        <f>+BY57+BY26+BY12</f>
        <v>0</v>
      </c>
      <c r="BZ59" s="196">
        <f>+BZ57+BZ26+BZ12</f>
        <v>0</v>
      </c>
      <c r="CA59" s="196">
        <f>+CA57+CA26+CA12</f>
        <v>0</v>
      </c>
      <c r="CB59" s="196">
        <f t="shared" ref="CB59:CJ59" si="182">+CB57+CB26+CB12</f>
        <v>0</v>
      </c>
      <c r="CC59" s="196">
        <f t="shared" si="182"/>
        <v>0</v>
      </c>
      <c r="CD59" s="196">
        <f t="shared" si="182"/>
        <v>0</v>
      </c>
      <c r="CE59" s="196">
        <f t="shared" si="182"/>
        <v>0</v>
      </c>
      <c r="CF59" s="196">
        <f t="shared" si="182"/>
        <v>0</v>
      </c>
      <c r="CG59" s="196">
        <f t="shared" si="182"/>
        <v>0</v>
      </c>
      <c r="CH59" s="196">
        <f t="shared" si="182"/>
        <v>0</v>
      </c>
      <c r="CI59" s="196">
        <f t="shared" si="182"/>
        <v>0</v>
      </c>
      <c r="CJ59" s="197">
        <f t="shared" si="182"/>
        <v>0</v>
      </c>
      <c r="CL59" s="194" t="s">
        <v>229</v>
      </c>
      <c r="CM59" s="210"/>
      <c r="CN59" s="196">
        <f>+CN57+CN26+CN12</f>
        <v>0</v>
      </c>
      <c r="CO59" s="196">
        <f>+CO57+CO26+CO12</f>
        <v>0</v>
      </c>
      <c r="CP59" s="196">
        <f>+CP57+CP26+CP12</f>
        <v>0</v>
      </c>
      <c r="CQ59" s="196">
        <f>+CQ57+CQ26+CQ12</f>
        <v>0</v>
      </c>
      <c r="CR59" s="196">
        <f t="shared" ref="CR59:CZ59" si="183">+CR57+CR26+CR12</f>
        <v>0</v>
      </c>
      <c r="CS59" s="196">
        <f t="shared" si="183"/>
        <v>0</v>
      </c>
      <c r="CT59" s="196">
        <f t="shared" si="183"/>
        <v>0</v>
      </c>
      <c r="CU59" s="196">
        <f t="shared" si="183"/>
        <v>0</v>
      </c>
      <c r="CV59" s="196">
        <f t="shared" si="183"/>
        <v>0</v>
      </c>
      <c r="CW59" s="196">
        <f t="shared" si="183"/>
        <v>0</v>
      </c>
      <c r="CX59" s="196">
        <f t="shared" si="183"/>
        <v>0</v>
      </c>
      <c r="CY59" s="196">
        <f t="shared" si="183"/>
        <v>0</v>
      </c>
      <c r="CZ59" s="196">
        <f t="shared" si="183"/>
        <v>0</v>
      </c>
      <c r="DA59" s="210"/>
      <c r="DB59" s="196">
        <f>+DB57+DB26+DB12</f>
        <v>0</v>
      </c>
      <c r="DC59" s="196">
        <f>+DC57+DC26+DC12</f>
        <v>0</v>
      </c>
      <c r="DD59" s="196">
        <f>+DD57+DD26+DD12</f>
        <v>0</v>
      </c>
      <c r="DE59" s="196">
        <f t="shared" ref="DE59:DN59" si="184">+DE57+DE26+DE12</f>
        <v>0</v>
      </c>
      <c r="DF59" s="196">
        <f t="shared" si="184"/>
        <v>0</v>
      </c>
      <c r="DG59" s="196">
        <f t="shared" si="184"/>
        <v>0</v>
      </c>
      <c r="DH59" s="196">
        <f t="shared" si="184"/>
        <v>0</v>
      </c>
      <c r="DI59" s="196">
        <f t="shared" si="184"/>
        <v>0</v>
      </c>
      <c r="DJ59" s="196">
        <f t="shared" si="184"/>
        <v>0</v>
      </c>
      <c r="DK59" s="196">
        <f t="shared" si="184"/>
        <v>0</v>
      </c>
      <c r="DL59" s="196">
        <f t="shared" si="184"/>
        <v>0</v>
      </c>
      <c r="DM59" s="196">
        <f t="shared" si="184"/>
        <v>0</v>
      </c>
      <c r="DN59" s="196">
        <f t="shared" si="184"/>
        <v>0</v>
      </c>
      <c r="DO59" s="210"/>
      <c r="DP59" s="196">
        <f>+DP57+DP26+DP12</f>
        <v>0</v>
      </c>
      <c r="DQ59" s="196">
        <f>+DQ57+DQ26+DQ12</f>
        <v>0</v>
      </c>
      <c r="DR59" s="196">
        <f>+DR57+DR26+DR12</f>
        <v>0</v>
      </c>
      <c r="DS59" s="196">
        <f>+DS57+DS26+DS12</f>
        <v>0</v>
      </c>
      <c r="DT59" s="196">
        <f t="shared" ref="DT59:EB59" si="185">+DT57+DT26+DT12</f>
        <v>0</v>
      </c>
      <c r="DU59" s="196">
        <f t="shared" si="185"/>
        <v>0</v>
      </c>
      <c r="DV59" s="196">
        <f t="shared" si="185"/>
        <v>0</v>
      </c>
      <c r="DW59" s="196">
        <f t="shared" si="185"/>
        <v>0</v>
      </c>
      <c r="DX59" s="196">
        <f t="shared" si="185"/>
        <v>0</v>
      </c>
      <c r="DY59" s="196">
        <f t="shared" si="185"/>
        <v>0</v>
      </c>
      <c r="DZ59" s="196">
        <f t="shared" si="185"/>
        <v>0</v>
      </c>
      <c r="EA59" s="196">
        <f t="shared" si="185"/>
        <v>0</v>
      </c>
      <c r="EB59" s="196">
        <f t="shared" si="185"/>
        <v>0</v>
      </c>
      <c r="EC59" s="210"/>
      <c r="ED59" s="196">
        <f>+ED57+ED26+ED12</f>
        <v>0</v>
      </c>
      <c r="EE59" s="196">
        <f>+EE57+EE26+EE12</f>
        <v>0</v>
      </c>
      <c r="EF59" s="196">
        <f>+EF57+EF26+EF12</f>
        <v>0</v>
      </c>
      <c r="EG59" s="196">
        <f>+EG57+EG26+EG12</f>
        <v>0</v>
      </c>
      <c r="EH59" s="196">
        <f t="shared" ref="EH59:EP59" si="186">+EH57+EH26+EH12</f>
        <v>0</v>
      </c>
      <c r="EI59" s="196">
        <f t="shared" si="186"/>
        <v>0</v>
      </c>
      <c r="EJ59" s="196">
        <f t="shared" si="186"/>
        <v>0</v>
      </c>
      <c r="EK59" s="196">
        <f t="shared" si="186"/>
        <v>0</v>
      </c>
      <c r="EL59" s="196">
        <f t="shared" si="186"/>
        <v>0</v>
      </c>
      <c r="EM59" s="196">
        <f t="shared" si="186"/>
        <v>0</v>
      </c>
      <c r="EN59" s="196">
        <f t="shared" si="186"/>
        <v>0</v>
      </c>
      <c r="EO59" s="196">
        <f t="shared" si="186"/>
        <v>0</v>
      </c>
      <c r="EP59" s="196">
        <f t="shared" si="186"/>
        <v>0</v>
      </c>
      <c r="EQ59" s="210"/>
      <c r="ER59" s="196">
        <f>+ER57+ER26+ER12</f>
        <v>0</v>
      </c>
      <c r="ES59" s="196">
        <f>+ES57+ES26+ES12</f>
        <v>0</v>
      </c>
      <c r="ET59" s="196">
        <f>+ET57+ET26+ET12</f>
        <v>0</v>
      </c>
      <c r="EU59" s="196">
        <f>+EU57+EU26+EU12</f>
        <v>0</v>
      </c>
      <c r="EV59" s="196">
        <f t="shared" ref="EV59:FD59" si="187">+EV57+EV26+EV12</f>
        <v>0</v>
      </c>
      <c r="EW59" s="196">
        <f t="shared" si="187"/>
        <v>0</v>
      </c>
      <c r="EX59" s="196">
        <f t="shared" si="187"/>
        <v>0</v>
      </c>
      <c r="EY59" s="196">
        <f t="shared" si="187"/>
        <v>0</v>
      </c>
      <c r="EZ59" s="196">
        <f t="shared" si="187"/>
        <v>0</v>
      </c>
      <c r="FA59" s="196">
        <f t="shared" si="187"/>
        <v>0</v>
      </c>
      <c r="FB59" s="196">
        <f t="shared" si="187"/>
        <v>0</v>
      </c>
      <c r="FC59" s="196">
        <f t="shared" si="187"/>
        <v>0</v>
      </c>
      <c r="FD59" s="197">
        <f t="shared" si="187"/>
        <v>0</v>
      </c>
    </row>
    <row r="60" spans="1:160" s="88" customFormat="1" ht="15" customHeight="1" x14ac:dyDescent="0.25">
      <c r="A60" s="8"/>
      <c r="C60" s="80"/>
      <c r="D60" s="80"/>
      <c r="E60" s="142"/>
      <c r="F60" s="8"/>
      <c r="G60" s="8"/>
      <c r="H60" s="8"/>
      <c r="I60" s="8"/>
      <c r="J60" s="8"/>
      <c r="K60" s="8"/>
      <c r="W60" s="8" t="s">
        <v>242</v>
      </c>
      <c r="X60" s="193">
        <f>X59</f>
        <v>0</v>
      </c>
      <c r="Y60" s="193">
        <f t="shared" ref="Y60:AI60" si="188">Y59+X60</f>
        <v>0</v>
      </c>
      <c r="Z60" s="193">
        <f t="shared" si="188"/>
        <v>0</v>
      </c>
      <c r="AA60" s="193">
        <f t="shared" si="188"/>
        <v>0</v>
      </c>
      <c r="AB60" s="193">
        <f t="shared" si="188"/>
        <v>0</v>
      </c>
      <c r="AC60" s="193">
        <f t="shared" si="188"/>
        <v>0</v>
      </c>
      <c r="AD60" s="193">
        <f t="shared" si="188"/>
        <v>0</v>
      </c>
      <c r="AE60" s="193">
        <f t="shared" si="188"/>
        <v>0</v>
      </c>
      <c r="AF60" s="193">
        <f t="shared" si="188"/>
        <v>0</v>
      </c>
      <c r="AG60" s="193">
        <f t="shared" si="188"/>
        <v>0</v>
      </c>
      <c r="AH60" s="193">
        <f t="shared" si="188"/>
        <v>0</v>
      </c>
      <c r="AI60" s="193">
        <f t="shared" si="188"/>
        <v>0</v>
      </c>
      <c r="AJ60" s="45"/>
      <c r="AK60" s="193">
        <f>AI60+AK59</f>
        <v>0</v>
      </c>
      <c r="AL60" s="193">
        <f t="shared" ref="AL60:AV60" si="189">AL59+AK60</f>
        <v>0</v>
      </c>
      <c r="AM60" s="193">
        <f t="shared" si="189"/>
        <v>0</v>
      </c>
      <c r="AN60" s="193">
        <f t="shared" si="189"/>
        <v>0</v>
      </c>
      <c r="AO60" s="193">
        <f t="shared" si="189"/>
        <v>0</v>
      </c>
      <c r="AP60" s="193">
        <f t="shared" si="189"/>
        <v>0</v>
      </c>
      <c r="AQ60" s="193">
        <f t="shared" si="189"/>
        <v>0</v>
      </c>
      <c r="AR60" s="193">
        <f t="shared" si="189"/>
        <v>0</v>
      </c>
      <c r="AS60" s="193">
        <f t="shared" si="189"/>
        <v>0</v>
      </c>
      <c r="AT60" s="193">
        <f t="shared" si="189"/>
        <v>0</v>
      </c>
      <c r="AU60" s="193">
        <f t="shared" si="189"/>
        <v>0</v>
      </c>
      <c r="AV60" s="193">
        <f t="shared" si="189"/>
        <v>0</v>
      </c>
      <c r="AW60" s="45"/>
      <c r="AX60" s="193">
        <f>AV60+AX59</f>
        <v>0</v>
      </c>
      <c r="AY60" s="193">
        <f t="shared" ref="AY60:BI60" si="190">AY59+AX60</f>
        <v>0</v>
      </c>
      <c r="AZ60" s="193">
        <f t="shared" si="190"/>
        <v>0</v>
      </c>
      <c r="BA60" s="193">
        <f t="shared" si="190"/>
        <v>0</v>
      </c>
      <c r="BB60" s="193">
        <f t="shared" si="190"/>
        <v>0</v>
      </c>
      <c r="BC60" s="193">
        <f t="shared" si="190"/>
        <v>0</v>
      </c>
      <c r="BD60" s="193">
        <f t="shared" si="190"/>
        <v>0</v>
      </c>
      <c r="BE60" s="193">
        <f t="shared" si="190"/>
        <v>0</v>
      </c>
      <c r="BF60" s="193">
        <f t="shared" si="190"/>
        <v>0</v>
      </c>
      <c r="BG60" s="193">
        <f t="shared" si="190"/>
        <v>0</v>
      </c>
      <c r="BH60" s="193">
        <f t="shared" si="190"/>
        <v>0</v>
      </c>
      <c r="BI60" s="193">
        <f t="shared" si="190"/>
        <v>0</v>
      </c>
      <c r="BJ60" s="45"/>
      <c r="BK60" s="193">
        <f>BI60+BK59</f>
        <v>0</v>
      </c>
      <c r="BL60" s="193">
        <f t="shared" ref="BL60:BV60" si="191">BL59+BK60</f>
        <v>0</v>
      </c>
      <c r="BM60" s="193">
        <f t="shared" si="191"/>
        <v>0</v>
      </c>
      <c r="BN60" s="193">
        <f t="shared" si="191"/>
        <v>0</v>
      </c>
      <c r="BO60" s="193">
        <f t="shared" si="191"/>
        <v>0</v>
      </c>
      <c r="BP60" s="193">
        <f t="shared" si="191"/>
        <v>0</v>
      </c>
      <c r="BQ60" s="193">
        <f t="shared" si="191"/>
        <v>0</v>
      </c>
      <c r="BR60" s="193">
        <f t="shared" si="191"/>
        <v>0</v>
      </c>
      <c r="BS60" s="193">
        <f t="shared" si="191"/>
        <v>0</v>
      </c>
      <c r="BT60" s="193">
        <f t="shared" si="191"/>
        <v>0</v>
      </c>
      <c r="BU60" s="193">
        <f t="shared" si="191"/>
        <v>0</v>
      </c>
      <c r="BV60" s="193">
        <f t="shared" si="191"/>
        <v>0</v>
      </c>
      <c r="BW60" s="45"/>
      <c r="BX60" s="193">
        <f>BV60+BX59</f>
        <v>0</v>
      </c>
      <c r="BY60" s="193">
        <f t="shared" ref="BY60:CI60" si="192">BY59+BX60</f>
        <v>0</v>
      </c>
      <c r="BZ60" s="193">
        <f t="shared" si="192"/>
        <v>0</v>
      </c>
      <c r="CA60" s="193">
        <f t="shared" si="192"/>
        <v>0</v>
      </c>
      <c r="CB60" s="193">
        <f t="shared" si="192"/>
        <v>0</v>
      </c>
      <c r="CC60" s="193">
        <f t="shared" si="192"/>
        <v>0</v>
      </c>
      <c r="CD60" s="193">
        <f t="shared" si="192"/>
        <v>0</v>
      </c>
      <c r="CE60" s="193">
        <f t="shared" si="192"/>
        <v>0</v>
      </c>
      <c r="CF60" s="193">
        <f t="shared" si="192"/>
        <v>0</v>
      </c>
      <c r="CG60" s="193">
        <f t="shared" si="192"/>
        <v>0</v>
      </c>
      <c r="CH60" s="193">
        <f t="shared" si="192"/>
        <v>0</v>
      </c>
      <c r="CI60" s="193">
        <f t="shared" si="192"/>
        <v>0</v>
      </c>
      <c r="CJ60" s="45"/>
      <c r="CL60" s="8" t="s">
        <v>242</v>
      </c>
      <c r="CN60" s="193">
        <f>CN59</f>
        <v>0</v>
      </c>
      <c r="CO60" s="193">
        <f t="shared" ref="CO60:CY60" si="193">CO59+CN60</f>
        <v>0</v>
      </c>
      <c r="CP60" s="193">
        <f t="shared" si="193"/>
        <v>0</v>
      </c>
      <c r="CQ60" s="193">
        <f t="shared" si="193"/>
        <v>0</v>
      </c>
      <c r="CR60" s="193">
        <f t="shared" si="193"/>
        <v>0</v>
      </c>
      <c r="CS60" s="193">
        <f t="shared" si="193"/>
        <v>0</v>
      </c>
      <c r="CT60" s="193">
        <f t="shared" si="193"/>
        <v>0</v>
      </c>
      <c r="CU60" s="193">
        <f t="shared" si="193"/>
        <v>0</v>
      </c>
      <c r="CV60" s="193">
        <f t="shared" si="193"/>
        <v>0</v>
      </c>
      <c r="CW60" s="193">
        <f t="shared" si="193"/>
        <v>0</v>
      </c>
      <c r="CX60" s="193">
        <f t="shared" si="193"/>
        <v>0</v>
      </c>
      <c r="CY60" s="193">
        <f t="shared" si="193"/>
        <v>0</v>
      </c>
      <c r="CZ60" s="45"/>
      <c r="DB60" s="193">
        <f>CY60+DB59</f>
        <v>0</v>
      </c>
      <c r="DC60" s="193">
        <f>DB60+DC59</f>
        <v>0</v>
      </c>
      <c r="DD60" s="193">
        <f t="shared" ref="DD60:DM60" si="194">DC60+DD59</f>
        <v>0</v>
      </c>
      <c r="DE60" s="193">
        <f t="shared" si="194"/>
        <v>0</v>
      </c>
      <c r="DF60" s="193">
        <f t="shared" si="194"/>
        <v>0</v>
      </c>
      <c r="DG60" s="193">
        <f t="shared" si="194"/>
        <v>0</v>
      </c>
      <c r="DH60" s="193">
        <f t="shared" si="194"/>
        <v>0</v>
      </c>
      <c r="DI60" s="193">
        <f t="shared" si="194"/>
        <v>0</v>
      </c>
      <c r="DJ60" s="193">
        <f t="shared" si="194"/>
        <v>0</v>
      </c>
      <c r="DK60" s="193">
        <f t="shared" si="194"/>
        <v>0</v>
      </c>
      <c r="DL60" s="193">
        <f t="shared" si="194"/>
        <v>0</v>
      </c>
      <c r="DM60" s="193">
        <f t="shared" si="194"/>
        <v>0</v>
      </c>
      <c r="DN60" s="45"/>
      <c r="DP60" s="193">
        <f>DM60+DP59</f>
        <v>0</v>
      </c>
      <c r="DQ60" s="193">
        <f t="shared" ref="DQ60:EA60" si="195">DP60+DQ59</f>
        <v>0</v>
      </c>
      <c r="DR60" s="193">
        <f t="shared" si="195"/>
        <v>0</v>
      </c>
      <c r="DS60" s="193">
        <f t="shared" si="195"/>
        <v>0</v>
      </c>
      <c r="DT60" s="193">
        <f t="shared" si="195"/>
        <v>0</v>
      </c>
      <c r="DU60" s="193">
        <f t="shared" si="195"/>
        <v>0</v>
      </c>
      <c r="DV60" s="193">
        <f t="shared" si="195"/>
        <v>0</v>
      </c>
      <c r="DW60" s="193">
        <f t="shared" si="195"/>
        <v>0</v>
      </c>
      <c r="DX60" s="193">
        <f t="shared" si="195"/>
        <v>0</v>
      </c>
      <c r="DY60" s="193">
        <f t="shared" si="195"/>
        <v>0</v>
      </c>
      <c r="DZ60" s="193">
        <f t="shared" si="195"/>
        <v>0</v>
      </c>
      <c r="EA60" s="193">
        <f t="shared" si="195"/>
        <v>0</v>
      </c>
      <c r="EB60" s="45"/>
      <c r="ED60" s="193">
        <f>EA60+ED59</f>
        <v>0</v>
      </c>
      <c r="EE60" s="193">
        <f t="shared" ref="EE60:EO60" si="196">ED60+EE59</f>
        <v>0</v>
      </c>
      <c r="EF60" s="193">
        <f t="shared" si="196"/>
        <v>0</v>
      </c>
      <c r="EG60" s="193">
        <f t="shared" si="196"/>
        <v>0</v>
      </c>
      <c r="EH60" s="193">
        <f t="shared" si="196"/>
        <v>0</v>
      </c>
      <c r="EI60" s="193">
        <f t="shared" si="196"/>
        <v>0</v>
      </c>
      <c r="EJ60" s="193">
        <f t="shared" si="196"/>
        <v>0</v>
      </c>
      <c r="EK60" s="193">
        <f t="shared" si="196"/>
        <v>0</v>
      </c>
      <c r="EL60" s="193">
        <f t="shared" si="196"/>
        <v>0</v>
      </c>
      <c r="EM60" s="193">
        <f t="shared" si="196"/>
        <v>0</v>
      </c>
      <c r="EN60" s="193">
        <f t="shared" si="196"/>
        <v>0</v>
      </c>
      <c r="EO60" s="193">
        <f t="shared" si="196"/>
        <v>0</v>
      </c>
      <c r="EP60" s="45"/>
      <c r="ER60" s="193">
        <f>EO60+ER59</f>
        <v>0</v>
      </c>
      <c r="ES60" s="193">
        <f t="shared" ref="ES60:FC60" si="197">ER60+ES59</f>
        <v>0</v>
      </c>
      <c r="ET60" s="193">
        <f t="shared" si="197"/>
        <v>0</v>
      </c>
      <c r="EU60" s="193">
        <f t="shared" si="197"/>
        <v>0</v>
      </c>
      <c r="EV60" s="193">
        <f t="shared" si="197"/>
        <v>0</v>
      </c>
      <c r="EW60" s="193">
        <f t="shared" si="197"/>
        <v>0</v>
      </c>
      <c r="EX60" s="193">
        <f t="shared" si="197"/>
        <v>0</v>
      </c>
      <c r="EY60" s="193">
        <f t="shared" si="197"/>
        <v>0</v>
      </c>
      <c r="EZ60" s="193">
        <f t="shared" si="197"/>
        <v>0</v>
      </c>
      <c r="FA60" s="193">
        <f t="shared" si="197"/>
        <v>0</v>
      </c>
      <c r="FB60" s="193">
        <f t="shared" si="197"/>
        <v>0</v>
      </c>
      <c r="FC60" s="193">
        <f t="shared" si="197"/>
        <v>0</v>
      </c>
      <c r="FD60" s="45"/>
    </row>
    <row r="61" spans="1:160" ht="15" customHeight="1" x14ac:dyDescent="0.25">
      <c r="A61" s="1"/>
      <c r="X61" s="1"/>
      <c r="Y61" s="1"/>
      <c r="Z61" s="1"/>
      <c r="AA61" s="1"/>
      <c r="AB61" s="1"/>
      <c r="AC61" s="1"/>
      <c r="AD61" s="1"/>
      <c r="AE61" s="1"/>
      <c r="AF61" s="1"/>
      <c r="AG61" s="1"/>
      <c r="AH61" s="1"/>
      <c r="AI61" s="1"/>
      <c r="AJ61" s="45"/>
      <c r="AK61" s="1"/>
      <c r="AL61" s="1"/>
      <c r="AM61" s="1"/>
      <c r="AN61" s="1"/>
      <c r="AO61" s="1"/>
      <c r="AP61" s="1"/>
      <c r="AQ61" s="1"/>
      <c r="AR61" s="1"/>
      <c r="AS61" s="1"/>
      <c r="AT61" s="1"/>
      <c r="AU61" s="1"/>
      <c r="AV61" s="1"/>
      <c r="AW61" s="45"/>
      <c r="AX61" s="1"/>
      <c r="AY61" s="1"/>
      <c r="AZ61" s="1"/>
      <c r="BA61" s="1"/>
      <c r="BB61" s="1"/>
      <c r="BC61" s="1"/>
      <c r="BD61" s="1"/>
      <c r="BE61" s="1"/>
      <c r="BF61" s="1"/>
      <c r="BG61" s="1"/>
      <c r="BH61" s="1"/>
      <c r="BI61" s="1"/>
      <c r="BJ61" s="45" t="s">
        <v>6</v>
      </c>
      <c r="BK61" s="1"/>
      <c r="BL61" s="1"/>
      <c r="BM61" s="1"/>
      <c r="BN61" s="1"/>
      <c r="BO61" s="1"/>
      <c r="BP61" s="1"/>
      <c r="BQ61" s="1"/>
      <c r="BR61" s="1"/>
      <c r="BS61" s="1"/>
      <c r="BT61" s="1"/>
      <c r="BU61" s="1"/>
      <c r="BV61" s="1"/>
      <c r="BW61" s="45" t="s">
        <v>6</v>
      </c>
      <c r="BX61" s="1"/>
      <c r="BY61" s="1"/>
      <c r="BZ61" s="1"/>
      <c r="CA61" s="1"/>
      <c r="CB61" s="1"/>
      <c r="CC61" s="1"/>
      <c r="CD61" s="1"/>
      <c r="CE61" s="1"/>
      <c r="CF61" s="1"/>
      <c r="CG61" s="1"/>
      <c r="CH61" s="1"/>
      <c r="CI61" s="1"/>
      <c r="CJ61" s="45" t="s">
        <v>6</v>
      </c>
    </row>
    <row r="62" spans="1:160" ht="15" customHeight="1" x14ac:dyDescent="0.25">
      <c r="A62" s="1"/>
    </row>
    <row r="63" spans="1:160" ht="15" customHeight="1" x14ac:dyDescent="0.25">
      <c r="A63" s="1"/>
    </row>
    <row r="64" spans="1:160" ht="15" customHeight="1" x14ac:dyDescent="0.25">
      <c r="A64" s="1"/>
    </row>
    <row r="65" spans="1:1" ht="15" customHeight="1" x14ac:dyDescent="0.25">
      <c r="A65" s="1"/>
    </row>
    <row r="66" spans="1:1" ht="15" customHeight="1" x14ac:dyDescent="0.25"/>
    <row r="67" spans="1:1" ht="15" customHeight="1" x14ac:dyDescent="0.25"/>
    <row r="68" spans="1:1" ht="15" customHeight="1" x14ac:dyDescent="0.25"/>
    <row r="69" spans="1:1" ht="15" customHeight="1" x14ac:dyDescent="0.25"/>
    <row r="70" spans="1:1" ht="15" customHeight="1" x14ac:dyDescent="0.25"/>
    <row r="71" spans="1:1" ht="15" customHeight="1" x14ac:dyDescent="0.25"/>
    <row r="72" spans="1:1" ht="15" customHeight="1" x14ac:dyDescent="0.25"/>
    <row r="73" spans="1:1" ht="15" customHeight="1" x14ac:dyDescent="0.25"/>
    <row r="74" spans="1:1" ht="15" customHeight="1" x14ac:dyDescent="0.25"/>
    <row r="75" spans="1:1" ht="15" customHeight="1" x14ac:dyDescent="0.25"/>
    <row r="76" spans="1:1" ht="15" customHeight="1" x14ac:dyDescent="0.25"/>
    <row r="77" spans="1:1" ht="15" customHeight="1" x14ac:dyDescent="0.25"/>
    <row r="78" spans="1:1" ht="15" customHeight="1" x14ac:dyDescent="0.25"/>
    <row r="79" spans="1:1" ht="15" customHeight="1" x14ac:dyDescent="0.25"/>
    <row r="80" spans="1: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sheetData>
  <mergeCells count="36">
    <mergeCell ref="B5:B6"/>
    <mergeCell ref="B2:U2"/>
    <mergeCell ref="X4:AI4"/>
    <mergeCell ref="AJ4:AJ6"/>
    <mergeCell ref="C5:C6"/>
    <mergeCell ref="D5:D6"/>
    <mergeCell ref="E5:E6"/>
    <mergeCell ref="F5:F6"/>
    <mergeCell ref="G5:K5"/>
    <mergeCell ref="L5:P5"/>
    <mergeCell ref="Q5:U5"/>
    <mergeCell ref="BW4:BW6"/>
    <mergeCell ref="BK4:BV4"/>
    <mergeCell ref="CJ4:CJ6"/>
    <mergeCell ref="BJ4:BJ6"/>
    <mergeCell ref="EB4:EB6"/>
    <mergeCell ref="CN4:CY4"/>
    <mergeCell ref="CZ4:CZ6"/>
    <mergeCell ref="DB4:DM4"/>
    <mergeCell ref="DN4:DN6"/>
    <mergeCell ref="ED4:EO4"/>
    <mergeCell ref="EP4:EP6"/>
    <mergeCell ref="ER4:FC4"/>
    <mergeCell ref="FD4:FD6"/>
    <mergeCell ref="W4:W6"/>
    <mergeCell ref="CL4:CL6"/>
    <mergeCell ref="EC4:EC6"/>
    <mergeCell ref="EQ4:EQ6"/>
    <mergeCell ref="BX4:CI4"/>
    <mergeCell ref="AK4:AV4"/>
    <mergeCell ref="AW4:AW6"/>
    <mergeCell ref="AX4:BI4"/>
    <mergeCell ref="DP4:EA4"/>
    <mergeCell ref="DA4:DA6"/>
    <mergeCell ref="DO4:DO6"/>
    <mergeCell ref="CM4:CM6"/>
  </mergeCells>
  <pageMargins left="0.25" right="0.25" top="0.5" bottom="0.5" header="0" footer="0"/>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Instructies</vt:lpstr>
      <vt:lpstr>Veronderstellingen</vt:lpstr>
      <vt:lpstr>Basisgegevens</vt:lpstr>
      <vt:lpstr>1. Samenvatting</vt:lpstr>
      <vt:lpstr>2. Jaarlijkse prognoses</vt:lpstr>
      <vt:lpstr>3. Balans</vt:lpstr>
      <vt:lpstr>4. Resultaten</vt:lpstr>
      <vt:lpstr>5. Cash Flow</vt:lpstr>
      <vt:lpstr>6. Vaste activa</vt:lpstr>
      <vt:lpstr>7. Human ressources</vt:lpstr>
      <vt:lpstr>8.1. Leningen</vt:lpstr>
      <vt:lpstr>8.2. Aflossingstabel</vt:lpstr>
      <vt:lpstr>9. BTW</vt:lpstr>
      <vt:lpstr>10. Voorraden</vt:lpstr>
      <vt:lpstr>A - Boekhoudkundig Plan</vt:lpstr>
      <vt:lpstr>Basisgegevens!AutresProduits</vt:lpstr>
      <vt:lpstr>'1. Samenvatting'!Zone_d_impression</vt:lpstr>
      <vt:lpstr>'10. Voorraden'!Zone_d_impression</vt:lpstr>
      <vt:lpstr>'2. Jaarlijkse prognoses'!Zone_d_impression</vt:lpstr>
      <vt:lpstr>'3. Balans'!Zone_d_impression</vt:lpstr>
      <vt:lpstr>'4. Resultaten'!Zone_d_impression</vt:lpstr>
      <vt:lpstr>'5. Cash Flow'!Zone_d_impression</vt:lpstr>
      <vt:lpstr>'6. Vaste activa'!Zone_d_impression</vt:lpstr>
      <vt:lpstr>'7. Human ressources'!Zone_d_impression</vt:lpstr>
      <vt:lpstr>'8.1. Leningen'!Zone_d_impression</vt:lpstr>
      <vt:lpstr>'8.2. Aflossingstabel'!Zone_d_impression</vt:lpstr>
      <vt:lpstr>'9. BTW'!Zone_d_impression</vt:lpstr>
      <vt:lpstr>'A - Boekhoudkundig Plan'!Zone_d_impression</vt:lpstr>
      <vt:lpstr>Basisgegevens!Zone_d_impression</vt:lpstr>
      <vt:lpstr>Instructies!Zone_d_impression</vt:lpstr>
    </vt:vector>
  </TitlesOfParts>
  <Company>S.R.I.B.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dc:creator>
  <cp:lastModifiedBy>Covid</cp:lastModifiedBy>
  <cp:lastPrinted>2014-05-05T17:08:59Z</cp:lastPrinted>
  <dcterms:created xsi:type="dcterms:W3CDTF">2006-04-21T07:56:13Z</dcterms:created>
  <dcterms:modified xsi:type="dcterms:W3CDTF">2024-03-08T08:36:56Z</dcterms:modified>
</cp:coreProperties>
</file>